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harts/chart2.xml" ContentType="application/vnd.openxmlformats-officedocument.drawingml.char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3" firstSheet="0" activeTab="0"/>
  </bookViews>
  <sheets>
    <sheet name="Default Prob" sheetId="1" state="visible" r:id="rId2"/>
    <sheet name="Credit Default Swap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<sst xmlns="http://schemas.openxmlformats.org/spreadsheetml/2006/main" count="89" uniqueCount="66">
  <si>
    <t xml:space="preserve">Germany Yield Curve</t>
  </si>
  <si>
    <t xml:space="preserve">Recovery</t>
  </si>
  <si>
    <t xml:space="preserve">Tenor</t>
  </si>
  <si>
    <t xml:space="preserve">Years</t>
  </si>
  <si>
    <t xml:space="preserve">Yield</t>
  </si>
  <si>
    <t xml:space="preserve">Today</t>
  </si>
  <si>
    <t xml:space="preserve">1M</t>
  </si>
  <si>
    <t xml:space="preserve">Germany Yield Interpolation</t>
  </si>
  <si>
    <t xml:space="preserve">Bond Yields</t>
  </si>
  <si>
    <t xml:space="preserve">Interval PD</t>
  </si>
  <si>
    <t xml:space="preserve">Hazard Rate</t>
  </si>
  <si>
    <t xml:space="preserve">Survival Probability</t>
  </si>
  <si>
    <t xml:space="preserve">Default Probability</t>
  </si>
  <si>
    <t xml:space="preserve">3M</t>
  </si>
  <si>
    <t xml:space="preserve">Left Idx</t>
  </si>
  <si>
    <t xml:space="preserve">Left Node</t>
  </si>
  <si>
    <t xml:space="preserve">Left Yield</t>
  </si>
  <si>
    <t xml:space="preserve">Right Node</t>
  </si>
  <si>
    <t xml:space="preserve">Right Yield</t>
  </si>
  <si>
    <t xml:space="preserve">Fwd Yield</t>
  </si>
  <si>
    <t xml:space="preserve">Germany</t>
  </si>
  <si>
    <t xml:space="preserve">Big Bank</t>
  </si>
  <si>
    <t xml:space="preserve">6M</t>
  </si>
  <si>
    <t xml:space="preserve">9M</t>
  </si>
  <si>
    <t xml:space="preserve">1Y</t>
  </si>
  <si>
    <t xml:space="preserve">2Y</t>
  </si>
  <si>
    <t xml:space="preserve">3Y</t>
  </si>
  <si>
    <t xml:space="preserve">4Y</t>
  </si>
  <si>
    <t xml:space="preserve">5Y</t>
  </si>
  <si>
    <t xml:space="preserve">6Y</t>
  </si>
  <si>
    <t xml:space="preserve">7Y</t>
  </si>
  <si>
    <t xml:space="preserve">8Y</t>
  </si>
  <si>
    <t xml:space="preserve">9Y</t>
  </si>
  <si>
    <t xml:space="preserve">10Y</t>
  </si>
  <si>
    <t xml:space="preserve">Legend</t>
  </si>
  <si>
    <t xml:space="preserve">15Y</t>
  </si>
  <si>
    <t xml:space="preserve">Market Data</t>
  </si>
  <si>
    <t xml:space="preserve">20Y</t>
  </si>
  <si>
    <t xml:space="preserve">User Inputs</t>
  </si>
  <si>
    <t xml:space="preserve">25Y</t>
  </si>
  <si>
    <t xml:space="preserve">Calculations</t>
  </si>
  <si>
    <t xml:space="preserve">30Y</t>
  </si>
  <si>
    <t xml:space="preserve">Big Bank Yield Curve</t>
  </si>
  <si>
    <t xml:space="preserve">CDS Parameters</t>
  </si>
  <si>
    <t xml:space="preserve">Results</t>
  </si>
  <si>
    <t xml:space="preserve">Notional</t>
  </si>
  <si>
    <t xml:space="preserve">Last Coupon</t>
  </si>
  <si>
    <t xml:space="preserve">PV, Euro</t>
  </si>
  <si>
    <t xml:space="preserve">Fair Spread</t>
  </si>
  <si>
    <t xml:space="preserve">CDS Spread</t>
  </si>
  <si>
    <t xml:space="preserve">Date</t>
  </si>
  <si>
    <t xml:space="preserve">Month Day</t>
  </si>
  <si>
    <t xml:space="preserve">Next Coupon</t>
  </si>
  <si>
    <t xml:space="preserve">Is Coupon?</t>
  </si>
  <si>
    <t xml:space="preserve">Previous Coupon</t>
  </si>
  <si>
    <t xml:space="preserve">Discount Rate</t>
  </si>
  <si>
    <t xml:space="preserve">Discount Factor</t>
  </si>
  <si>
    <t xml:space="preserve">Protection Buyer</t>
  </si>
  <si>
    <t xml:space="preserve">Protection Seller</t>
  </si>
  <si>
    <t xml:space="preserve">Conventional coupon dates are March 20, June 20, September 20, December 20</t>
  </si>
  <si>
    <t xml:space="preserve">Coupon</t>
  </si>
  <si>
    <t xml:space="preserve">Accrued</t>
  </si>
  <si>
    <t xml:space="preserve">Expected PV</t>
  </si>
  <si>
    <t xml:space="preserve">Premium</t>
  </si>
  <si>
    <t xml:space="preserve">If Today Is…</t>
  </si>
  <si>
    <t xml:space="preserve">Then next coupon date is…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</si>
</sst>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0%"/>
    <numFmt numFmtId="166" formatCode="DD\-MMM\-YYYY"/>
    <numFmt numFmtId="167" formatCode="0.00"/>
    <numFmt numFmtId="168" formatCode="0.00%"/>
    <numFmt numFmtId="169" formatCode="0.000%"/>
    <numFmt numFmtId="170" formatCode="#,##0"/>
    <numFmt numFmtId="171" formatCode="#,##0.00"/>
    <numFmt numFmtId="172" formatCode="#,##0.00_ ;[RED]\-#,##0.00\ "/>
    <numFmt numFmtId="173" formatCode="DD/MM/YYYY"/>
    <numFmt numFmtId="174" formatCode="MMM\ DD"/>
    <numFmt numFmtId="175" formatCode="0.000"/>
    <numFmt numFmtId="176" formatCode="0.0000%"/>
    <numFmt numFmtId="177" formatCode="0.0000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595959"/>
      <name val="Calibri"/>
      <family val="2"/>
    </font>
    <font>
      <sz val="10"/>
      <color rgb="FF000000"/>
      <name val="Calibri"/>
      <family val="2"/>
    </font>
    <font>
      <b val="true"/>
      <sz val="16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DAE3F3"/>
        <bgColor rgb="FFDBDBDB"/>
      </patternFill>
    </fill>
    <fill>
      <patternFill patternType="solid">
        <fgColor rgb="FFE2F0D9"/>
        <bgColor rgb="FFDAE3F3"/>
      </patternFill>
    </fill>
    <fill>
      <patternFill patternType="solid">
        <fgColor rgb="FFFFF2CC"/>
        <bgColor rgb="FFFBE5D6"/>
      </patternFill>
    </fill>
    <fill>
      <patternFill patternType="solid">
        <fgColor rgb="FFFBE5D6"/>
        <bgColor rgb="FFFFF2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0" applyFont="false" applyBorder="true" applyAlignment="true" applyProtection="false">
      <alignment horizontal="right" vertical="bottom" textRotation="0" wrapText="true" indent="0" shrinkToFit="false"/>
      <protection locked="true" hidden="false"/>
    </xf>
    <xf numFmtId="17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dxfs count="3">
    <dxf>
      <fill>
        <patternFill>
          <bgColor rgb="FFDBDBDB"/>
        </patternFill>
      </fill>
    </dxf>
    <dxf>
      <fill>
        <patternFill>
          <bgColor rgb="FFFFD966"/>
        </patternFill>
      </fill>
    </dxf>
    <dxf>
      <fill>
        <patternFill>
          <bgColor rgb="FFF4B183"/>
        </patternFill>
      </fill>
    </dxf>
  </dxfs>
  <colors>
    <indexedColors>
      <rgbColor rgb="FF000000"/>
      <rgbColor rgb="FFFBE5D6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5B9BD5"/>
      <rgbColor rgb="FF993366"/>
      <rgbColor rgb="FFFFF2CC"/>
      <rgbColor rgb="FFDAE3F3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BDBDB"/>
      <rgbColor rgb="FFE2F0D9"/>
      <rgbColor rgb="FFFFFF99"/>
      <rgbColor rgb="FF99CCFF"/>
      <rgbColor rgb="FFF4B183"/>
      <rgbColor rgb="FFCC99FF"/>
      <rgbColor rgb="FFFFD966"/>
      <rgbColor rgb="FF3366FF"/>
      <rgbColor rgb="FF33CCCC"/>
      <rgbColor rgb="FF99CC00"/>
      <rgbColor rgb="FFFFC000"/>
      <rgbColor rgb="FFFF9900"/>
      <rgbColor rgb="FFED7D31"/>
      <rgbColor rgb="FF595959"/>
      <rgbColor rgb="FFA5A5A5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ser>
          <c:idx val="0"/>
          <c:order val="0"/>
          <c:tx>
            <c:strRef>
              <c:f>"Germany Yield"</c:f>
              <c:strCache>
                <c:ptCount val="1"/>
                <c:pt idx="0">
                  <c:v>Germany Yield</c:v>
                </c:pt>
              </c:strCache>
            </c:strRef>
          </c:tx>
          <c:spPr>
            <a:solidFill>
              <a:srgbClr val="5b9bd5"/>
            </a:solidFill>
            <a:ln w="19080">
              <a:solidFill>
                <a:srgbClr val="5b9bd5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'Default Prob'!$E$5:$E$14</c:f>
              <c:strCache>
                <c:ptCount val="10"/>
                <c:pt idx="0">
                  <c:v>1Y</c:v>
                </c:pt>
                <c:pt idx="1">
                  <c:v>2Y</c:v>
                </c:pt>
                <c:pt idx="2">
                  <c:v>3Y</c:v>
                </c:pt>
                <c:pt idx="3">
                  <c:v>4Y</c:v>
                </c:pt>
                <c:pt idx="4">
                  <c:v>5Y</c:v>
                </c:pt>
                <c:pt idx="5">
                  <c:v>6Y</c:v>
                </c:pt>
                <c:pt idx="6">
                  <c:v>7Y</c:v>
                </c:pt>
                <c:pt idx="7">
                  <c:v>8Y</c:v>
                </c:pt>
                <c:pt idx="8">
                  <c:v>9Y</c:v>
                </c:pt>
                <c:pt idx="9">
                  <c:v>10Y</c:v>
                </c:pt>
              </c:strCache>
            </c:strRef>
          </c:cat>
          <c:val>
            <c:numRef>
              <c:f>'Default Prob'!$M$5:$M$14</c:f>
              <c:numCache>
                <c:formatCode>General</c:formatCode>
                <c:ptCount val="10"/>
                <c:pt idx="0">
                  <c:v>-0.00549999999999995</c:v>
                </c:pt>
                <c:pt idx="1">
                  <c:v>-0.00582000000000005</c:v>
                </c:pt>
                <c:pt idx="2">
                  <c:v>-0.00592000000000004</c:v>
                </c:pt>
                <c:pt idx="3">
                  <c:v>-0.00536000000000003</c:v>
                </c:pt>
                <c:pt idx="4">
                  <c:v>-0.00443000000000005</c:v>
                </c:pt>
                <c:pt idx="5">
                  <c:v>-0.00361</c:v>
                </c:pt>
                <c:pt idx="6">
                  <c:v>-0.00278999999999996</c:v>
                </c:pt>
                <c:pt idx="7">
                  <c:v>-0.00236000000000003</c:v>
                </c:pt>
                <c:pt idx="8">
                  <c:v>-0.00149999999999995</c:v>
                </c:pt>
                <c:pt idx="9">
                  <c:v>5.9999999999949E-005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"Big Bank Yield"</c:f>
              <c:strCache>
                <c:ptCount val="1"/>
                <c:pt idx="0">
                  <c:v>Big Bank Yield</c:v>
                </c:pt>
              </c:strCache>
            </c:strRef>
          </c:tx>
          <c:spPr>
            <a:solidFill>
              <a:srgbClr val="ed7d31"/>
            </a:solidFill>
            <a:ln w="19080">
              <a:solidFill>
                <a:srgbClr val="ed7d31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'Default Prob'!$E$5:$E$14</c:f>
              <c:strCache>
                <c:ptCount val="10"/>
                <c:pt idx="0">
                  <c:v>1Y</c:v>
                </c:pt>
                <c:pt idx="1">
                  <c:v>2Y</c:v>
                </c:pt>
                <c:pt idx="2">
                  <c:v>3Y</c:v>
                </c:pt>
                <c:pt idx="3">
                  <c:v>4Y</c:v>
                </c:pt>
                <c:pt idx="4">
                  <c:v>5Y</c:v>
                </c:pt>
                <c:pt idx="5">
                  <c:v>6Y</c:v>
                </c:pt>
                <c:pt idx="6">
                  <c:v>7Y</c:v>
                </c:pt>
                <c:pt idx="7">
                  <c:v>8Y</c:v>
                </c:pt>
                <c:pt idx="8">
                  <c:v>9Y</c:v>
                </c:pt>
                <c:pt idx="9">
                  <c:v>10Y</c:v>
                </c:pt>
              </c:strCache>
            </c:strRef>
          </c:cat>
          <c:val>
            <c:numRef>
              <c:f>'Default Prob'!$N$5:$N$14</c:f>
              <c:numCache>
                <c:formatCode>General</c:formatCode>
                <c:ptCount val="10"/>
                <c:pt idx="0">
                  <c:v>0.011</c:v>
                </c:pt>
                <c:pt idx="1">
                  <c:v>0.01155</c:v>
                </c:pt>
                <c:pt idx="2">
                  <c:v>0.01243</c:v>
                </c:pt>
                <c:pt idx="3">
                  <c:v>0.01449</c:v>
                </c:pt>
                <c:pt idx="4">
                  <c:v>0.01786</c:v>
                </c:pt>
                <c:pt idx="5">
                  <c:v>0.01948</c:v>
                </c:pt>
                <c:pt idx="6">
                  <c:v>0.02055</c:v>
                </c:pt>
                <c:pt idx="7">
                  <c:v>0.02064</c:v>
                </c:pt>
                <c:pt idx="8">
                  <c:v>0.02096</c:v>
                </c:pt>
                <c:pt idx="9">
                  <c:v>0.02273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"Implied Hazard Rate"</c:f>
              <c:strCache>
                <c:ptCount val="1"/>
                <c:pt idx="0">
                  <c:v>Implied Hazard Rate</c:v>
                </c:pt>
              </c:strCache>
            </c:strRef>
          </c:tx>
          <c:spPr>
            <a:solidFill>
              <a:srgbClr val="a5a5a5"/>
            </a:solidFill>
            <a:ln w="19080">
              <a:solidFill>
                <a:srgbClr val="a5a5a5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'Default Prob'!$E$5:$E$14</c:f>
              <c:strCache>
                <c:ptCount val="10"/>
                <c:pt idx="0">
                  <c:v>1Y</c:v>
                </c:pt>
                <c:pt idx="1">
                  <c:v>2Y</c:v>
                </c:pt>
                <c:pt idx="2">
                  <c:v>3Y</c:v>
                </c:pt>
                <c:pt idx="3">
                  <c:v>4Y</c:v>
                </c:pt>
                <c:pt idx="4">
                  <c:v>5Y</c:v>
                </c:pt>
                <c:pt idx="5">
                  <c:v>6Y</c:v>
                </c:pt>
                <c:pt idx="6">
                  <c:v>7Y</c:v>
                </c:pt>
                <c:pt idx="7">
                  <c:v>8Y</c:v>
                </c:pt>
                <c:pt idx="8">
                  <c:v>9Y</c:v>
                </c:pt>
                <c:pt idx="9">
                  <c:v>10Y</c:v>
                </c:pt>
              </c:strCache>
            </c:strRef>
          </c:cat>
          <c:val>
            <c:numRef>
              <c:f>'Default Prob'!$P$5:$P$14</c:f>
              <c:numCache>
                <c:formatCode>General</c:formatCode>
                <c:ptCount val="10"/>
                <c:pt idx="0">
                  <c:v>0.0275775811913573</c:v>
                </c:pt>
                <c:pt idx="1">
                  <c:v>0.0308436325815494</c:v>
                </c:pt>
                <c:pt idx="2">
                  <c:v>0.034781230763125</c:v>
                </c:pt>
                <c:pt idx="3">
                  <c:v>0.0422329706543792</c:v>
                </c:pt>
                <c:pt idx="4">
                  <c:v>0.056537953153086</c:v>
                </c:pt>
                <c:pt idx="5">
                  <c:v>0.0488818117920023</c:v>
                </c:pt>
                <c:pt idx="6">
                  <c:v>0.0457509688066373</c:v>
                </c:pt>
                <c:pt idx="7">
                  <c:v>0.0388543457092687</c:v>
                </c:pt>
                <c:pt idx="8">
                  <c:v>0.0346328858618064</c:v>
                </c:pt>
                <c:pt idx="9">
                  <c:v>0.0473961358254833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"Implied Default Probability"</c:f>
              <c:strCache>
                <c:ptCount val="1"/>
                <c:pt idx="0">
                  <c:v>Implied Default Probability</c:v>
                </c:pt>
              </c:strCache>
            </c:strRef>
          </c:tx>
          <c:spPr>
            <a:solidFill>
              <a:srgbClr val="ffc000"/>
            </a:solidFill>
            <a:ln w="19080">
              <a:solidFill>
                <a:srgbClr val="ffc000"/>
              </a:solidFill>
              <a:round/>
            </a:ln>
          </c:spPr>
          <c:marker>
            <c:symbol val="none"/>
          </c:marker>
          <c:dLbls>
            <c:dLblPos val="r"/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'Default Prob'!$E$5:$E$14</c:f>
              <c:strCache>
                <c:ptCount val="10"/>
                <c:pt idx="0">
                  <c:v>1Y</c:v>
                </c:pt>
                <c:pt idx="1">
                  <c:v>2Y</c:v>
                </c:pt>
                <c:pt idx="2">
                  <c:v>3Y</c:v>
                </c:pt>
                <c:pt idx="3">
                  <c:v>4Y</c:v>
                </c:pt>
                <c:pt idx="4">
                  <c:v>5Y</c:v>
                </c:pt>
                <c:pt idx="5">
                  <c:v>6Y</c:v>
                </c:pt>
                <c:pt idx="6">
                  <c:v>7Y</c:v>
                </c:pt>
                <c:pt idx="7">
                  <c:v>8Y</c:v>
                </c:pt>
                <c:pt idx="8">
                  <c:v>9Y</c:v>
                </c:pt>
                <c:pt idx="9">
                  <c:v>10Y</c:v>
                </c:pt>
              </c:strCache>
            </c:strRef>
          </c:cat>
          <c:val>
            <c:numRef>
              <c:f>'Default Prob'!$R$5:$R$14</c:f>
              <c:numCache>
                <c:formatCode>General</c:formatCode>
                <c:ptCount val="10"/>
                <c:pt idx="0">
                  <c:v>0.0272007912957465</c:v>
                </c:pt>
                <c:pt idx="1">
                  <c:v>0.056747447217938</c:v>
                </c:pt>
                <c:pt idx="2">
                  <c:v>0.0889909471784402</c:v>
                </c:pt>
                <c:pt idx="3">
                  <c:v>0.126664434681716</c:v>
                </c:pt>
                <c:pt idx="4">
                  <c:v>0.174671151926611</c:v>
                </c:pt>
                <c:pt idx="5">
                  <c:v>0.214044559892757</c:v>
                </c:pt>
                <c:pt idx="6">
                  <c:v>0.249192623107763</c:v>
                </c:pt>
                <c:pt idx="7">
                  <c:v>0.277805289743646</c:v>
                </c:pt>
                <c:pt idx="8">
                  <c:v>0.302388820260607</c:v>
                </c:pt>
                <c:pt idx="9">
                  <c:v>0.334681573665491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0"/>
        <c:axId val="84664742"/>
        <c:axId val="97694241"/>
      </c:lineChart>
      <c:catAx>
        <c:axId val="84664742"/>
        <c:scaling>
          <c:orientation val="minMax"/>
        </c:scaling>
        <c:delete val="0"/>
        <c:axPos val="b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General" sourceLinked="1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p>
            <a:pPr>
              <a:defRPr b="0" sz="900" spc="-1" strike="noStrike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</a:p>
        </c:txPr>
        <c:crossAx val="97694241"/>
        <c:crosses val="autoZero"/>
        <c:auto val="1"/>
        <c:lblAlgn val="ctr"/>
        <c:lblOffset val="100"/>
      </c:catAx>
      <c:valAx>
        <c:axId val="97694241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0.00%" sourceLinked="0"/>
        <c:majorTickMark val="none"/>
        <c:minorTickMark val="none"/>
        <c:tickLblPos val="nextTo"/>
        <c:spPr>
          <a:ln w="9360">
            <a:solidFill>
              <a:srgbClr val="bfbfbf"/>
            </a:solidFill>
            <a:round/>
          </a:ln>
        </c:spPr>
        <c:txPr>
          <a:bodyPr/>
          <a:p>
            <a:pPr>
              <a:defRPr b="0" sz="900" spc="-1" strike="noStrike">
                <a:solidFill>
                  <a:srgbClr val="595959"/>
                </a:solidFill>
                <a:uFill>
                  <a:solidFill>
                    <a:srgbClr val="ffffff"/>
                  </a:solidFill>
                </a:uFill>
                <a:latin typeface="Calibri"/>
              </a:defRPr>
            </a:pPr>
          </a:p>
        </c:txPr>
        <c:crossAx val="84664742"/>
        <c:crosses val="autoZero"/>
        <c:crossBetween val="midCat"/>
      </c:valAx>
      <c:spPr>
        <a:noFill/>
        <a:ln>
          <a:noFill/>
        </a:ln>
      </c:spPr>
    </c:plotArea>
    <c:legend>
      <c:legendPos val="b"/>
      <c:overlay val="0"/>
      <c:spPr>
        <a:noFill/>
        <a:ln>
          <a:noFill/>
        </a:ln>
      </c:sp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360</xdr:colOff>
      <xdr:row>20</xdr:row>
      <xdr:rowOff>126000</xdr:rowOff>
    </xdr:from>
    <xdr:to>
      <xdr:col>20</xdr:col>
      <xdr:colOff>447120</xdr:colOff>
      <xdr:row>40</xdr:row>
      <xdr:rowOff>29520</xdr:rowOff>
    </xdr:to>
    <xdr:graphicFrame>
      <xdr:nvGraphicFramePr>
        <xdr:cNvPr id="0" name="Chart 2"/>
        <xdr:cNvGraphicFramePr/>
      </xdr:nvGraphicFramePr>
      <xdr:xfrm>
        <a:off x="2362320" y="3906720"/>
        <a:ext cx="7171560" cy="371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3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F2" activeCellId="0" sqref="F2"/>
    </sheetView>
  </sheetViews>
  <sheetFormatPr defaultRowHeight="15"/>
  <cols>
    <col collapsed="false" hidden="false" max="5" min="1" style="0" width="8.36734693877551"/>
    <col collapsed="false" hidden="false" max="6" min="6" style="0" width="12.2857142857143"/>
    <col collapsed="false" hidden="true" max="12" min="7" style="0" width="0"/>
    <col collapsed="false" hidden="false" max="14" min="13" style="0" width="8.77551020408163"/>
    <col collapsed="false" hidden="false" max="16" min="15" style="0" width="8.36734693877551"/>
    <col collapsed="false" hidden="false" max="17" min="17" style="0" width="10.9336734693878"/>
    <col collapsed="false" hidden="false" max="18" min="18" style="0" width="10.8010204081633"/>
    <col collapsed="false" hidden="false" max="19" min="19" style="0" width="10.2602040816327"/>
    <col collapsed="false" hidden="false" max="1022" min="20" style="0" width="8.36734693877551"/>
    <col collapsed="false" hidden="false" max="1025" min="1023" style="0" width="8.50510204081633"/>
  </cols>
  <sheetData>
    <row r="1" customFormat="false" ht="15" hidden="false" customHeight="false" outlineLevel="0" collapsed="false">
      <c r="A1" s="1" t="s">
        <v>0</v>
      </c>
      <c r="B1" s="1"/>
      <c r="C1" s="1"/>
      <c r="E1" s="2" t="s">
        <v>1</v>
      </c>
      <c r="F1" s="3" t="n">
        <v>0.4</v>
      </c>
    </row>
    <row r="2" customFormat="false" ht="13.8" hidden="false" customHeight="false" outlineLevel="0" collapsed="false">
      <c r="A2" s="2" t="s">
        <v>2</v>
      </c>
      <c r="B2" s="2" t="s">
        <v>3</v>
      </c>
      <c r="C2" s="2" t="s">
        <v>4</v>
      </c>
      <c r="E2" s="2" t="s">
        <v>5</v>
      </c>
      <c r="F2" s="4" t="n">
        <f aca="false">'Credit Default Swap'!A2</f>
        <v>43894</v>
      </c>
    </row>
    <row r="3" customFormat="false" ht="13.9" hidden="false" customHeight="true" outlineLevel="0" collapsed="false">
      <c r="A3" s="2" t="s">
        <v>6</v>
      </c>
      <c r="B3" s="5" t="n">
        <f aca="false">IF(RIGHT(A3,1)="M", 1/12, 1) * VALUE(LEFT(A3, LEN(A3)-1))</f>
        <v>0.0833333333333333</v>
      </c>
      <c r="C3" s="6" t="n">
        <v>-0.005</v>
      </c>
      <c r="D3" s="7"/>
      <c r="E3" s="1" t="s">
        <v>2</v>
      </c>
      <c r="F3" s="1" t="s">
        <v>3</v>
      </c>
      <c r="G3" s="1" t="s">
        <v>7</v>
      </c>
      <c r="H3" s="1"/>
      <c r="I3" s="1"/>
      <c r="J3" s="1"/>
      <c r="K3" s="1"/>
      <c r="L3" s="1"/>
      <c r="M3" s="1" t="s">
        <v>8</v>
      </c>
      <c r="N3" s="1"/>
      <c r="O3" s="8" t="s">
        <v>9</v>
      </c>
      <c r="P3" s="9" t="s">
        <v>10</v>
      </c>
      <c r="Q3" s="8" t="s">
        <v>11</v>
      </c>
      <c r="R3" s="8" t="s">
        <v>12</v>
      </c>
    </row>
    <row r="4" customFormat="false" ht="15" hidden="false" customHeight="false" outlineLevel="0" collapsed="false">
      <c r="A4" s="2" t="s">
        <v>13</v>
      </c>
      <c r="B4" s="5" t="n">
        <f aca="false">IF(RIGHT(A4,1)="M", 1/12, 1) * VALUE(LEFT(A4, LEN(A4)-1))</f>
        <v>0.25</v>
      </c>
      <c r="C4" s="6" t="n">
        <v>-0.00482</v>
      </c>
      <c r="D4" s="7"/>
      <c r="E4" s="1"/>
      <c r="F4" s="1"/>
      <c r="G4" s="2" t="s">
        <v>14</v>
      </c>
      <c r="H4" s="2" t="s">
        <v>15</v>
      </c>
      <c r="I4" s="2" t="s">
        <v>16</v>
      </c>
      <c r="J4" s="10" t="s">
        <v>17</v>
      </c>
      <c r="K4" s="2" t="s">
        <v>18</v>
      </c>
      <c r="L4" s="2" t="s">
        <v>19</v>
      </c>
      <c r="M4" s="2" t="s">
        <v>20</v>
      </c>
      <c r="N4" s="2" t="s">
        <v>21</v>
      </c>
      <c r="O4" s="8"/>
      <c r="P4" s="9"/>
      <c r="Q4" s="8"/>
      <c r="R4" s="8"/>
    </row>
    <row r="5" customFormat="false" ht="15" hidden="false" customHeight="false" outlineLevel="0" collapsed="false">
      <c r="A5" s="2" t="s">
        <v>22</v>
      </c>
      <c r="B5" s="5" t="n">
        <f aca="false">IF(RIGHT(A5,1)="M", 1/12, 1) * VALUE(LEFT(A5, LEN(A5)-1))</f>
        <v>0.5</v>
      </c>
      <c r="C5" s="6" t="n">
        <v>-0.00549</v>
      </c>
      <c r="D5" s="7"/>
      <c r="E5" s="2" t="str">
        <f aca="false">A24</f>
        <v>1Y</v>
      </c>
      <c r="F5" s="2" t="n">
        <f aca="false">B24</f>
        <v>1</v>
      </c>
      <c r="G5" s="11" t="n">
        <f aca="false">MATCH(F5,$B$3:$B$20, 1)</f>
        <v>5</v>
      </c>
      <c r="H5" s="5" t="n">
        <f aca="false">INDEX($B$3:$B$20, G5)</f>
        <v>1</v>
      </c>
      <c r="I5" s="10" t="n">
        <f aca="false">INDEX($C$3:$C$20, G5)</f>
        <v>-0.0055</v>
      </c>
      <c r="J5" s="12" t="n">
        <f aca="false">INDEX($B$3:$B$20, G5+1)</f>
        <v>2</v>
      </c>
      <c r="K5" s="10" t="n">
        <f aca="false">INDEX($C$3:$C$20, G5+1)</f>
        <v>-0.00582</v>
      </c>
      <c r="L5" s="10" t="n">
        <f aca="false">((1+K5)^J5 / (1+I5)^H5) ^ (1/(J5-H5)) - 1</f>
        <v>-0.00613989703368545</v>
      </c>
      <c r="M5" s="6" t="n">
        <f aca="false">((1+I5)^H5 * (1+L5)^(F5-H5)) ^ (1/F5) - 1</f>
        <v>-0.00549999999999995</v>
      </c>
      <c r="N5" s="6" t="n">
        <f aca="false">C24</f>
        <v>0.011</v>
      </c>
      <c r="O5" s="13" t="n">
        <f aca="false">1 - Q5</f>
        <v>0.0272007912957465</v>
      </c>
      <c r="P5" s="13" t="n">
        <f aca="false">-LN(Q5)/F5</f>
        <v>0.0275775811913573</v>
      </c>
      <c r="Q5" s="13" t="n">
        <f aca="false">1 - R5</f>
        <v>0.972799208704254</v>
      </c>
      <c r="R5" s="13" t="n">
        <f aca="false">(1 - (1 + M5)^F5 / (1 + N5)^F5) / (1 - $F$1)</f>
        <v>0.0272007912957465</v>
      </c>
    </row>
    <row r="6" customFormat="false" ht="15" hidden="false" customHeight="false" outlineLevel="0" collapsed="false">
      <c r="A6" s="2" t="s">
        <v>23</v>
      </c>
      <c r="B6" s="5" t="n">
        <f aca="false">IF(RIGHT(A6,1)="M", 1/12, 1) * VALUE(LEFT(A6, LEN(A6)-1))</f>
        <v>0.75</v>
      </c>
      <c r="C6" s="6" t="n">
        <v>-0.00564</v>
      </c>
      <c r="D6" s="7"/>
      <c r="E6" s="2" t="str">
        <f aca="false">A25</f>
        <v>2Y</v>
      </c>
      <c r="F6" s="2" t="n">
        <f aca="false">B25</f>
        <v>2</v>
      </c>
      <c r="G6" s="11" t="n">
        <f aca="false">MATCH(F6,$B$3:$B$20, 1)</f>
        <v>6</v>
      </c>
      <c r="H6" s="5" t="n">
        <f aca="false">INDEX($B$3:$B$20, G6)</f>
        <v>2</v>
      </c>
      <c r="I6" s="10" t="n">
        <f aca="false">INDEX($C$3:$C$20, G6)</f>
        <v>-0.00582</v>
      </c>
      <c r="J6" s="12" t="n">
        <f aca="false">INDEX($B$3:$B$20, G6+1)</f>
        <v>3</v>
      </c>
      <c r="K6" s="10" t="n">
        <f aca="false">INDEX($C$3:$C$20, G6+1)</f>
        <v>-0.00592</v>
      </c>
      <c r="L6" s="10" t="n">
        <f aca="false">((1+K6)^J6 / (1+I6)^H6) ^ (1/(J6-H6)) - 1</f>
        <v>-0.00611996982538965</v>
      </c>
      <c r="M6" s="6" t="n">
        <f aca="false">((1+I6)^H6 * (1+L6)^(F6-H6)) ^ (1/F6) - 1</f>
        <v>-0.00582000000000005</v>
      </c>
      <c r="N6" s="6" t="n">
        <f aca="false">C25</f>
        <v>0.01155</v>
      </c>
      <c r="O6" s="13" t="n">
        <f aca="false">Q5 - Q6</f>
        <v>0.0295466559221915</v>
      </c>
      <c r="P6" s="13" t="n">
        <f aca="false">LN(Q5 / Q6) / (F6 - F5)</f>
        <v>0.0308436325815494</v>
      </c>
      <c r="Q6" s="13" t="n">
        <f aca="false">1 - R6</f>
        <v>0.943252552782062</v>
      </c>
      <c r="R6" s="13" t="n">
        <f aca="false">(1 - (1 + M6)^F6 / (1 + N6)^F6) / (1 - $F$1)</f>
        <v>0.056747447217938</v>
      </c>
    </row>
    <row r="7" customFormat="false" ht="15" hidden="false" customHeight="false" outlineLevel="0" collapsed="false">
      <c r="A7" s="2" t="s">
        <v>24</v>
      </c>
      <c r="B7" s="5" t="n">
        <f aca="false">IF(RIGHT(A7,1)="M", 1/12, 1) * VALUE(LEFT(A7, LEN(A7)-1))</f>
        <v>1</v>
      </c>
      <c r="C7" s="6" t="n">
        <v>-0.0055</v>
      </c>
      <c r="D7" s="7"/>
      <c r="E7" s="2" t="str">
        <f aca="false">A26</f>
        <v>3Y</v>
      </c>
      <c r="F7" s="2" t="n">
        <f aca="false">B26</f>
        <v>3</v>
      </c>
      <c r="G7" s="11" t="n">
        <f aca="false">MATCH(F7,$B$3:$B$20, 1)</f>
        <v>7</v>
      </c>
      <c r="H7" s="5" t="n">
        <f aca="false">INDEX($B$3:$B$20, G7)</f>
        <v>3</v>
      </c>
      <c r="I7" s="10" t="n">
        <f aca="false">INDEX($C$3:$C$20, G7)</f>
        <v>-0.00592</v>
      </c>
      <c r="J7" s="12" t="n">
        <f aca="false">INDEX($B$3:$B$20, G7+1)</f>
        <v>4</v>
      </c>
      <c r="K7" s="10" t="n">
        <f aca="false">INDEX($C$3:$C$20, G7+1)</f>
        <v>-0.00536</v>
      </c>
      <c r="L7" s="10" t="n">
        <f aca="false">((1+K7)^J7 / (1+I7)^H7) ^ (1/(J7-H7)) - 1</f>
        <v>-0.0036781064836362</v>
      </c>
      <c r="M7" s="6" t="n">
        <f aca="false">((1+I7)^H7 * (1+L7)^(F7-H7)) ^ (1/F7) - 1</f>
        <v>-0.00592000000000004</v>
      </c>
      <c r="N7" s="6" t="n">
        <f aca="false">C26</f>
        <v>0.01243</v>
      </c>
      <c r="O7" s="13" t="n">
        <f aca="false">Q6 - Q7</f>
        <v>0.0322434999605022</v>
      </c>
      <c r="P7" s="13" t="n">
        <f aca="false">LN(Q6 / Q7) / (F7 - F6)</f>
        <v>0.034781230763125</v>
      </c>
      <c r="Q7" s="13" t="n">
        <f aca="false">1 - R7</f>
        <v>0.91100905282156</v>
      </c>
      <c r="R7" s="13" t="n">
        <f aca="false">(1 - (1 + M7)^F7 / (1 + N7)^F7) / (1 - $F$1)</f>
        <v>0.0889909471784402</v>
      </c>
    </row>
    <row r="8" customFormat="false" ht="15" hidden="false" customHeight="false" outlineLevel="0" collapsed="false">
      <c r="A8" s="2" t="s">
        <v>25</v>
      </c>
      <c r="B8" s="5" t="n">
        <f aca="false">IF(RIGHT(A8,1)="M", 1/12, 1) * VALUE(LEFT(A8, LEN(A8)-1))</f>
        <v>2</v>
      </c>
      <c r="C8" s="6" t="n">
        <v>-0.00582</v>
      </c>
      <c r="D8" s="7"/>
      <c r="E8" s="2" t="str">
        <f aca="false">A27</f>
        <v>4Y</v>
      </c>
      <c r="F8" s="2" t="n">
        <f aca="false">B27</f>
        <v>4</v>
      </c>
      <c r="G8" s="11" t="n">
        <f aca="false">MATCH(F8,$B$3:$B$20, 1)</f>
        <v>8</v>
      </c>
      <c r="H8" s="5" t="n">
        <f aca="false">INDEX($B$3:$B$20, G8)</f>
        <v>4</v>
      </c>
      <c r="I8" s="10" t="n">
        <f aca="false">INDEX($C$3:$C$20, G8)</f>
        <v>-0.00536</v>
      </c>
      <c r="J8" s="12" t="n">
        <f aca="false">INDEX($B$3:$B$20, G8+1)</f>
        <v>5</v>
      </c>
      <c r="K8" s="10" t="n">
        <f aca="false">INDEX($C$3:$C$20, G8+1)</f>
        <v>-0.00443</v>
      </c>
      <c r="L8" s="10" t="n">
        <f aca="false">((1+K8)^J8 / (1+I8)^H8) ^ (1/(J8-H8)) - 1</f>
        <v>-0.00070129625724169</v>
      </c>
      <c r="M8" s="6" t="n">
        <f aca="false">((1+I8)^H8 * (1+L8)^(F8-H8)) ^ (1/F8) - 1</f>
        <v>-0.00536000000000003</v>
      </c>
      <c r="N8" s="6" t="n">
        <f aca="false">C27</f>
        <v>0.01449</v>
      </c>
      <c r="O8" s="13" t="n">
        <f aca="false">Q7 - Q8</f>
        <v>0.0376734875032754</v>
      </c>
      <c r="P8" s="13" t="n">
        <f aca="false">LN(Q7 / Q8) / (F8 - F7)</f>
        <v>0.0422329706543792</v>
      </c>
      <c r="Q8" s="13" t="n">
        <f aca="false">1 - R8</f>
        <v>0.873335565318284</v>
      </c>
      <c r="R8" s="13" t="n">
        <f aca="false">(1 - (1 + M8)^F8 / (1 + N8)^F8) / (1 - $F$1)</f>
        <v>0.126664434681716</v>
      </c>
    </row>
    <row r="9" customFormat="false" ht="15" hidden="false" customHeight="false" outlineLevel="0" collapsed="false">
      <c r="A9" s="2" t="s">
        <v>26</v>
      </c>
      <c r="B9" s="5" t="n">
        <f aca="false">IF(RIGHT(A9,1)="M", 1/12, 1) * VALUE(LEFT(A9, LEN(A9)-1))</f>
        <v>3</v>
      </c>
      <c r="C9" s="6" t="n">
        <v>-0.00592</v>
      </c>
      <c r="D9" s="7"/>
      <c r="E9" s="2" t="str">
        <f aca="false">A28</f>
        <v>5Y</v>
      </c>
      <c r="F9" s="2" t="n">
        <f aca="false">B28</f>
        <v>5</v>
      </c>
      <c r="G9" s="11" t="n">
        <f aca="false">MATCH(F9,$B$3:$B$20, 1)</f>
        <v>9</v>
      </c>
      <c r="H9" s="5" t="n">
        <f aca="false">INDEX($B$3:$B$20, G9)</f>
        <v>5</v>
      </c>
      <c r="I9" s="10" t="n">
        <f aca="false">INDEX($C$3:$C$20, G9)</f>
        <v>-0.00443</v>
      </c>
      <c r="J9" s="12" t="n">
        <f aca="false">INDEX($B$3:$B$20, G9+1)</f>
        <v>6</v>
      </c>
      <c r="K9" s="10" t="n">
        <f aca="false">INDEX($C$3:$C$20, G9+1)</f>
        <v>-0.00361</v>
      </c>
      <c r="L9" s="10" t="n">
        <f aca="false">((1+K9)^J9 / (1+I9)^H9) ^ (1/(J9-H9)) - 1</f>
        <v>0.000500142012388238</v>
      </c>
      <c r="M9" s="6" t="n">
        <f aca="false">((1+I9)^H9 * (1+L9)^(F9-H9)) ^ (1/F9) - 1</f>
        <v>-0.00443000000000005</v>
      </c>
      <c r="N9" s="6" t="n">
        <f aca="false">C28</f>
        <v>0.01786</v>
      </c>
      <c r="O9" s="13" t="n">
        <f aca="false">Q8 - Q9</f>
        <v>0.0480067172448955</v>
      </c>
      <c r="P9" s="13" t="n">
        <f aca="false">LN(Q8 / Q9) / (F9 - F8)</f>
        <v>0.056537953153086</v>
      </c>
      <c r="Q9" s="13" t="n">
        <f aca="false">1 - R9</f>
        <v>0.825328848073389</v>
      </c>
      <c r="R9" s="13" t="n">
        <f aca="false">(1 - (1 + M9)^F9 / (1 + N9)^F9) / (1 - $F$1)</f>
        <v>0.174671151926611</v>
      </c>
    </row>
    <row r="10" customFormat="false" ht="15" hidden="false" customHeight="false" outlineLevel="0" collapsed="false">
      <c r="A10" s="2" t="s">
        <v>27</v>
      </c>
      <c r="B10" s="5" t="n">
        <f aca="false">IF(RIGHT(A10,1)="M", 1/12, 1) * VALUE(LEFT(A10, LEN(A10)-1))</f>
        <v>4</v>
      </c>
      <c r="C10" s="6" t="n">
        <v>-0.00536</v>
      </c>
      <c r="D10" s="7"/>
      <c r="E10" s="2" t="str">
        <f aca="false">A29</f>
        <v>6Y</v>
      </c>
      <c r="F10" s="2" t="n">
        <f aca="false">B29</f>
        <v>6</v>
      </c>
      <c r="G10" s="11" t="n">
        <f aca="false">MATCH(F10,$B$3:$B$20, 1)</f>
        <v>10</v>
      </c>
      <c r="H10" s="5" t="n">
        <f aca="false">INDEX($B$3:$B$20, G10)</f>
        <v>6</v>
      </c>
      <c r="I10" s="10" t="n">
        <f aca="false">INDEX($C$3:$C$20, G10)</f>
        <v>-0.00361</v>
      </c>
      <c r="J10" s="12" t="n">
        <f aca="false">INDEX($B$3:$B$20, G10+1)</f>
        <v>7</v>
      </c>
      <c r="K10" s="10" t="n">
        <f aca="false">INDEX($C$3:$C$20, G10+1)</f>
        <v>-0.00279</v>
      </c>
      <c r="L10" s="10" t="n">
        <f aca="false">((1+K10)^J10 / (1+I10)^H10) ^ (1/(J10-H10)) - 1</f>
        <v>0.0021441910133031</v>
      </c>
      <c r="M10" s="6" t="n">
        <f aca="false">((1+I10)^H10 * (1+L10)^(F10-H10)) ^ (1/F10) - 1</f>
        <v>-0.00361</v>
      </c>
      <c r="N10" s="6" t="n">
        <f aca="false">C29</f>
        <v>0.01948</v>
      </c>
      <c r="O10" s="13" t="n">
        <f aca="false">Q9 - Q10</f>
        <v>0.0393734079661459</v>
      </c>
      <c r="P10" s="13" t="n">
        <f aca="false">LN(Q9 / Q10) / (F10 - F9)</f>
        <v>0.0488818117920023</v>
      </c>
      <c r="Q10" s="13" t="n">
        <f aca="false">1 - R10</f>
        <v>0.785955440107243</v>
      </c>
      <c r="R10" s="13" t="n">
        <f aca="false">(1 - (1 + M10)^F10 / (1 + N10)^F10) / (1 - $F$1)</f>
        <v>0.214044559892757</v>
      </c>
    </row>
    <row r="11" customFormat="false" ht="15" hidden="false" customHeight="false" outlineLevel="0" collapsed="false">
      <c r="A11" s="2" t="s">
        <v>28</v>
      </c>
      <c r="B11" s="5" t="n">
        <f aca="false">IF(RIGHT(A11,1)="M", 1/12, 1) * VALUE(LEFT(A11, LEN(A11)-1))</f>
        <v>5</v>
      </c>
      <c r="C11" s="6" t="n">
        <v>-0.00443</v>
      </c>
      <c r="D11" s="7"/>
      <c r="E11" s="2" t="str">
        <f aca="false">A30</f>
        <v>7Y</v>
      </c>
      <c r="F11" s="2" t="n">
        <f aca="false">B30</f>
        <v>7</v>
      </c>
      <c r="G11" s="11" t="n">
        <f aca="false">MATCH(F11,$B$3:$B$20, 1)</f>
        <v>11</v>
      </c>
      <c r="H11" s="5" t="n">
        <f aca="false">INDEX($B$3:$B$20, G11)</f>
        <v>7</v>
      </c>
      <c r="I11" s="10" t="n">
        <f aca="false">INDEX($C$3:$C$20, G11)</f>
        <v>-0.00279</v>
      </c>
      <c r="J11" s="12" t="n">
        <f aca="false">INDEX($B$3:$B$20, G11+1)</f>
        <v>8</v>
      </c>
      <c r="K11" s="10" t="n">
        <f aca="false">INDEX($C$3:$C$20, G11+1)</f>
        <v>-0.00236</v>
      </c>
      <c r="L11" s="10" t="n">
        <f aca="false">((1+K11)^J11 / (1+I11)^H11) ^ (1/(J11-H11)) - 1</f>
        <v>0.000655196164554894</v>
      </c>
      <c r="M11" s="6" t="n">
        <f aca="false">((1+I11)^H11 * (1+L11)^(F11-H11)) ^ (1/F11) - 1</f>
        <v>-0.00278999999999996</v>
      </c>
      <c r="N11" s="6" t="n">
        <f aca="false">C30</f>
        <v>0.02055</v>
      </c>
      <c r="O11" s="13" t="n">
        <f aca="false">Q10 - Q11</f>
        <v>0.0351480632150056</v>
      </c>
      <c r="P11" s="13" t="n">
        <f aca="false">LN(Q10 / Q11) / (F11 - F10)</f>
        <v>0.0457509688066373</v>
      </c>
      <c r="Q11" s="13" t="n">
        <f aca="false">1 - R11</f>
        <v>0.750807376892237</v>
      </c>
      <c r="R11" s="13" t="n">
        <f aca="false">(1 - (1 + M11)^F11 / (1 + N11)^F11) / (1 - $F$1)</f>
        <v>0.249192623107763</v>
      </c>
    </row>
    <row r="12" customFormat="false" ht="15" hidden="false" customHeight="false" outlineLevel="0" collapsed="false">
      <c r="A12" s="2" t="s">
        <v>29</v>
      </c>
      <c r="B12" s="5" t="n">
        <f aca="false">IF(RIGHT(A12,1)="M", 1/12, 1) * VALUE(LEFT(A12, LEN(A12)-1))</f>
        <v>6</v>
      </c>
      <c r="C12" s="6" t="n">
        <v>-0.00361</v>
      </c>
      <c r="D12" s="7"/>
      <c r="E12" s="2" t="str">
        <f aca="false">A31</f>
        <v>8Y</v>
      </c>
      <c r="F12" s="2" t="n">
        <f aca="false">B31</f>
        <v>8</v>
      </c>
      <c r="G12" s="11" t="n">
        <f aca="false">MATCH(F12,$B$3:$B$20, 1)</f>
        <v>12</v>
      </c>
      <c r="H12" s="5" t="n">
        <f aca="false">INDEX($B$3:$B$20, G12)</f>
        <v>8</v>
      </c>
      <c r="I12" s="10" t="n">
        <f aca="false">INDEX($C$3:$C$20, G12)</f>
        <v>-0.00236</v>
      </c>
      <c r="J12" s="12" t="n">
        <f aca="false">INDEX($B$3:$B$20, G12+1)</f>
        <v>9</v>
      </c>
      <c r="K12" s="10" t="n">
        <f aca="false">INDEX($C$3:$C$20, G12+1)</f>
        <v>-0.0015</v>
      </c>
      <c r="L12" s="10" t="n">
        <f aca="false">((1+K12)^J12 / (1+I12)^H12) ^ (1/(J12-H12)) - 1</f>
        <v>0.00540674233631777</v>
      </c>
      <c r="M12" s="6" t="n">
        <f aca="false">((1+I12)^H12 * (1+L12)^(F12-H12)) ^ (1/F12) - 1</f>
        <v>-0.00236000000000003</v>
      </c>
      <c r="N12" s="6" t="n">
        <f aca="false">C31</f>
        <v>0.02064</v>
      </c>
      <c r="O12" s="13" t="n">
        <f aca="false">Q11 - Q12</f>
        <v>0.028612666635883</v>
      </c>
      <c r="P12" s="13" t="n">
        <f aca="false">LN(Q11 / Q12) / (F12 - F11)</f>
        <v>0.0388543457092687</v>
      </c>
      <c r="Q12" s="13" t="n">
        <f aca="false">1 - R12</f>
        <v>0.722194710256354</v>
      </c>
      <c r="R12" s="13" t="n">
        <f aca="false">(1 - (1 + M12)^F12 / (1 + N12)^F12) / (1 - $F$1)</f>
        <v>0.277805289743646</v>
      </c>
    </row>
    <row r="13" customFormat="false" ht="15" hidden="false" customHeight="false" outlineLevel="0" collapsed="false">
      <c r="A13" s="2" t="s">
        <v>30</v>
      </c>
      <c r="B13" s="5" t="n">
        <f aca="false">IF(RIGHT(A13,1)="M", 1/12, 1) * VALUE(LEFT(A13, LEN(A13)-1))</f>
        <v>7</v>
      </c>
      <c r="C13" s="6" t="n">
        <v>-0.00279</v>
      </c>
      <c r="D13" s="7"/>
      <c r="E13" s="2" t="str">
        <f aca="false">A32</f>
        <v>9Y</v>
      </c>
      <c r="F13" s="2" t="n">
        <f aca="false">B32</f>
        <v>9</v>
      </c>
      <c r="G13" s="11" t="n">
        <f aca="false">MATCH(F13,$B$3:$B$20, 1)</f>
        <v>13</v>
      </c>
      <c r="H13" s="5" t="n">
        <f aca="false">INDEX($B$3:$B$20, G13)</f>
        <v>9</v>
      </c>
      <c r="I13" s="10" t="n">
        <f aca="false">INDEX($C$3:$C$20, G13)</f>
        <v>-0.0015</v>
      </c>
      <c r="J13" s="12" t="n">
        <f aca="false">INDEX($B$3:$B$20, G13+1)</f>
        <v>10</v>
      </c>
      <c r="K13" s="10" t="n">
        <f aca="false">INDEX($C$3:$C$20, G13+1)</f>
        <v>6E-005</v>
      </c>
      <c r="L13" s="10" t="n">
        <f aca="false">((1+K13)^J13 / (1+I13)^H13) ^ (1/(J13-H13)) - 1</f>
        <v>0.0142101347061467</v>
      </c>
      <c r="M13" s="6" t="n">
        <f aca="false">((1+I13)^H13 * (1+L13)^(F13-H13)) ^ (1/F13) - 1</f>
        <v>-0.00149999999999995</v>
      </c>
      <c r="N13" s="6" t="n">
        <f aca="false">C32</f>
        <v>0.02096</v>
      </c>
      <c r="O13" s="13" t="n">
        <f aca="false">Q12 - Q13</f>
        <v>0.024583530516961</v>
      </c>
      <c r="P13" s="13" t="n">
        <f aca="false">LN(Q12 / Q13) / (F13 - F12)</f>
        <v>0.0346328858618064</v>
      </c>
      <c r="Q13" s="13" t="n">
        <f aca="false">1 - R13</f>
        <v>0.697611179739393</v>
      </c>
      <c r="R13" s="13" t="n">
        <f aca="false">(1 - (1 + M13)^F13 / (1 + N13)^F13) / (1 - $F$1)</f>
        <v>0.302388820260607</v>
      </c>
    </row>
    <row r="14" customFormat="false" ht="15" hidden="false" customHeight="false" outlineLevel="0" collapsed="false">
      <c r="A14" s="2" t="s">
        <v>31</v>
      </c>
      <c r="B14" s="5" t="n">
        <f aca="false">IF(RIGHT(A14,1)="M", 1/12, 1) * VALUE(LEFT(A14, LEN(A14)-1))</f>
        <v>8</v>
      </c>
      <c r="C14" s="6" t="n">
        <v>-0.00236</v>
      </c>
      <c r="D14" s="7"/>
      <c r="E14" s="2" t="str">
        <f aca="false">A33</f>
        <v>10Y</v>
      </c>
      <c r="F14" s="2" t="n">
        <f aca="false">B33</f>
        <v>10</v>
      </c>
      <c r="G14" s="11" t="n">
        <f aca="false">MATCH(F14,$B$3:$B$20, 1)</f>
        <v>14</v>
      </c>
      <c r="H14" s="5" t="n">
        <f aca="false">INDEX($B$3:$B$20, G14)</f>
        <v>10</v>
      </c>
      <c r="I14" s="10" t="n">
        <f aca="false">INDEX($C$3:$C$20, G14)</f>
        <v>6E-005</v>
      </c>
      <c r="J14" s="12" t="n">
        <f aca="false">INDEX($B$3:$B$20, G14+1)</f>
        <v>15</v>
      </c>
      <c r="K14" s="10" t="n">
        <f aca="false">INDEX($C$3:$C$20, G14+1)</f>
        <v>0.00233</v>
      </c>
      <c r="L14" s="10" t="n">
        <f aca="false">((1+K14)^J14 / (1+I14)^H14) ^ (1/(J14-H14)) - 1</f>
        <v>0.006885469468213</v>
      </c>
      <c r="M14" s="6" t="n">
        <f aca="false">((1+I14)^H14 * (1+L14)^(F14-H14)) ^ (1/F14) - 1</f>
        <v>5.9999999999949E-005</v>
      </c>
      <c r="N14" s="6" t="n">
        <f aca="false">C33</f>
        <v>0.02273</v>
      </c>
      <c r="O14" s="13" t="n">
        <f aca="false">Q13 - Q14</f>
        <v>0.0322927534048846</v>
      </c>
      <c r="P14" s="13" t="n">
        <f aca="false">LN(Q13 / Q14) / (F14 - F13)</f>
        <v>0.0473961358254833</v>
      </c>
      <c r="Q14" s="13" t="n">
        <f aca="false">1 - R14</f>
        <v>0.665318426334509</v>
      </c>
      <c r="R14" s="13" t="n">
        <f aca="false">(1 - (1 + M14)^F14 / (1 + N14)^F14) / (1 - $F$1)</f>
        <v>0.334681573665491</v>
      </c>
    </row>
    <row r="15" customFormat="false" ht="15" hidden="false" customHeight="false" outlineLevel="0" collapsed="false">
      <c r="A15" s="2" t="s">
        <v>32</v>
      </c>
      <c r="B15" s="5" t="n">
        <f aca="false">IF(RIGHT(A15,1)="M", 1/12, 1) * VALUE(LEFT(A15, LEN(A15)-1))</f>
        <v>9</v>
      </c>
      <c r="C15" s="6" t="n">
        <v>-0.0015</v>
      </c>
      <c r="D15" s="7"/>
      <c r="L15" s="14"/>
    </row>
    <row r="16" customFormat="false" ht="15" hidden="false" customHeight="false" outlineLevel="0" collapsed="false">
      <c r="A16" s="2" t="s">
        <v>33</v>
      </c>
      <c r="B16" s="5" t="n">
        <f aca="false">IF(RIGHT(A16,1)="M", 1/12, 1) * VALUE(LEFT(A16, LEN(A16)-1))</f>
        <v>10</v>
      </c>
      <c r="C16" s="6" t="n">
        <v>6E-005</v>
      </c>
      <c r="D16" s="7"/>
      <c r="E16" s="1" t="s">
        <v>34</v>
      </c>
      <c r="F16" s="1"/>
      <c r="L16" s="14"/>
    </row>
    <row r="17" customFormat="false" ht="15" hidden="false" customHeight="false" outlineLevel="0" collapsed="false">
      <c r="A17" s="2" t="s">
        <v>35</v>
      </c>
      <c r="B17" s="5" t="n">
        <f aca="false">IF(RIGHT(A17,1)="M", 1/12, 1) * VALUE(LEFT(A17, LEN(A17)-1))</f>
        <v>15</v>
      </c>
      <c r="C17" s="6" t="n">
        <v>0.00233</v>
      </c>
      <c r="D17" s="7"/>
      <c r="E17" s="15" t="s">
        <v>36</v>
      </c>
      <c r="F17" s="15"/>
      <c r="L17" s="14"/>
    </row>
    <row r="18" customFormat="false" ht="15" hidden="false" customHeight="false" outlineLevel="0" collapsed="false">
      <c r="A18" s="2" t="s">
        <v>37</v>
      </c>
      <c r="B18" s="5" t="n">
        <f aca="false">IF(RIGHT(A18,1)="M", 1/12, 1) * VALUE(LEFT(A18, LEN(A18)-1))</f>
        <v>20</v>
      </c>
      <c r="C18" s="6" t="n">
        <v>-0.00351</v>
      </c>
      <c r="D18" s="7"/>
      <c r="E18" s="16" t="s">
        <v>38</v>
      </c>
      <c r="F18" s="16"/>
      <c r="L18" s="14"/>
    </row>
    <row r="19" customFormat="false" ht="15" hidden="false" customHeight="false" outlineLevel="0" collapsed="false">
      <c r="A19" s="2" t="s">
        <v>39</v>
      </c>
      <c r="B19" s="5" t="n">
        <f aca="false">IF(RIGHT(A19,1)="M", 1/12, 1) * VALUE(LEFT(A19, LEN(A19)-1))</f>
        <v>25</v>
      </c>
      <c r="C19" s="6" t="n">
        <v>0.005</v>
      </c>
      <c r="D19" s="7"/>
      <c r="E19" s="17" t="s">
        <v>40</v>
      </c>
      <c r="F19" s="17"/>
      <c r="L19" s="14"/>
    </row>
    <row r="20" customFormat="false" ht="15" hidden="false" customHeight="false" outlineLevel="0" collapsed="false">
      <c r="A20" s="2" t="s">
        <v>41</v>
      </c>
      <c r="B20" s="5" t="n">
        <f aca="false">IF(RIGHT(A20,1)="M", 1/12, 1) * VALUE(LEFT(A20, LEN(A20)-1))</f>
        <v>30</v>
      </c>
      <c r="C20" s="6" t="n">
        <v>0.00544</v>
      </c>
      <c r="D20" s="7"/>
    </row>
    <row r="22" customFormat="false" ht="15" hidden="false" customHeight="false" outlineLevel="0" collapsed="false">
      <c r="A22" s="1" t="s">
        <v>42</v>
      </c>
      <c r="B22" s="1"/>
      <c r="C22" s="1"/>
    </row>
    <row r="23" customFormat="false" ht="15" hidden="false" customHeight="false" outlineLevel="0" collapsed="false">
      <c r="A23" s="2" t="s">
        <v>2</v>
      </c>
      <c r="B23" s="2" t="s">
        <v>3</v>
      </c>
      <c r="C23" s="2" t="s">
        <v>4</v>
      </c>
    </row>
    <row r="24" customFormat="false" ht="15" hidden="false" customHeight="false" outlineLevel="0" collapsed="false">
      <c r="A24" s="2" t="s">
        <v>24</v>
      </c>
      <c r="B24" s="5" t="n">
        <v>1</v>
      </c>
      <c r="C24" s="6" t="n">
        <v>0.011</v>
      </c>
    </row>
    <row r="25" customFormat="false" ht="15" hidden="false" customHeight="false" outlineLevel="0" collapsed="false">
      <c r="A25" s="2" t="s">
        <v>25</v>
      </c>
      <c r="B25" s="5" t="n">
        <v>2</v>
      </c>
      <c r="C25" s="6" t="n">
        <v>0.01155</v>
      </c>
    </row>
    <row r="26" customFormat="false" ht="15" hidden="false" customHeight="false" outlineLevel="0" collapsed="false">
      <c r="A26" s="2" t="s">
        <v>26</v>
      </c>
      <c r="B26" s="5" t="n">
        <v>3</v>
      </c>
      <c r="C26" s="6" t="n">
        <v>0.01243</v>
      </c>
    </row>
    <row r="27" customFormat="false" ht="15" hidden="false" customHeight="false" outlineLevel="0" collapsed="false">
      <c r="A27" s="2" t="s">
        <v>27</v>
      </c>
      <c r="B27" s="5" t="n">
        <v>4</v>
      </c>
      <c r="C27" s="6" t="n">
        <v>0.01449</v>
      </c>
    </row>
    <row r="28" customFormat="false" ht="15" hidden="false" customHeight="false" outlineLevel="0" collapsed="false">
      <c r="A28" s="2" t="s">
        <v>28</v>
      </c>
      <c r="B28" s="5" t="n">
        <v>5</v>
      </c>
      <c r="C28" s="6" t="n">
        <v>0.01786</v>
      </c>
    </row>
    <row r="29" customFormat="false" ht="15" hidden="false" customHeight="false" outlineLevel="0" collapsed="false">
      <c r="A29" s="2" t="s">
        <v>29</v>
      </c>
      <c r="B29" s="5" t="n">
        <v>6</v>
      </c>
      <c r="C29" s="6" t="n">
        <v>0.01948</v>
      </c>
    </row>
    <row r="30" customFormat="false" ht="15" hidden="false" customHeight="false" outlineLevel="0" collapsed="false">
      <c r="A30" s="2" t="s">
        <v>30</v>
      </c>
      <c r="B30" s="5" t="n">
        <v>7</v>
      </c>
      <c r="C30" s="6" t="n">
        <v>0.02055</v>
      </c>
    </row>
    <row r="31" customFormat="false" ht="15" hidden="false" customHeight="false" outlineLevel="0" collapsed="false">
      <c r="A31" s="2" t="s">
        <v>31</v>
      </c>
      <c r="B31" s="5" t="n">
        <v>8</v>
      </c>
      <c r="C31" s="6" t="n">
        <v>0.02064</v>
      </c>
    </row>
    <row r="32" customFormat="false" ht="15" hidden="false" customHeight="false" outlineLevel="0" collapsed="false">
      <c r="A32" s="2" t="s">
        <v>32</v>
      </c>
      <c r="B32" s="5" t="n">
        <v>9</v>
      </c>
      <c r="C32" s="6" t="n">
        <v>0.02096</v>
      </c>
    </row>
    <row r="33" customFormat="false" ht="15" hidden="false" customHeight="false" outlineLevel="0" collapsed="false">
      <c r="A33" s="2" t="s">
        <v>33</v>
      </c>
      <c r="B33" s="5" t="n">
        <v>10</v>
      </c>
      <c r="C33" s="6" t="n">
        <v>0.02273</v>
      </c>
    </row>
  </sheetData>
  <mergeCells count="14">
    <mergeCell ref="A1:C1"/>
    <mergeCell ref="E3:E4"/>
    <mergeCell ref="F3:F4"/>
    <mergeCell ref="G3:L3"/>
    <mergeCell ref="M3:N3"/>
    <mergeCell ref="O3:O4"/>
    <mergeCell ref="P3:P4"/>
    <mergeCell ref="Q3:Q4"/>
    <mergeCell ref="R3:R4"/>
    <mergeCell ref="E16:F16"/>
    <mergeCell ref="E17:F17"/>
    <mergeCell ref="E18:F18"/>
    <mergeCell ref="E19:F19"/>
    <mergeCell ref="A22:C22"/>
  </mergeCells>
  <printOptions headings="false" gridLines="false" gridLinesSet="true" horizontalCentered="false" verticalCentered="false"/>
  <pageMargins left="0.7" right="0.7" top="0.75" bottom="0.75" header="0.511805555555555" footer="0.3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&amp;C&amp;"Calibri,Regular"&amp;10 For internal use only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W300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5"/>
  <cols>
    <col collapsed="false" hidden="false" max="1" min="1" style="18" width="12.2857142857143"/>
    <col collapsed="false" hidden="false" max="2" min="2" style="0" width="10.530612244898"/>
    <col collapsed="false" hidden="false" max="3" min="3" style="0" width="12.4183673469388"/>
    <col collapsed="false" hidden="false" max="4" min="4" style="0" width="10.530612244898"/>
    <col collapsed="false" hidden="false" max="5" min="5" style="18" width="12.9591836734694"/>
    <col collapsed="false" hidden="false" max="6" min="6" style="0" width="8.50510204081633"/>
    <col collapsed="false" hidden="false" max="7" min="7" style="0" width="11.3418367346939"/>
    <col collapsed="false" hidden="false" max="8" min="8" style="0" width="12.4183673469388"/>
    <col collapsed="false" hidden="false" max="9" min="9" style="0" width="10.2602040816327"/>
    <col collapsed="false" hidden="false" max="10" min="10" style="0" width="8.50510204081633"/>
    <col collapsed="false" hidden="false" max="11" min="11" style="0" width="9.58673469387755"/>
    <col collapsed="false" hidden="false" max="12" min="12" style="0" width="11.2040816326531"/>
    <col collapsed="false" hidden="false" max="14" min="13" style="0" width="11.4744897959184"/>
    <col collapsed="false" hidden="false" max="15" min="15" style="0" width="9.85204081632653"/>
    <col collapsed="false" hidden="false" max="16" min="16" style="0" width="11.4744897959184"/>
    <col collapsed="false" hidden="false" max="17" min="17" style="0" width="8.36734693877551"/>
    <col collapsed="false" hidden="false" max="18" min="18" style="0" width="12.4183673469388"/>
    <col collapsed="false" hidden="false" max="19" min="19" style="0" width="24.7040816326531"/>
    <col collapsed="false" hidden="false" max="1025" min="20" style="0" width="8.36734693877551"/>
  </cols>
  <sheetData>
    <row r="1" customFormat="false" ht="15" hidden="false" customHeight="false" outlineLevel="0" collapsed="false">
      <c r="A1" s="19" t="s">
        <v>5</v>
      </c>
      <c r="C1" s="1" t="s">
        <v>43</v>
      </c>
      <c r="D1" s="1"/>
      <c r="E1" s="0"/>
      <c r="F1" s="1" t="s">
        <v>44</v>
      </c>
      <c r="G1" s="1"/>
    </row>
    <row r="2" customFormat="false" ht="15" hidden="false" customHeight="false" outlineLevel="0" collapsed="false">
      <c r="A2" s="20" t="n">
        <v>43894</v>
      </c>
      <c r="C2" s="2" t="s">
        <v>45</v>
      </c>
      <c r="D2" s="21" t="n">
        <v>1000000</v>
      </c>
      <c r="E2" s="0"/>
      <c r="F2" s="2" t="s">
        <v>46</v>
      </c>
      <c r="G2" s="22" t="n">
        <f aca="true" t="array" ref="G2:G2">OFFSET(A9, MATCH(D4,F9:F3003,1) + MATCH(1,OFFSET(D9,MATCH(D4,F9:F3003,1),0,3000),0) - 1, 0)</f>
        <v>45736</v>
      </c>
    </row>
    <row r="3" customFormat="false" ht="15" hidden="false" customHeight="false" outlineLevel="0" collapsed="false">
      <c r="A3" s="0"/>
      <c r="C3" s="2" t="s">
        <v>1</v>
      </c>
      <c r="D3" s="3" t="n">
        <v>0.4</v>
      </c>
      <c r="E3" s="0"/>
      <c r="F3" s="2" t="s">
        <v>47</v>
      </c>
      <c r="G3" s="23" t="n">
        <f aca="false">SUM(P9:P3003) - SUM(N9:N3003)</f>
        <v>36771.1873878496</v>
      </c>
    </row>
    <row r="4" customFormat="false" ht="15" hidden="false" customHeight="true" outlineLevel="0" collapsed="false">
      <c r="A4" s="0"/>
      <c r="C4" s="2" t="s">
        <v>3</v>
      </c>
      <c r="D4" s="24" t="n">
        <v>5</v>
      </c>
      <c r="E4" s="0"/>
      <c r="F4" s="8" t="s">
        <v>48</v>
      </c>
      <c r="G4" s="25" t="n">
        <f aca="false">SUM(P9:P3003) / SUM(N9:N3003) * D5</f>
        <v>0.0227981179516275</v>
      </c>
    </row>
    <row r="5" customFormat="false" ht="15" hidden="false" customHeight="false" outlineLevel="0" collapsed="false">
      <c r="A5" s="0"/>
      <c r="B5" s="14"/>
      <c r="C5" s="26" t="s">
        <v>49</v>
      </c>
      <c r="D5" s="27" t="n">
        <v>0.015</v>
      </c>
      <c r="E5" s="0"/>
      <c r="F5" s="8"/>
      <c r="G5" s="25"/>
    </row>
    <row r="6" customFormat="false" ht="15" hidden="false" customHeight="false" outlineLevel="0" collapsed="false">
      <c r="A6" s="0"/>
      <c r="E6" s="0"/>
      <c r="I6" s="28"/>
      <c r="K6" s="29"/>
      <c r="M6" s="14"/>
      <c r="S6" s="30"/>
      <c r="T6" s="30"/>
      <c r="U6" s="30"/>
      <c r="V6" s="30"/>
      <c r="W6" s="30"/>
    </row>
    <row r="7" customFormat="false" ht="15" hidden="false" customHeight="true" outlineLevel="0" collapsed="false">
      <c r="A7" s="31" t="s">
        <v>50</v>
      </c>
      <c r="B7" s="1" t="s">
        <v>51</v>
      </c>
      <c r="C7" s="1" t="s">
        <v>52</v>
      </c>
      <c r="D7" s="1" t="s">
        <v>53</v>
      </c>
      <c r="E7" s="32" t="s">
        <v>54</v>
      </c>
      <c r="F7" s="1" t="s">
        <v>3</v>
      </c>
      <c r="G7" s="8" t="s">
        <v>10</v>
      </c>
      <c r="H7" s="8" t="s">
        <v>11</v>
      </c>
      <c r="I7" s="9" t="s">
        <v>9</v>
      </c>
      <c r="J7" s="8" t="s">
        <v>55</v>
      </c>
      <c r="K7" s="9" t="s">
        <v>56</v>
      </c>
      <c r="L7" s="1" t="s">
        <v>57</v>
      </c>
      <c r="M7" s="1"/>
      <c r="N7" s="1"/>
      <c r="O7" s="1" t="s">
        <v>58</v>
      </c>
      <c r="P7" s="1"/>
      <c r="R7" s="30" t="s">
        <v>59</v>
      </c>
    </row>
    <row r="8" customFormat="false" ht="15" hidden="false" customHeight="false" outlineLevel="0" collapsed="false">
      <c r="A8" s="31"/>
      <c r="B8" s="1"/>
      <c r="C8" s="1"/>
      <c r="D8" s="1"/>
      <c r="E8" s="32"/>
      <c r="F8" s="1"/>
      <c r="G8" s="8"/>
      <c r="H8" s="8"/>
      <c r="I8" s="9"/>
      <c r="J8" s="8"/>
      <c r="K8" s="9"/>
      <c r="L8" s="2" t="s">
        <v>60</v>
      </c>
      <c r="M8" s="2" t="s">
        <v>61</v>
      </c>
      <c r="N8" s="2" t="s">
        <v>62</v>
      </c>
      <c r="O8" s="2" t="s">
        <v>63</v>
      </c>
      <c r="P8" s="2" t="s">
        <v>62</v>
      </c>
      <c r="R8" s="2" t="s">
        <v>64</v>
      </c>
      <c r="S8" s="2" t="s">
        <v>65</v>
      </c>
    </row>
    <row r="9" customFormat="false" ht="15" hidden="false" customHeight="false" outlineLevel="0" collapsed="false">
      <c r="A9" s="4" t="n">
        <f aca="false">A2</f>
        <v>43894</v>
      </c>
      <c r="B9" s="33" t="n">
        <f aca="false">DATE(2000, MONTH(A9), DAY(A9))</f>
        <v>36589</v>
      </c>
      <c r="C9" s="33" t="n">
        <f aca="false">VLOOKUP(B9, $R$9:$S$13, 2)</f>
        <v>36605</v>
      </c>
      <c r="D9" s="34" t="n">
        <f aca="false">IF(C9=B9, 1, 0)</f>
        <v>0</v>
      </c>
      <c r="E9" s="35" t="n">
        <f aca="false">A2</f>
        <v>43894</v>
      </c>
      <c r="F9" s="36" t="n">
        <f aca="false">(A9-$A$2)/365.25</f>
        <v>0</v>
      </c>
      <c r="G9" s="37" t="n">
        <f aca="false">INDEX('Default Prob'!$P$5:$P$14,MIN(1+_xlfn.IFNA(MATCH(F9,'Default Prob'!$F$5:$F$14,1),0),COUNT('Default Prob'!$P$5:$P$14)))</f>
        <v>0.0275775811913573</v>
      </c>
      <c r="H9" s="37" t="n">
        <v>1</v>
      </c>
      <c r="I9" s="38" t="n">
        <v>0</v>
      </c>
      <c r="J9" s="39" t="n">
        <f aca="false">INDEX('Default Prob'!$C$3:$C$20, _xlfn.IFNA(MATCH(F9, 'Default Prob'!$B$3:$B$20, 1), 1))</f>
        <v>-0.005</v>
      </c>
      <c r="K9" s="40" t="n">
        <f aca="false">1/((1+J9)^F9)</f>
        <v>1</v>
      </c>
      <c r="L9" s="41" t="n">
        <f aca="false">IF(AND(D9, A9 &lt;= $G$2), $D$5*$D$2*(A9-E9)/365.25, 0)</f>
        <v>0</v>
      </c>
      <c r="M9" s="41" t="n">
        <f aca="false">IF(A9&lt;=$G$2, $D$5*$D$2*(A9-E9)/365.25, 0)</f>
        <v>0</v>
      </c>
      <c r="N9" s="42" t="n">
        <f aca="false">(L9*H9 + M9*I9) * K9</f>
        <v>0</v>
      </c>
      <c r="O9" s="43" t="n">
        <f aca="false">IF(A9&lt;=$G$2, $D$2*(1-$D$3), 0)</f>
        <v>600000</v>
      </c>
      <c r="P9" s="44" t="n">
        <f aca="false">O9*I9*K9</f>
        <v>0</v>
      </c>
      <c r="R9" s="33" t="n">
        <v>36526</v>
      </c>
      <c r="S9" s="33" t="n">
        <f aca="false">R10-1</f>
        <v>36605</v>
      </c>
    </row>
    <row r="10" customFormat="false" ht="15" hidden="false" customHeight="false" outlineLevel="0" collapsed="false">
      <c r="A10" s="4" t="n">
        <f aca="false">WORKDAY(A9, 1)</f>
        <v>43895</v>
      </c>
      <c r="B10" s="33" t="n">
        <f aca="false">DATE(2000, MONTH(A10), DAY(A10))</f>
        <v>36590</v>
      </c>
      <c r="C10" s="33" t="n">
        <f aca="false">VLOOKUP(B10, $R$9:$S$13, 2)</f>
        <v>36605</v>
      </c>
      <c r="D10" s="34" t="n">
        <f aca="false">IF(OR(C10=B10, AND(C10&lt;&gt;C9, C9&gt;B9)), 1, 0)</f>
        <v>0</v>
      </c>
      <c r="E10" s="4" t="n">
        <f aca="false" t="array" ref="E10:E10">INDEX($A$9:A9, MAX(IF($D$9:D9=1, ROW(D$9:$D9)-ROW($D$9)+1, 0)))</f>
        <v>43894</v>
      </c>
      <c r="F10" s="36" t="n">
        <f aca="false">(A10-$A$2)/365.25</f>
        <v>0.0027378507871321</v>
      </c>
      <c r="G10" s="37" t="n">
        <f aca="false">INDEX('Default Prob'!$P$5:$P$14,MIN(1+_xlfn.IFNA(MATCH(F10,'Default Prob'!$F$5:$F$14,1),0),COUNT('Default Prob'!$P$5:$P$14)))</f>
        <v>0.0275775811913573</v>
      </c>
      <c r="H10" s="37" t="n">
        <f aca="false">H9*EXP(-G9*(F10-F9))</f>
        <v>0.999924499547931</v>
      </c>
      <c r="I10" s="38" t="n">
        <f aca="false">H9-H10</f>
        <v>7.5500452069388E-005</v>
      </c>
      <c r="J10" s="39" t="n">
        <f aca="false">INDEX('Default Prob'!$C$3:$C$20, _xlfn.IFNA(MATCH(F10, 'Default Prob'!$B$3:$B$20, 1), 1))</f>
        <v>-0.005</v>
      </c>
      <c r="K10" s="40" t="n">
        <f aca="false">1/((1+J10)^F10)</f>
        <v>1.00001372368575</v>
      </c>
      <c r="L10" s="41" t="n">
        <f aca="false">IF(AND(D10, A10 &lt;= $G$2), $D$5*$D$2*(A10-E10)/365.25, 0)</f>
        <v>0</v>
      </c>
      <c r="M10" s="41" t="n">
        <f aca="false">IF(A10&lt;=$G$2, $D$5*$D$2*(A10-E10)/365.25, 0)</f>
        <v>41.0677618069815</v>
      </c>
      <c r="N10" s="42" t="n">
        <f aca="false">(L10*H10 + M10*I10) * K10</f>
        <v>0.00310067713403967</v>
      </c>
      <c r="O10" s="43" t="n">
        <f aca="false">IF(A10&lt;=$G$2, $D$2*(1-$D$3), 0)</f>
        <v>600000</v>
      </c>
      <c r="P10" s="44" t="n">
        <f aca="false">O10*I10*K10</f>
        <v>45.3008929283196</v>
      </c>
      <c r="R10" s="33" t="n">
        <v>36606</v>
      </c>
      <c r="S10" s="33" t="n">
        <f aca="false">R11-1</f>
        <v>36697</v>
      </c>
    </row>
    <row r="11" customFormat="false" ht="15" hidden="false" customHeight="false" outlineLevel="0" collapsed="false">
      <c r="A11" s="4" t="n">
        <f aca="false">WORKDAY(A10, 1)</f>
        <v>43896</v>
      </c>
      <c r="B11" s="33" t="n">
        <f aca="false">DATE(2000, MONTH(A11), DAY(A11))</f>
        <v>36591</v>
      </c>
      <c r="C11" s="33" t="n">
        <f aca="false">VLOOKUP(B11, $R$9:$S$13, 2)</f>
        <v>36605</v>
      </c>
      <c r="D11" s="34" t="n">
        <f aca="false">IF(OR(C11=B11, AND(C11&lt;&gt;C10, C10&gt;B10)), 1, 0)</f>
        <v>0</v>
      </c>
      <c r="E11" s="4" t="n">
        <f aca="false" t="array" ref="E11:E11">INDEX($A$9:A10, MAX(IF($D$9:D10=1, ROW(D$9:$D10)-ROW($D$9)+1, 0)))</f>
        <v>43894</v>
      </c>
      <c r="F11" s="36" t="n">
        <f aca="false">(A11-$A$2)/365.25</f>
        <v>0.0054757015742642</v>
      </c>
      <c r="G11" s="37" t="n">
        <f aca="false">INDEX('Default Prob'!$P$5:$P$14,MIN(1+_xlfn.IFNA(MATCH(F11,'Default Prob'!$F$5:$F$14,1),0),COUNT('Default Prob'!$P$5:$P$14)))</f>
        <v>0.0275775811913573</v>
      </c>
      <c r="H11" s="37" t="n">
        <f aca="false">H10*EXP(-G10*(F11-F10))</f>
        <v>0.999849004796179</v>
      </c>
      <c r="I11" s="38" t="n">
        <f aca="false">H10-H11</f>
        <v>7.54947517511706E-005</v>
      </c>
      <c r="J11" s="39" t="n">
        <f aca="false">INDEX('Default Prob'!$C$3:$C$20, _xlfn.IFNA(MATCH(F11, 'Default Prob'!$B$3:$B$20, 1), 1))</f>
        <v>-0.005</v>
      </c>
      <c r="K11" s="40" t="n">
        <f aca="false">1/((1+J11)^F11)</f>
        <v>1.00002744755983</v>
      </c>
      <c r="L11" s="41" t="n">
        <f aca="false">IF(AND(D11, A11 &lt;= $G$2), $D$5*$D$2*(A11-E11)/365.25, 0)</f>
        <v>0</v>
      </c>
      <c r="M11" s="41" t="n">
        <f aca="false">IF(A11&lt;=$G$2, $D$5*$D$2*(A11-E11)/365.25, 0)</f>
        <v>82.1355236139631</v>
      </c>
      <c r="N11" s="42" t="n">
        <f aca="false">(L11*H11 + M11*I11) * K11</f>
        <v>0.00620097116204405</v>
      </c>
      <c r="O11" s="43" t="n">
        <f aca="false">IF(A11&lt;=$G$2, $D$2*(1-$D$3), 0)</f>
        <v>600000</v>
      </c>
      <c r="P11" s="44" t="n">
        <f aca="false">O11*I11*K11</f>
        <v>45.2980943387318</v>
      </c>
      <c r="R11" s="33" t="n">
        <v>36698</v>
      </c>
      <c r="S11" s="33" t="n">
        <f aca="false">R12-1</f>
        <v>36789</v>
      </c>
    </row>
    <row r="12" customFormat="false" ht="15" hidden="false" customHeight="false" outlineLevel="0" collapsed="false">
      <c r="A12" s="4" t="n">
        <f aca="false">WORKDAY(A11, 1)</f>
        <v>43899</v>
      </c>
      <c r="B12" s="33" t="n">
        <f aca="false">DATE(2000, MONTH(A12), DAY(A12))</f>
        <v>36594</v>
      </c>
      <c r="C12" s="33" t="n">
        <f aca="false">VLOOKUP(B12, $R$9:$S$13, 2)</f>
        <v>36605</v>
      </c>
      <c r="D12" s="34" t="n">
        <f aca="false">IF(OR(C12=B12, AND(C12&lt;&gt;C11, C11&gt;B11)), 1, 0)</f>
        <v>0</v>
      </c>
      <c r="E12" s="4" t="n">
        <f aca="false" t="array" ref="E12:E12">INDEX($A$9:A11, MAX(IF($D$9:D11=1, ROW(D$9:$D11)-ROW($D$9)+1, 0)))</f>
        <v>43894</v>
      </c>
      <c r="F12" s="36" t="n">
        <f aca="false">(A12-$A$2)/365.25</f>
        <v>0.0136892539356605</v>
      </c>
      <c r="G12" s="37" t="n">
        <f aca="false">INDEX('Default Prob'!$P$5:$P$14,MIN(1+_xlfn.IFNA(MATCH(F12,'Default Prob'!$F$5:$F$14,1),0),COUNT('Default Prob'!$P$5:$P$14)))</f>
        <v>0.0275775811913573</v>
      </c>
      <c r="H12" s="37" t="n">
        <f aca="false">H11*EXP(-G11*(F12-F11))</f>
        <v>0.999622554738532</v>
      </c>
      <c r="I12" s="38" t="n">
        <f aca="false">H11-H12</f>
        <v>0.000226450057647209</v>
      </c>
      <c r="J12" s="39" t="n">
        <f aca="false">INDEX('Default Prob'!$C$3:$C$20, _xlfn.IFNA(MATCH(F12, 'Default Prob'!$B$3:$B$20, 1), 1))</f>
        <v>-0.005</v>
      </c>
      <c r="K12" s="40" t="n">
        <f aca="false">1/((1+J12)^F12)</f>
        <v>1.00006862031215</v>
      </c>
      <c r="L12" s="41" t="n">
        <f aca="false">IF(AND(D12, A12 &lt;= $G$2), $D$5*$D$2*(A12-E12)/365.25, 0)</f>
        <v>0</v>
      </c>
      <c r="M12" s="41" t="n">
        <f aca="false">IF(A12&lt;=$G$2, $D$5*$D$2*(A12-E12)/365.25, 0)</f>
        <v>205.338809034908</v>
      </c>
      <c r="N12" s="42" t="n">
        <f aca="false">(L12*H12 + M12*I12) * K12</f>
        <v>0.0465021759180394</v>
      </c>
      <c r="O12" s="43" t="n">
        <f aca="false">IF(A12&lt;=$G$2, $D$2*(1-$D$3), 0)</f>
        <v>600000</v>
      </c>
      <c r="P12" s="44" t="n">
        <f aca="false">O12*I12*K12</f>
        <v>135.879358032511</v>
      </c>
      <c r="R12" s="33" t="n">
        <v>36790</v>
      </c>
      <c r="S12" s="33" t="n">
        <f aca="false">R13-1</f>
        <v>36880</v>
      </c>
    </row>
    <row r="13" customFormat="false" ht="15" hidden="false" customHeight="false" outlineLevel="0" collapsed="false">
      <c r="A13" s="4" t="n">
        <f aca="false">WORKDAY(A12, 1)</f>
        <v>43900</v>
      </c>
      <c r="B13" s="33" t="n">
        <f aca="false">DATE(2000, MONTH(A13), DAY(A13))</f>
        <v>36595</v>
      </c>
      <c r="C13" s="33" t="n">
        <f aca="false">VLOOKUP(B13, $R$9:$S$13, 2)</f>
        <v>36605</v>
      </c>
      <c r="D13" s="34" t="n">
        <f aca="false">IF(OR(C13=B13, AND(C13&lt;&gt;C12, C12&gt;B12)), 1, 0)</f>
        <v>0</v>
      </c>
      <c r="E13" s="4" t="n">
        <f aca="false" t="array" ref="E13:E13">INDEX($A$9:A12, MAX(IF($D$9:D12=1, ROW(D$9:$D12)-ROW($D$9)+1, 0)))</f>
        <v>43894</v>
      </c>
      <c r="F13" s="36" t="n">
        <f aca="false">(A13-$A$2)/365.25</f>
        <v>0.0164271047227926</v>
      </c>
      <c r="G13" s="37" t="n">
        <f aca="false">INDEX('Default Prob'!$P$5:$P$14,MIN(1+_xlfn.IFNA(MATCH(F13,'Default Prob'!$F$5:$F$14,1),0),COUNT('Default Prob'!$P$5:$P$14)))</f>
        <v>0.0275775811913573</v>
      </c>
      <c r="H13" s="37" t="n">
        <f aca="false">H12*EXP(-G12*(F13-F12))</f>
        <v>0.999547082783751</v>
      </c>
      <c r="I13" s="38" t="n">
        <f aca="false">H12-H13</f>
        <v>7.54719547815252E-005</v>
      </c>
      <c r="J13" s="39" t="n">
        <f aca="false">INDEX('Default Prob'!$C$3:$C$20, _xlfn.IFNA(MATCH(F13, 'Default Prob'!$B$3:$B$20, 1), 1))</f>
        <v>-0.005</v>
      </c>
      <c r="K13" s="40" t="n">
        <f aca="false">1/((1+J13)^F13)</f>
        <v>1.00008234493962</v>
      </c>
      <c r="L13" s="41" t="n">
        <f aca="false">IF(AND(D13, A13 &lt;= $G$2), $D$5*$D$2*(A13-E13)/365.25, 0)</f>
        <v>0</v>
      </c>
      <c r="M13" s="41" t="n">
        <f aca="false">IF(A13&lt;=$G$2, $D$5*$D$2*(A13-E13)/365.25, 0)</f>
        <v>246.406570841889</v>
      </c>
      <c r="N13" s="42" t="n">
        <f aca="false">(L13*H13 + M13*I13) * K13</f>
        <v>0.0185983169236349</v>
      </c>
      <c r="O13" s="43" t="n">
        <f aca="false">IF(A13&lt;=$G$2, $D$2*(1-$D$3), 0)</f>
        <v>600000</v>
      </c>
      <c r="P13" s="44" t="n">
        <f aca="false">O13*I13*K13</f>
        <v>45.2869017090509</v>
      </c>
      <c r="R13" s="33" t="n">
        <v>36881</v>
      </c>
      <c r="S13" s="33" t="n">
        <f aca="false">S9</f>
        <v>36605</v>
      </c>
    </row>
    <row r="14" customFormat="false" ht="15" hidden="false" customHeight="false" outlineLevel="0" collapsed="false">
      <c r="A14" s="4" t="n">
        <f aca="false">WORKDAY(A13, 1)</f>
        <v>43901</v>
      </c>
      <c r="B14" s="33" t="n">
        <f aca="false">DATE(2000, MONTH(A14), DAY(A14))</f>
        <v>36596</v>
      </c>
      <c r="C14" s="33" t="n">
        <f aca="false">VLOOKUP(B14, $R$9:$S$13, 2)</f>
        <v>36605</v>
      </c>
      <c r="D14" s="34" t="n">
        <f aca="false">IF(OR(C14=B14, AND(C14&lt;&gt;C13, C13&gt;B13)), 1, 0)</f>
        <v>0</v>
      </c>
      <c r="E14" s="4" t="n">
        <f aca="false" t="array" ref="E14:E14">INDEX($A$9:A13, MAX(IF($D$9:D13=1, ROW(D$9:$D13)-ROW($D$9)+1, 0)))</f>
        <v>43894</v>
      </c>
      <c r="F14" s="36" t="n">
        <f aca="false">(A14-$A$2)/365.25</f>
        <v>0.0191649555099247</v>
      </c>
      <c r="G14" s="37" t="n">
        <f aca="false">INDEX('Default Prob'!$P$5:$P$14,MIN(1+_xlfn.IFNA(MATCH(F14,'Default Prob'!$F$5:$F$14,1),0),COUNT('Default Prob'!$P$5:$P$14)))</f>
        <v>0.0275775811913573</v>
      </c>
      <c r="H14" s="37" t="n">
        <f aca="false">H13*EXP(-G13*(F14-F13))</f>
        <v>0.999471616527136</v>
      </c>
      <c r="I14" s="38" t="n">
        <f aca="false">H13-H14</f>
        <v>7.5466256614809E-005</v>
      </c>
      <c r="J14" s="39" t="n">
        <f aca="false">INDEX('Default Prob'!$C$3:$C$20, _xlfn.IFNA(MATCH(F14, 'Default Prob'!$B$3:$B$20, 1), 1))</f>
        <v>-0.005</v>
      </c>
      <c r="K14" s="40" t="n">
        <f aca="false">1/((1+J14)^F14)</f>
        <v>1.00009606975544</v>
      </c>
      <c r="L14" s="41" t="n">
        <f aca="false">IF(AND(D14, A14 &lt;= $G$2), $D$5*$D$2*(A14-E14)/365.25, 0)</f>
        <v>0</v>
      </c>
      <c r="M14" s="41" t="n">
        <f aca="false">IF(A14&lt;=$G$2, $D$5*$D$2*(A14-E14)/365.25, 0)</f>
        <v>287.474332648871</v>
      </c>
      <c r="N14" s="42" t="n">
        <f aca="false">(L14*H14 + M14*I14) * K14</f>
        <v>0.0216966959538966</v>
      </c>
      <c r="O14" s="43" t="n">
        <f aca="false">IF(A14&lt;=$G$2, $D$2*(1-$D$3), 0)</f>
        <v>600000</v>
      </c>
      <c r="P14" s="44" t="n">
        <f aca="false">O14*I14*K14</f>
        <v>45.2841039837757</v>
      </c>
    </row>
    <row r="15" customFormat="false" ht="15" hidden="false" customHeight="false" outlineLevel="0" collapsed="false">
      <c r="A15" s="4" t="n">
        <f aca="false">WORKDAY(A14, 1)</f>
        <v>43902</v>
      </c>
      <c r="B15" s="33" t="n">
        <f aca="false">DATE(2000, MONTH(A15), DAY(A15))</f>
        <v>36597</v>
      </c>
      <c r="C15" s="33" t="n">
        <f aca="false">VLOOKUP(B15, $R$9:$S$13, 2)</f>
        <v>36605</v>
      </c>
      <c r="D15" s="34" t="n">
        <f aca="false">IF(OR(C15=B15, AND(C15&lt;&gt;C14, C14&gt;B14)), 1, 0)</f>
        <v>0</v>
      </c>
      <c r="E15" s="4" t="n">
        <f aca="false" t="array" ref="E15:E15">INDEX($A$9:A14, MAX(IF($D$9:D14=1, ROW(D$9:$D14)-ROW($D$9)+1, 0)))</f>
        <v>43894</v>
      </c>
      <c r="F15" s="36" t="n">
        <f aca="false">(A15-$A$2)/365.25</f>
        <v>0.0219028062970568</v>
      </c>
      <c r="G15" s="37" t="n">
        <f aca="false">INDEX('Default Prob'!$P$5:$P$14,MIN(1+_xlfn.IFNA(MATCH(F15,'Default Prob'!$F$5:$F$14,1),0),COUNT('Default Prob'!$P$5:$P$14)))</f>
        <v>0.0275775811913573</v>
      </c>
      <c r="H15" s="37" t="n">
        <f aca="false">H14*EXP(-G14*(F15-F14))</f>
        <v>0.999396155968257</v>
      </c>
      <c r="I15" s="38" t="n">
        <f aca="false">H14-H15</f>
        <v>7.54605588783042E-005</v>
      </c>
      <c r="J15" s="39" t="n">
        <f aca="false">INDEX('Default Prob'!$C$3:$C$20, _xlfn.IFNA(MATCH(F15, 'Default Prob'!$B$3:$B$20, 1), 1))</f>
        <v>-0.005</v>
      </c>
      <c r="K15" s="40" t="n">
        <f aca="false">1/((1+J15)^F15)</f>
        <v>1.00010979475962</v>
      </c>
      <c r="L15" s="41" t="n">
        <f aca="false">IF(AND(D15, A15 &lt;= $G$2), $D$5*$D$2*(A15-E15)/365.25, 0)</f>
        <v>0</v>
      </c>
      <c r="M15" s="41" t="n">
        <f aca="false">IF(A15&lt;=$G$2, $D$5*$D$2*(A15-E15)/365.25, 0)</f>
        <v>328.542094455852</v>
      </c>
      <c r="N15" s="42" t="n">
        <f aca="false">(L15*H15 + M15*I15) * K15</f>
        <v>0.0247946920910808</v>
      </c>
      <c r="O15" s="43" t="n">
        <f aca="false">IF(A15&lt;=$G$2, $D$2*(1-$D$3), 0)</f>
        <v>600000</v>
      </c>
      <c r="P15" s="44" t="n">
        <f aca="false">O15*I15*K15</f>
        <v>45.2813064313362</v>
      </c>
    </row>
    <row r="16" customFormat="false" ht="15" hidden="false" customHeight="false" outlineLevel="0" collapsed="false">
      <c r="A16" s="4" t="n">
        <f aca="false">WORKDAY(A15, 1)</f>
        <v>43903</v>
      </c>
      <c r="B16" s="33" t="n">
        <f aca="false">DATE(2000, MONTH(A16), DAY(A16))</f>
        <v>36598</v>
      </c>
      <c r="C16" s="33" t="n">
        <f aca="false">VLOOKUP(B16, $R$9:$S$13, 2)</f>
        <v>36605</v>
      </c>
      <c r="D16" s="34" t="n">
        <f aca="false">IF(OR(C16=B16, AND(C16&lt;&gt;C15, C15&gt;B15)), 1, 0)</f>
        <v>0</v>
      </c>
      <c r="E16" s="4" t="n">
        <f aca="false" t="array" ref="E16:E16">INDEX($A$9:A15, MAX(IF($D$9:D15=1, ROW(D$9:$D15)-ROW($D$9)+1, 0)))</f>
        <v>43894</v>
      </c>
      <c r="F16" s="36" t="n">
        <f aca="false">(A16-$A$2)/365.25</f>
        <v>0.0246406570841889</v>
      </c>
      <c r="G16" s="37" t="n">
        <f aca="false">INDEX('Default Prob'!$P$5:$P$14,MIN(1+_xlfn.IFNA(MATCH(F16,'Default Prob'!$F$5:$F$14,1),0),COUNT('Default Prob'!$P$5:$P$14)))</f>
        <v>0.0275775811913573</v>
      </c>
      <c r="H16" s="37" t="n">
        <f aca="false">H15*EXP(-G15*(F16-F15))</f>
        <v>0.999320701106686</v>
      </c>
      <c r="I16" s="38" t="n">
        <f aca="false">H15-H16</f>
        <v>7.54548615720108E-005</v>
      </c>
      <c r="J16" s="39" t="n">
        <f aca="false">INDEX('Default Prob'!$C$3:$C$20, _xlfn.IFNA(MATCH(F16, 'Default Prob'!$B$3:$B$20, 1), 1))</f>
        <v>-0.005</v>
      </c>
      <c r="K16" s="40" t="n">
        <f aca="false">1/((1+J16)^F16)</f>
        <v>1.00012351995216</v>
      </c>
      <c r="L16" s="41" t="n">
        <f aca="false">IF(AND(D16, A16 &lt;= $G$2), $D$5*$D$2*(A16-E16)/365.25, 0)</f>
        <v>0</v>
      </c>
      <c r="M16" s="41" t="n">
        <f aca="false">IF(A16&lt;=$G$2, $D$5*$D$2*(A16-E16)/365.25, 0)</f>
        <v>369.609856262834</v>
      </c>
      <c r="N16" s="42" t="n">
        <f aca="false">(L16*H16 + M16*I16) * K16</f>
        <v>0.0278923053706825</v>
      </c>
      <c r="O16" s="43" t="n">
        <f aca="false">IF(A16&lt;=$G$2, $D$2*(1-$D$3), 0)</f>
        <v>600000</v>
      </c>
      <c r="P16" s="44" t="n">
        <f aca="false">O16*I16*K16</f>
        <v>45.2785090517412</v>
      </c>
    </row>
    <row r="17" customFormat="false" ht="15" hidden="false" customHeight="false" outlineLevel="0" collapsed="false">
      <c r="A17" s="4" t="n">
        <f aca="false">WORKDAY(A16, 1)</f>
        <v>43906</v>
      </c>
      <c r="B17" s="33" t="n">
        <f aca="false">DATE(2000, MONTH(A17), DAY(A17))</f>
        <v>36601</v>
      </c>
      <c r="C17" s="33" t="n">
        <f aca="false">VLOOKUP(B17, $R$9:$S$13, 2)</f>
        <v>36605</v>
      </c>
      <c r="D17" s="34" t="n">
        <f aca="false">IF(OR(C17=B17, AND(C17&lt;&gt;C16, C16&gt;B16)), 1, 0)</f>
        <v>0</v>
      </c>
      <c r="E17" s="4" t="n">
        <f aca="false" t="array" ref="E17:E17">INDEX($A$9:A16, MAX(IF($D$9:D16=1, ROW(D$9:$D16)-ROW($D$9)+1, 0)))</f>
        <v>43894</v>
      </c>
      <c r="F17" s="36" t="n">
        <f aca="false">(A17-$A$2)/365.25</f>
        <v>0.0328542094455852</v>
      </c>
      <c r="G17" s="37" t="n">
        <f aca="false">INDEX('Default Prob'!$P$5:$P$14,MIN(1+_xlfn.IFNA(MATCH(F17,'Default Prob'!$F$5:$F$14,1),0),COUNT('Default Prob'!$P$5:$P$14)))</f>
        <v>0.0275775811913573</v>
      </c>
      <c r="H17" s="37" t="n">
        <f aca="false">H16*EXP(-G16*(F17-F16))</f>
        <v>0.999094370701506</v>
      </c>
      <c r="I17" s="38" t="n">
        <f aca="false">H16-H17</f>
        <v>0.000226330405179387</v>
      </c>
      <c r="J17" s="39" t="n">
        <f aca="false">INDEX('Default Prob'!$C$3:$C$20, _xlfn.IFNA(MATCH(F17, 'Default Prob'!$B$3:$B$20, 1), 1))</f>
        <v>-0.005</v>
      </c>
      <c r="K17" s="40" t="n">
        <f aca="false">1/((1+J17)^F17)</f>
        <v>1.00016469665993</v>
      </c>
      <c r="L17" s="41" t="n">
        <f aca="false">IF(AND(D17, A17 &lt;= $G$2), $D$5*$D$2*(A17-E17)/365.25, 0)</f>
        <v>0</v>
      </c>
      <c r="M17" s="41" t="n">
        <f aca="false">IF(A17&lt;=$G$2, $D$5*$D$2*(A17-E17)/365.25, 0)</f>
        <v>492.813141683778</v>
      </c>
      <c r="N17" s="42" t="n">
        <f aca="false">(L17*H17 + M17*I17) * K17</f>
        <v>0.111556968069566</v>
      </c>
      <c r="O17" s="43" t="n">
        <f aca="false">IF(A17&lt;=$G$2, $D$2*(1-$D$3), 0)</f>
        <v>600000</v>
      </c>
      <c r="P17" s="44" t="n">
        <f aca="false">O17*I17*K17</f>
        <v>135.820608624697</v>
      </c>
    </row>
    <row r="18" customFormat="false" ht="15" hidden="false" customHeight="false" outlineLevel="0" collapsed="false">
      <c r="A18" s="4" t="n">
        <f aca="false">WORKDAY(A17, 1)</f>
        <v>43907</v>
      </c>
      <c r="B18" s="33" t="n">
        <f aca="false">DATE(2000, MONTH(A18), DAY(A18))</f>
        <v>36602</v>
      </c>
      <c r="C18" s="33" t="n">
        <f aca="false">VLOOKUP(B18, $R$9:$S$13, 2)</f>
        <v>36605</v>
      </c>
      <c r="D18" s="34" t="n">
        <f aca="false">IF(OR(C18=B18, AND(C18&lt;&gt;C17, C17&gt;B17)), 1, 0)</f>
        <v>0</v>
      </c>
      <c r="E18" s="4" t="n">
        <f aca="false" t="array" ref="E18:E18">INDEX($A$9:A17, MAX(IF($D$9:D17=1, ROW(D$9:$D17)-ROW($D$9)+1, 0)))</f>
        <v>43894</v>
      </c>
      <c r="F18" s="36" t="n">
        <f aca="false">(A18-$A$2)/365.25</f>
        <v>0.0355920602327173</v>
      </c>
      <c r="G18" s="37" t="n">
        <f aca="false">INDEX('Default Prob'!$P$5:$P$14,MIN(1+_xlfn.IFNA(MATCH(F18,'Default Prob'!$F$5:$F$14,1),0),COUNT('Default Prob'!$P$5:$P$14)))</f>
        <v>0.0275775811913573</v>
      </c>
      <c r="H18" s="37" t="n">
        <f aca="false">H17*EXP(-G17*(F18-F17))</f>
        <v>0.999018938624858</v>
      </c>
      <c r="I18" s="38" t="n">
        <f aca="false">H17-H18</f>
        <v>7.54320766479521E-005</v>
      </c>
      <c r="J18" s="39" t="n">
        <f aca="false">INDEX('Default Prob'!$C$3:$C$20, _xlfn.IFNA(MATCH(F18, 'Default Prob'!$B$3:$B$20, 1), 1))</f>
        <v>-0.005</v>
      </c>
      <c r="K18" s="40" t="n">
        <f aca="false">1/((1+J18)^F18)</f>
        <v>1.00017842260592</v>
      </c>
      <c r="L18" s="41" t="n">
        <f aca="false">IF(AND(D18, A18 &lt;= $G$2), $D$5*$D$2*(A18-E18)/365.25, 0)</f>
        <v>0</v>
      </c>
      <c r="M18" s="41" t="n">
        <f aca="false">IF(A18&lt;=$G$2, $D$5*$D$2*(A18-E18)/365.25, 0)</f>
        <v>533.88090349076</v>
      </c>
      <c r="N18" s="42" t="n">
        <f aca="false">(L18*H18 + M18*I18) * K18</f>
        <v>0.0402789306227225</v>
      </c>
      <c r="O18" s="43" t="n">
        <f aca="false">IF(A18&lt;=$G$2, $D$2*(1-$D$3), 0)</f>
        <v>600000</v>
      </c>
      <c r="P18" s="44" t="n">
        <f aca="false">O18*I18*K18</f>
        <v>45.2673212613827</v>
      </c>
    </row>
    <row r="19" customFormat="false" ht="15" hidden="false" customHeight="false" outlineLevel="0" collapsed="false">
      <c r="A19" s="4" t="n">
        <f aca="false">WORKDAY(A18, 1)</f>
        <v>43908</v>
      </c>
      <c r="B19" s="33" t="n">
        <f aca="false">DATE(2000, MONTH(A19), DAY(A19))</f>
        <v>36603</v>
      </c>
      <c r="C19" s="33" t="n">
        <f aca="false">VLOOKUP(B19, $R$9:$S$13, 2)</f>
        <v>36605</v>
      </c>
      <c r="D19" s="34" t="n">
        <f aca="false">IF(OR(C19=B19, AND(C19&lt;&gt;C18, C18&gt;B18)), 1, 0)</f>
        <v>0</v>
      </c>
      <c r="E19" s="4" t="n">
        <f aca="false" t="array" ref="E19:E19">INDEX($A$9:A18, MAX(IF($D$9:D18=1, ROW(D$9:$D18)-ROW($D$9)+1, 0)))</f>
        <v>43894</v>
      </c>
      <c r="F19" s="36" t="n">
        <f aca="false">(A19-$A$2)/365.25</f>
        <v>0.0383299110198494</v>
      </c>
      <c r="G19" s="37" t="n">
        <f aca="false">INDEX('Default Prob'!$P$5:$P$14,MIN(1+_xlfn.IFNA(MATCH(F19,'Default Prob'!$F$5:$F$14,1),0),COUNT('Default Prob'!$P$5:$P$14)))</f>
        <v>0.0275775811913573</v>
      </c>
      <c r="H19" s="37" t="n">
        <f aca="false">H18*EXP(-G18*(F19-F18))</f>
        <v>0.998943512243366</v>
      </c>
      <c r="I19" s="38" t="n">
        <f aca="false">H18-H19</f>
        <v>7.54263814920497E-005</v>
      </c>
      <c r="J19" s="39" t="n">
        <f aca="false">INDEX('Default Prob'!$C$3:$C$20, _xlfn.IFNA(MATCH(F19, 'Default Prob'!$B$3:$B$20, 1), 1))</f>
        <v>-0.005</v>
      </c>
      <c r="K19" s="40" t="n">
        <f aca="false">1/((1+J19)^F19)</f>
        <v>1.00019214874028</v>
      </c>
      <c r="L19" s="41" t="n">
        <f aca="false">IF(AND(D19, A19 &lt;= $G$2), $D$5*$D$2*(A19-E19)/365.25, 0)</f>
        <v>0</v>
      </c>
      <c r="M19" s="41" t="n">
        <f aca="false">IF(A19&lt;=$G$2, $D$5*$D$2*(A19-E19)/365.25, 0)</f>
        <v>574.948665297741</v>
      </c>
      <c r="N19" s="42" t="n">
        <f aca="false">(L19*H19 + M19*I19) * K19</f>
        <v>0.0433746301465021</v>
      </c>
      <c r="O19" s="43" t="n">
        <f aca="false">IF(A19&lt;=$G$2, $D$2*(1-$D$3), 0)</f>
        <v>600000</v>
      </c>
      <c r="P19" s="44" t="n">
        <f aca="false">O19*I19*K19</f>
        <v>45.2645247457426</v>
      </c>
    </row>
    <row r="20" customFormat="false" ht="15" hidden="false" customHeight="false" outlineLevel="0" collapsed="false">
      <c r="A20" s="4" t="n">
        <f aca="false">WORKDAY(A19, 1)</f>
        <v>43909</v>
      </c>
      <c r="B20" s="33" t="n">
        <f aca="false">DATE(2000, MONTH(A20), DAY(A20))</f>
        <v>36604</v>
      </c>
      <c r="C20" s="33" t="n">
        <f aca="false">VLOOKUP(B20, $R$9:$S$13, 2)</f>
        <v>36605</v>
      </c>
      <c r="D20" s="34" t="n">
        <f aca="false">IF(OR(C20=B20, AND(C20&lt;&gt;C19, C19&gt;B19)), 1, 0)</f>
        <v>0</v>
      </c>
      <c r="E20" s="4" t="n">
        <f aca="false" t="array" ref="E20:E20">INDEX($A$9:A19, MAX(IF($D$9:D19=1, ROW(D$9:$D19)-ROW($D$9)+1, 0)))</f>
        <v>43894</v>
      </c>
      <c r="F20" s="36" t="n">
        <f aca="false">(A20-$A$2)/365.25</f>
        <v>0.0410677618069815</v>
      </c>
      <c r="G20" s="37" t="n">
        <f aca="false">INDEX('Default Prob'!$P$5:$P$14,MIN(1+_xlfn.IFNA(MATCH(F20,'Default Prob'!$F$5:$F$14,1),0),COUNT('Default Prob'!$P$5:$P$14)))</f>
        <v>0.0275775811913573</v>
      </c>
      <c r="H20" s="37" t="n">
        <f aca="false">H19*EXP(-G19*(F20-F19))</f>
        <v>0.9988680915566</v>
      </c>
      <c r="I20" s="38" t="n">
        <f aca="false">H19-H20</f>
        <v>7.54206867661367E-005</v>
      </c>
      <c r="J20" s="39" t="n">
        <f aca="false">INDEX('Default Prob'!$C$3:$C$20, _xlfn.IFNA(MATCH(F20, 'Default Prob'!$B$3:$B$20, 1), 1))</f>
        <v>-0.005</v>
      </c>
      <c r="K20" s="40" t="n">
        <f aca="false">1/((1+J20)^F20)</f>
        <v>1.00020587506302</v>
      </c>
      <c r="L20" s="41" t="n">
        <f aca="false">IF(AND(D20, A20 &lt;= $G$2), $D$5*$D$2*(A20-E20)/365.25, 0)</f>
        <v>0</v>
      </c>
      <c r="M20" s="41" t="n">
        <f aca="false">IF(A20&lt;=$G$2, $D$5*$D$2*(A20-E20)/365.25, 0)</f>
        <v>616.016427104723</v>
      </c>
      <c r="N20" s="42" t="n">
        <f aca="false">(L20*H20 + M20*I20) * K20</f>
        <v>0.0464699470255304</v>
      </c>
      <c r="O20" s="43" t="n">
        <f aca="false">IF(A20&lt;=$G$2, $D$2*(1-$D$3), 0)</f>
        <v>600000</v>
      </c>
      <c r="P20" s="44" t="n">
        <f aca="false">O20*I20*K20</f>
        <v>45.2617284028666</v>
      </c>
    </row>
    <row r="21" customFormat="false" ht="15" hidden="false" customHeight="false" outlineLevel="0" collapsed="false">
      <c r="A21" s="4" t="n">
        <f aca="false">WORKDAY(A20, 1)</f>
        <v>43910</v>
      </c>
      <c r="B21" s="33" t="n">
        <f aca="false">DATE(2000, MONTH(A21), DAY(A21))</f>
        <v>36605</v>
      </c>
      <c r="C21" s="33" t="n">
        <f aca="false">VLOOKUP(B21, $R$9:$S$13, 2)</f>
        <v>36605</v>
      </c>
      <c r="D21" s="34" t="n">
        <f aca="false">IF(OR(C21=B21, AND(C21&lt;&gt;C20, C20&gt;B20)), 1, 0)</f>
        <v>1</v>
      </c>
      <c r="E21" s="4" t="n">
        <f aca="false" t="array" ref="E21:E21">INDEX($A$9:A20, MAX(IF($D$9:D20=1, ROW(D$9:$D20)-ROW($D$9)+1, 0)))</f>
        <v>43894</v>
      </c>
      <c r="F21" s="36" t="n">
        <f aca="false">(A21-$A$2)/365.25</f>
        <v>0.0438056125941136</v>
      </c>
      <c r="G21" s="37" t="n">
        <f aca="false">INDEX('Default Prob'!$P$5:$P$14,MIN(1+_xlfn.IFNA(MATCH(F21,'Default Prob'!$F$5:$F$14,1),0),COUNT('Default Prob'!$P$5:$P$14)))</f>
        <v>0.0275775811913573</v>
      </c>
      <c r="H21" s="37" t="n">
        <f aca="false">H20*EXP(-G20*(F21-F20))</f>
        <v>0.99879267656413</v>
      </c>
      <c r="I21" s="38" t="n">
        <f aca="false">H20-H21</f>
        <v>7.5414992470213E-005</v>
      </c>
      <c r="J21" s="39" t="n">
        <f aca="false">INDEX('Default Prob'!$C$3:$C$20, _xlfn.IFNA(MATCH(F21, 'Default Prob'!$B$3:$B$20, 1), 1))</f>
        <v>-0.005</v>
      </c>
      <c r="K21" s="40" t="n">
        <f aca="false">1/((1+J21)^F21)</f>
        <v>1.00021960157413</v>
      </c>
      <c r="L21" s="41" t="n">
        <f aca="false">IF(AND(D21, A21 &lt;= $G$2), $D$5*$D$2*(A21-E21)/365.25, 0)</f>
        <v>657.084188911704</v>
      </c>
      <c r="M21" s="41" t="n">
        <f aca="false">IF(A21&lt;=$G$2, $D$5*$D$2*(A21-E21)/365.25, 0)</f>
        <v>657.084188911704</v>
      </c>
      <c r="N21" s="42" t="n">
        <f aca="false">(L21*H21 + M21*I21) * K21</f>
        <v>656.484563161793</v>
      </c>
      <c r="O21" s="43" t="n">
        <f aca="false">IF(A21&lt;=$G$2, $D$2*(1-$D$3), 0)</f>
        <v>600000</v>
      </c>
      <c r="P21" s="44" t="n">
        <f aca="false">O21*I21*K21</f>
        <v>45.2589322327635</v>
      </c>
    </row>
    <row r="22" customFormat="false" ht="15" hidden="false" customHeight="false" outlineLevel="0" collapsed="false">
      <c r="A22" s="4" t="n">
        <f aca="false">WORKDAY(A21, 1)</f>
        <v>43913</v>
      </c>
      <c r="B22" s="33" t="n">
        <f aca="false">DATE(2000, MONTH(A22), DAY(A22))</f>
        <v>36608</v>
      </c>
      <c r="C22" s="33" t="n">
        <f aca="false">VLOOKUP(B22, $R$9:$S$13, 2)</f>
        <v>36697</v>
      </c>
      <c r="D22" s="34" t="n">
        <f aca="false">IF(OR(C22=B22, AND(C22&lt;&gt;C21, C21&gt;B21)), 1, 0)</f>
        <v>0</v>
      </c>
      <c r="E22" s="4" t="n">
        <f aca="false" t="array" ref="E22:E22">INDEX($A$9:A21, MAX(IF($D$9:D21=1, ROW(D$9:$D21)-ROW($D$9)+1, 0)))</f>
        <v>43910</v>
      </c>
      <c r="F22" s="36" t="n">
        <f aca="false">(A22-$A$2)/365.25</f>
        <v>0.0520191649555099</v>
      </c>
      <c r="G22" s="37" t="n">
        <f aca="false">INDEX('Default Prob'!$P$5:$P$14,MIN(1+_xlfn.IFNA(MATCH(F22,'Default Prob'!$F$5:$F$14,1),0),COUNT('Default Prob'!$P$5:$P$14)))</f>
        <v>0.0275775811913573</v>
      </c>
      <c r="H22" s="37" t="n">
        <f aca="false">H21*EXP(-G21*(F22-F21))</f>
        <v>0.998566465748196</v>
      </c>
      <c r="I22" s="38" t="n">
        <f aca="false">H21-H22</f>
        <v>0.00022621081593388</v>
      </c>
      <c r="J22" s="39" t="n">
        <f aca="false">INDEX('Default Prob'!$C$3:$C$20, _xlfn.IFNA(MATCH(F22, 'Default Prob'!$B$3:$B$20, 1), 1))</f>
        <v>-0.005</v>
      </c>
      <c r="K22" s="40" t="n">
        <f aca="false">1/((1+J22)^F22)</f>
        <v>1.00026078223774</v>
      </c>
      <c r="L22" s="41" t="n">
        <f aca="false">IF(AND(D22, A22 &lt;= $G$2), $D$5*$D$2*(A22-E22)/365.25, 0)</f>
        <v>0</v>
      </c>
      <c r="M22" s="41" t="n">
        <f aca="false">IF(A22&lt;=$G$2, $D$5*$D$2*(A22-E22)/365.25, 0)</f>
        <v>123.203285420945</v>
      </c>
      <c r="N22" s="42" t="n">
        <f aca="false">(L22*H22 + M22*I22) * K22</f>
        <v>0.027877183699794</v>
      </c>
      <c r="O22" s="43" t="n">
        <f aca="false">IF(A22&lt;=$G$2, $D$2*(1-$D$3), 0)</f>
        <v>600000</v>
      </c>
      <c r="P22" s="44" t="n">
        <f aca="false">O22*I22*K22</f>
        <v>135.761884617997</v>
      </c>
    </row>
    <row r="23" customFormat="false" ht="15" hidden="false" customHeight="false" outlineLevel="0" collapsed="false">
      <c r="A23" s="4" t="n">
        <f aca="false">WORKDAY(A22, 1)</f>
        <v>43914</v>
      </c>
      <c r="B23" s="33" t="n">
        <f aca="false">DATE(2000, MONTH(A23), DAY(A23))</f>
        <v>36609</v>
      </c>
      <c r="C23" s="33" t="n">
        <f aca="false">VLOOKUP(B23, $R$9:$S$13, 2)</f>
        <v>36697</v>
      </c>
      <c r="D23" s="34" t="n">
        <f aca="false">IF(OR(C23=B23, AND(C23&lt;&gt;C22, C22&gt;B22)), 1, 0)</f>
        <v>0</v>
      </c>
      <c r="E23" s="4" t="n">
        <f aca="false" t="array" ref="E23:E23">INDEX($A$9:A22, MAX(IF($D$9:D22=1, ROW(D$9:$D22)-ROW($D$9)+1, 0)))</f>
        <v>43910</v>
      </c>
      <c r="F23" s="36" t="n">
        <f aca="false">(A23-$A$2)/365.25</f>
        <v>0.054757015742642</v>
      </c>
      <c r="G23" s="37" t="n">
        <f aca="false">INDEX('Default Prob'!$P$5:$P$14,MIN(1+_xlfn.IFNA(MATCH(F23,'Default Prob'!$F$5:$F$14,1),0),COUNT('Default Prob'!$P$5:$P$14)))</f>
        <v>0.0275775811913573</v>
      </c>
      <c r="H23" s="37" t="n">
        <f aca="false">H22*EXP(-G22*(F23-F22))</f>
        <v>0.998491073528611</v>
      </c>
      <c r="I23" s="38" t="n">
        <f aca="false">H22-H23</f>
        <v>7.53922195853018E-005</v>
      </c>
      <c r="J23" s="39" t="n">
        <f aca="false">INDEX('Default Prob'!$C$3:$C$20, _xlfn.IFNA(MATCH(F23, 'Default Prob'!$B$3:$B$20, 1), 1))</f>
        <v>-0.005</v>
      </c>
      <c r="K23" s="40" t="n">
        <f aca="false">1/((1+J23)^F23)</f>
        <v>1.00027450950238</v>
      </c>
      <c r="L23" s="41" t="n">
        <f aca="false">IF(AND(D23, A23 &lt;= $G$2), $D$5*$D$2*(A23-E23)/365.25, 0)</f>
        <v>0</v>
      </c>
      <c r="M23" s="41" t="n">
        <f aca="false">IF(A23&lt;=$G$2, $D$5*$D$2*(A23-E23)/365.25, 0)</f>
        <v>164.271047227926</v>
      </c>
      <c r="N23" s="42" t="n">
        <f aca="false">(L23*H23 + M23*I23) * K23</f>
        <v>0.0123881585981082</v>
      </c>
      <c r="O23" s="43" t="n">
        <f aca="false">IF(A23&lt;=$G$2, $D$2*(1-$D$3), 0)</f>
        <v>600000</v>
      </c>
      <c r="P23" s="44" t="n">
        <f aca="false">O23*I23*K23</f>
        <v>45.2477492795902</v>
      </c>
    </row>
    <row r="24" customFormat="false" ht="15" hidden="false" customHeight="false" outlineLevel="0" collapsed="false">
      <c r="A24" s="4" t="n">
        <f aca="false">WORKDAY(A23, 1)</f>
        <v>43915</v>
      </c>
      <c r="B24" s="33" t="n">
        <f aca="false">DATE(2000, MONTH(A24), DAY(A24))</f>
        <v>36610</v>
      </c>
      <c r="C24" s="33" t="n">
        <f aca="false">VLOOKUP(B24, $R$9:$S$13, 2)</f>
        <v>36697</v>
      </c>
      <c r="D24" s="34" t="n">
        <f aca="false">IF(OR(C24=B24, AND(C24&lt;&gt;C23, C23&gt;B23)), 1, 0)</f>
        <v>0</v>
      </c>
      <c r="E24" s="4" t="n">
        <f aca="false" t="array" ref="E24:E24">INDEX($A$9:A23, MAX(IF($D$9:D23=1, ROW(D$9:$D23)-ROW($D$9)+1, 0)))</f>
        <v>43910</v>
      </c>
      <c r="F24" s="36" t="n">
        <f aca="false">(A24-$A$2)/365.25</f>
        <v>0.0574948665297741</v>
      </c>
      <c r="G24" s="37" t="n">
        <f aca="false">INDEX('Default Prob'!$P$5:$P$14,MIN(1+_xlfn.IFNA(MATCH(F24,'Default Prob'!$F$5:$F$14,1),0),COUNT('Default Prob'!$P$5:$P$14)))</f>
        <v>0.0275775811913573</v>
      </c>
      <c r="H24" s="37" t="n">
        <f aca="false">H23*EXP(-G23*(F24-F23))</f>
        <v>0.998415687001172</v>
      </c>
      <c r="I24" s="38" t="n">
        <f aca="false">H23-H24</f>
        <v>7.53865274386589E-005</v>
      </c>
      <c r="J24" s="39" t="n">
        <f aca="false">INDEX('Default Prob'!$C$3:$C$20, _xlfn.IFNA(MATCH(F24, 'Default Prob'!$B$3:$B$20, 1), 1))</f>
        <v>-0.005</v>
      </c>
      <c r="K24" s="40" t="n">
        <f aca="false">1/((1+J24)^F24)</f>
        <v>1.00028823695541</v>
      </c>
      <c r="L24" s="41" t="n">
        <f aca="false">IF(AND(D24, A24 &lt;= $G$2), $D$5*$D$2*(A24-E24)/365.25, 0)</f>
        <v>0</v>
      </c>
      <c r="M24" s="41" t="n">
        <f aca="false">IF(A24&lt;=$G$2, $D$5*$D$2*(A24-E24)/365.25, 0)</f>
        <v>205.338809034908</v>
      </c>
      <c r="N24" s="42" t="n">
        <f aca="false">(L24*H24 + M24*I24) * K24</f>
        <v>0.0154842416061205</v>
      </c>
      <c r="O24" s="43" t="n">
        <f aca="false">IF(A24&lt;=$G$2, $D$2*(1-$D$3), 0)</f>
        <v>600000</v>
      </c>
      <c r="P24" s="44" t="n">
        <f aca="false">O24*I24*K24</f>
        <v>45.2449539730841</v>
      </c>
    </row>
    <row r="25" customFormat="false" ht="15" hidden="false" customHeight="false" outlineLevel="0" collapsed="false">
      <c r="A25" s="4" t="n">
        <f aca="false">WORKDAY(A24, 1)</f>
        <v>43916</v>
      </c>
      <c r="B25" s="33" t="n">
        <f aca="false">DATE(2000, MONTH(A25), DAY(A25))</f>
        <v>36611</v>
      </c>
      <c r="C25" s="33" t="n">
        <f aca="false">VLOOKUP(B25, $R$9:$S$13, 2)</f>
        <v>36697</v>
      </c>
      <c r="D25" s="34" t="n">
        <f aca="false">IF(OR(C25=B25, AND(C25&lt;&gt;C24, C24&gt;B24)), 1, 0)</f>
        <v>0</v>
      </c>
      <c r="E25" s="4" t="n">
        <f aca="false" t="array" ref="E25:E25">INDEX($A$9:A24, MAX(IF($D$9:D24=1, ROW(D$9:$D24)-ROW($D$9)+1, 0)))</f>
        <v>43910</v>
      </c>
      <c r="F25" s="36" t="n">
        <f aca="false">(A25-$A$2)/365.25</f>
        <v>0.0602327173169062</v>
      </c>
      <c r="G25" s="37" t="n">
        <f aca="false">INDEX('Default Prob'!$P$5:$P$14,MIN(1+_xlfn.IFNA(MATCH(F25,'Default Prob'!$F$5:$F$14,1),0),COUNT('Default Prob'!$P$5:$P$14)))</f>
        <v>0.0275775811913573</v>
      </c>
      <c r="H25" s="37" t="n">
        <f aca="false">H24*EXP(-G24*(F25-F24))</f>
        <v>0.99834030616545</v>
      </c>
      <c r="I25" s="38" t="n">
        <f aca="false">H24-H25</f>
        <v>7.53808357217833E-005</v>
      </c>
      <c r="J25" s="39" t="n">
        <f aca="false">INDEX('Default Prob'!$C$3:$C$20, _xlfn.IFNA(MATCH(F25, 'Default Prob'!$B$3:$B$20, 1), 1))</f>
        <v>-0.005</v>
      </c>
      <c r="K25" s="40" t="n">
        <f aca="false">1/((1+J25)^F25)</f>
        <v>1.00030196459683</v>
      </c>
      <c r="L25" s="41" t="n">
        <f aca="false">IF(AND(D25, A25 &lt;= $G$2), $D$5*$D$2*(A25-E25)/365.25, 0)</f>
        <v>0</v>
      </c>
      <c r="M25" s="41" t="n">
        <f aca="false">IF(A25&lt;=$G$2, $D$5*$D$2*(A25-E25)/365.25, 0)</f>
        <v>246.406570841889</v>
      </c>
      <c r="N25" s="42" t="n">
        <f aca="false">(L25*H25 + M25*I25) * K25</f>
        <v>0.0185799420284478</v>
      </c>
      <c r="O25" s="43" t="n">
        <f aca="false">IF(A25&lt;=$G$2, $D$2*(1-$D$3), 0)</f>
        <v>600000</v>
      </c>
      <c r="P25" s="44" t="n">
        <f aca="false">O25*I25*K25</f>
        <v>45.2421588392704</v>
      </c>
    </row>
    <row r="26" customFormat="false" ht="15" hidden="false" customHeight="false" outlineLevel="0" collapsed="false">
      <c r="A26" s="4" t="n">
        <f aca="false">WORKDAY(A25, 1)</f>
        <v>43917</v>
      </c>
      <c r="B26" s="33" t="n">
        <f aca="false">DATE(2000, MONTH(A26), DAY(A26))</f>
        <v>36612</v>
      </c>
      <c r="C26" s="33" t="n">
        <f aca="false">VLOOKUP(B26, $R$9:$S$13, 2)</f>
        <v>36697</v>
      </c>
      <c r="D26" s="34" t="n">
        <f aca="false">IF(OR(C26=B26, AND(C26&lt;&gt;C25, C25&gt;B25)), 1, 0)</f>
        <v>0</v>
      </c>
      <c r="E26" s="4" t="n">
        <f aca="false" t="array" ref="E26:E26">INDEX($A$9:A25, MAX(IF($D$9:D25=1, ROW(D$9:$D25)-ROW($D$9)+1, 0)))</f>
        <v>43910</v>
      </c>
      <c r="F26" s="36" t="n">
        <f aca="false">(A26-$A$2)/365.25</f>
        <v>0.0629705681040383</v>
      </c>
      <c r="G26" s="37" t="n">
        <f aca="false">INDEX('Default Prob'!$P$5:$P$14,MIN(1+_xlfn.IFNA(MATCH(F26,'Default Prob'!$F$5:$F$14,1),0),COUNT('Default Prob'!$P$5:$P$14)))</f>
        <v>0.0275775811913573</v>
      </c>
      <c r="H26" s="37" t="n">
        <f aca="false">H25*EXP(-G25*(F26-F25))</f>
        <v>0.998264931021016</v>
      </c>
      <c r="I26" s="38" t="n">
        <f aca="false">H25-H26</f>
        <v>7.53751444345641E-005</v>
      </c>
      <c r="J26" s="39" t="n">
        <f aca="false">INDEX('Default Prob'!$C$3:$C$20, _xlfn.IFNA(MATCH(F26, 'Default Prob'!$B$3:$B$20, 1), 1))</f>
        <v>-0.005</v>
      </c>
      <c r="K26" s="40" t="n">
        <f aca="false">1/((1+J26)^F26)</f>
        <v>1.00031569242664</v>
      </c>
      <c r="L26" s="41" t="n">
        <f aca="false">IF(AND(D26, A26 &lt;= $G$2), $D$5*$D$2*(A26-E26)/365.25, 0)</f>
        <v>0</v>
      </c>
      <c r="M26" s="41" t="n">
        <f aca="false">IF(A26&lt;=$G$2, $D$5*$D$2*(A26-E26)/365.25, 0)</f>
        <v>287.474332648871</v>
      </c>
      <c r="N26" s="42" t="n">
        <f aca="false">(L26*H26 + M26*I26) * K26</f>
        <v>0.021675259900523</v>
      </c>
      <c r="O26" s="43" t="n">
        <f aca="false">IF(A26&lt;=$G$2, $D$2*(1-$D$3), 0)</f>
        <v>600000</v>
      </c>
      <c r="P26" s="44" t="n">
        <f aca="false">O26*I26*K26</f>
        <v>45.2393638780915</v>
      </c>
    </row>
    <row r="27" customFormat="false" ht="15" hidden="false" customHeight="false" outlineLevel="0" collapsed="false">
      <c r="A27" s="4" t="n">
        <f aca="false">WORKDAY(A26, 1)</f>
        <v>43920</v>
      </c>
      <c r="B27" s="33" t="n">
        <f aca="false">DATE(2000, MONTH(A27), DAY(A27))</f>
        <v>36615</v>
      </c>
      <c r="C27" s="33" t="n">
        <f aca="false">VLOOKUP(B27, $R$9:$S$13, 2)</f>
        <v>36697</v>
      </c>
      <c r="D27" s="34" t="n">
        <f aca="false">IF(OR(C27=B27, AND(C27&lt;&gt;C26, C26&gt;B26)), 1, 0)</f>
        <v>0</v>
      </c>
      <c r="E27" s="4" t="n">
        <f aca="false" t="array" ref="E27:E27">INDEX($A$9:A26, MAX(IF($D$9:D26=1, ROW(D$9:$D26)-ROW($D$9)+1, 0)))</f>
        <v>43910</v>
      </c>
      <c r="F27" s="36" t="n">
        <f aca="false">(A27-$A$2)/365.25</f>
        <v>0.0711841204654346</v>
      </c>
      <c r="G27" s="37" t="n">
        <f aca="false">INDEX('Default Prob'!$P$5:$P$14,MIN(1+_xlfn.IFNA(MATCH(F27,'Default Prob'!$F$5:$F$14,1),0),COUNT('Default Prob'!$P$5:$P$14)))</f>
        <v>0.0275775811913573</v>
      </c>
      <c r="H27" s="37" t="n">
        <f aca="false">H26*EXP(-G26*(F27-F26))</f>
        <v>0.998038839731138</v>
      </c>
      <c r="I27" s="38" t="n">
        <f aca="false">H26-H27</f>
        <v>0.000226091289877384</v>
      </c>
      <c r="J27" s="39" t="n">
        <f aca="false">INDEX('Default Prob'!$C$3:$C$20, _xlfn.IFNA(MATCH(F27, 'Default Prob'!$B$3:$B$20, 1), 1))</f>
        <v>-0.005</v>
      </c>
      <c r="K27" s="40" t="n">
        <f aca="false">1/((1+J27)^F27)</f>
        <v>1.00035687704647</v>
      </c>
      <c r="L27" s="41" t="n">
        <f aca="false">IF(AND(D27, A27 &lt;= $G$2), $D$5*$D$2*(A27-E27)/365.25, 0)</f>
        <v>0</v>
      </c>
      <c r="M27" s="41" t="n">
        <f aca="false">IF(A27&lt;=$G$2, $D$5*$D$2*(A27-E27)/365.25, 0)</f>
        <v>410.677618069815</v>
      </c>
      <c r="N27" s="42" t="n">
        <f aca="false">(L27*H27 + M27*I27) * K27</f>
        <v>0.0928837686526276</v>
      </c>
      <c r="O27" s="43" t="n">
        <f aca="false">IF(A27&lt;=$G$2, $D$2*(1-$D$3), 0)</f>
        <v>600000</v>
      </c>
      <c r="P27" s="44" t="n">
        <f aca="false">O27*I27*K27</f>
        <v>135.703186001489</v>
      </c>
    </row>
    <row r="28" customFormat="false" ht="15" hidden="false" customHeight="false" outlineLevel="0" collapsed="false">
      <c r="A28" s="4" t="n">
        <f aca="false">WORKDAY(A27, 1)</f>
        <v>43921</v>
      </c>
      <c r="B28" s="33" t="n">
        <f aca="false">DATE(2000, MONTH(A28), DAY(A28))</f>
        <v>36616</v>
      </c>
      <c r="C28" s="33" t="n">
        <f aca="false">VLOOKUP(B28, $R$9:$S$13, 2)</f>
        <v>36697</v>
      </c>
      <c r="D28" s="34" t="n">
        <f aca="false">IF(OR(C28=B28, AND(C28&lt;&gt;C27, C27&gt;B27)), 1, 0)</f>
        <v>0</v>
      </c>
      <c r="E28" s="4" t="n">
        <f aca="false" t="array" ref="E28:E28">INDEX($A$9:A27, MAX(IF($D$9:D27=1, ROW(D$9:$D27)-ROW($D$9)+1, 0)))</f>
        <v>43910</v>
      </c>
      <c r="F28" s="36" t="n">
        <f aca="false">(A28-$A$2)/365.25</f>
        <v>0.0739219712525667</v>
      </c>
      <c r="G28" s="37" t="n">
        <f aca="false">INDEX('Default Prob'!$P$5:$P$14,MIN(1+_xlfn.IFNA(MATCH(F28,'Default Prob'!$F$5:$F$14,1),0),COUNT('Default Prob'!$P$5:$P$14)))</f>
        <v>0.0275775811913573</v>
      </c>
      <c r="H28" s="37" t="n">
        <f aca="false">H27*EXP(-G27*(F28-F27))</f>
        <v>0.997963487347556</v>
      </c>
      <c r="I28" s="38" t="n">
        <f aca="false">H27-H28</f>
        <v>7.53523835824721E-005</v>
      </c>
      <c r="J28" s="39" t="n">
        <f aca="false">INDEX('Default Prob'!$C$3:$C$20, _xlfn.IFNA(MATCH(F28, 'Default Prob'!$B$3:$B$20, 1), 1))</f>
        <v>-0.005</v>
      </c>
      <c r="K28" s="40" t="n">
        <f aca="false">1/((1+J28)^F28)</f>
        <v>1.00037060562989</v>
      </c>
      <c r="L28" s="41" t="n">
        <f aca="false">IF(AND(D28, A28 &lt;= $G$2), $D$5*$D$2*(A28-E28)/365.25, 0)</f>
        <v>0</v>
      </c>
      <c r="M28" s="41" t="n">
        <f aca="false">IF(A28&lt;=$G$2, $D$5*$D$2*(A28-E28)/365.25, 0)</f>
        <v>451.745379876797</v>
      </c>
      <c r="N28" s="42" t="n">
        <f aca="false">(L28*H28 + M28*I28) * K28</f>
        <v>0.0340527065955065</v>
      </c>
      <c r="O28" s="43" t="n">
        <f aca="false">IF(A28&lt;=$G$2, $D$2*(1-$D$3), 0)</f>
        <v>600000</v>
      </c>
      <c r="P28" s="44" t="n">
        <f aca="false">O28*I28*K28</f>
        <v>45.2281857600319</v>
      </c>
    </row>
    <row r="29" customFormat="false" ht="15" hidden="false" customHeight="false" outlineLevel="0" collapsed="false">
      <c r="A29" s="4" t="n">
        <f aca="false">WORKDAY(A28, 1)</f>
        <v>43922</v>
      </c>
      <c r="B29" s="33" t="n">
        <f aca="false">DATE(2000, MONTH(A29), DAY(A29))</f>
        <v>36617</v>
      </c>
      <c r="C29" s="33" t="n">
        <f aca="false">VLOOKUP(B29, $R$9:$S$13, 2)</f>
        <v>36697</v>
      </c>
      <c r="D29" s="34" t="n">
        <f aca="false">IF(OR(C29=B29, AND(C29&lt;&gt;C28, C28&gt;B28)), 1, 0)</f>
        <v>0</v>
      </c>
      <c r="E29" s="4" t="n">
        <f aca="false" t="array" ref="E29:E29">INDEX($A$9:A28, MAX(IF($D$9:D28=1, ROW(D$9:$D28)-ROW($D$9)+1, 0)))</f>
        <v>43910</v>
      </c>
      <c r="F29" s="36" t="n">
        <f aca="false">(A29-$A$2)/365.25</f>
        <v>0.0766598220396988</v>
      </c>
      <c r="G29" s="37" t="n">
        <f aca="false">INDEX('Default Prob'!$P$5:$P$14,MIN(1+_xlfn.IFNA(MATCH(F29,'Default Prob'!$F$5:$F$14,1),0),COUNT('Default Prob'!$P$5:$P$14)))</f>
        <v>0.0275775811913573</v>
      </c>
      <c r="H29" s="37" t="n">
        <f aca="false">H28*EXP(-G28*(F29-F28))</f>
        <v>0.997888140653112</v>
      </c>
      <c r="I29" s="38" t="n">
        <f aca="false">H28-H29</f>
        <v>7.53466944435344E-005</v>
      </c>
      <c r="J29" s="39" t="n">
        <f aca="false">INDEX('Default Prob'!$C$3:$C$20, _xlfn.IFNA(MATCH(F29, 'Default Prob'!$B$3:$B$20, 1), 1))</f>
        <v>-0.005</v>
      </c>
      <c r="K29" s="40" t="n">
        <f aca="false">1/((1+J29)^F29)</f>
        <v>1.00038433440171</v>
      </c>
      <c r="L29" s="41" t="n">
        <f aca="false">IF(AND(D29, A29 &lt;= $G$2), $D$5*$D$2*(A29-E29)/365.25, 0)</f>
        <v>0</v>
      </c>
      <c r="M29" s="41" t="n">
        <f aca="false">IF(A29&lt;=$G$2, $D$5*$D$2*(A29-E29)/365.25, 0)</f>
        <v>492.813141683778</v>
      </c>
      <c r="N29" s="42" t="n">
        <f aca="false">(L29*H29 + M29*I29) * K29</f>
        <v>0.0371461122481794</v>
      </c>
      <c r="O29" s="43" t="n">
        <f aca="false">IF(A29&lt;=$G$2, $D$2*(1-$D$3), 0)</f>
        <v>600000</v>
      </c>
      <c r="P29" s="44" t="n">
        <f aca="false">O29*I29*K29</f>
        <v>45.2253916621584</v>
      </c>
    </row>
    <row r="30" customFormat="false" ht="15" hidden="false" customHeight="false" outlineLevel="0" collapsed="false">
      <c r="A30" s="4" t="n">
        <f aca="false">WORKDAY(A29, 1)</f>
        <v>43923</v>
      </c>
      <c r="B30" s="33" t="n">
        <f aca="false">DATE(2000, MONTH(A30), DAY(A30))</f>
        <v>36618</v>
      </c>
      <c r="C30" s="33" t="n">
        <f aca="false">VLOOKUP(B30, $R$9:$S$13, 2)</f>
        <v>36697</v>
      </c>
      <c r="D30" s="34" t="n">
        <f aca="false">IF(OR(C30=B30, AND(C30&lt;&gt;C29, C29&gt;B29)), 1, 0)</f>
        <v>0</v>
      </c>
      <c r="E30" s="4" t="n">
        <f aca="false" t="array" ref="E30:E30">INDEX($A$9:A29, MAX(IF($D$9:D29=1, ROW(D$9:$D29)-ROW($D$9)+1, 0)))</f>
        <v>43910</v>
      </c>
      <c r="F30" s="36" t="n">
        <f aca="false">(A30-$A$2)/365.25</f>
        <v>0.0793976728268309</v>
      </c>
      <c r="G30" s="37" t="n">
        <f aca="false">INDEX('Default Prob'!$P$5:$P$14,MIN(1+_xlfn.IFNA(MATCH(F30,'Default Prob'!$F$5:$F$14,1),0),COUNT('Default Prob'!$P$5:$P$14)))</f>
        <v>0.0275775811913573</v>
      </c>
      <c r="H30" s="37" t="n">
        <f aca="false">H29*EXP(-G29*(F30-F29))</f>
        <v>0.997812799647378</v>
      </c>
      <c r="I30" s="38" t="n">
        <f aca="false">H29-H30</f>
        <v>7.53410057340309E-005</v>
      </c>
      <c r="J30" s="39" t="n">
        <f aca="false">INDEX('Default Prob'!$C$3:$C$20, _xlfn.IFNA(MATCH(F30, 'Default Prob'!$B$3:$B$20, 1), 1))</f>
        <v>-0.005</v>
      </c>
      <c r="K30" s="40" t="n">
        <f aca="false">1/((1+J30)^F30)</f>
        <v>1.00039806336194</v>
      </c>
      <c r="L30" s="41" t="n">
        <f aca="false">IF(AND(D30, A30 &lt;= $G$2), $D$5*$D$2*(A30-E30)/365.25, 0)</f>
        <v>0</v>
      </c>
      <c r="M30" s="41" t="n">
        <f aca="false">IF(A30&lt;=$G$2, $D$5*$D$2*(A30-E30)/365.25, 0)</f>
        <v>533.88090349076</v>
      </c>
      <c r="N30" s="42" t="n">
        <f aca="false">(L30*H30 + M30*I30) * K30</f>
        <v>0.0402391355632381</v>
      </c>
      <c r="O30" s="43" t="n">
        <f aca="false">IF(A30&lt;=$G$2, $D$2*(1-$D$3), 0)</f>
        <v>600000</v>
      </c>
      <c r="P30" s="44" t="n">
        <f aca="false">O30*I30*K30</f>
        <v>45.2225977368391</v>
      </c>
    </row>
    <row r="31" customFormat="false" ht="15" hidden="false" customHeight="false" outlineLevel="0" collapsed="false">
      <c r="A31" s="4" t="n">
        <f aca="false">WORKDAY(A30, 1)</f>
        <v>43924</v>
      </c>
      <c r="B31" s="33" t="n">
        <f aca="false">DATE(2000, MONTH(A31), DAY(A31))</f>
        <v>36619</v>
      </c>
      <c r="C31" s="33" t="n">
        <f aca="false">VLOOKUP(B31, $R$9:$S$13, 2)</f>
        <v>36697</v>
      </c>
      <c r="D31" s="34" t="n">
        <f aca="false">IF(OR(C31=B31, AND(C31&lt;&gt;C30, C30&gt;B30)), 1, 0)</f>
        <v>0</v>
      </c>
      <c r="E31" s="4" t="n">
        <f aca="false" t="array" ref="E31:E31">INDEX($A$9:A30, MAX(IF($D$9:D30=1, ROW(D$9:$D30)-ROW($D$9)+1, 0)))</f>
        <v>43910</v>
      </c>
      <c r="F31" s="36" t="n">
        <f aca="false">(A31-$A$2)/365.25</f>
        <v>0.082135523613963</v>
      </c>
      <c r="G31" s="37" t="n">
        <f aca="false">INDEX('Default Prob'!$P$5:$P$14,MIN(1+_xlfn.IFNA(MATCH(F31,'Default Prob'!$F$5:$F$14,1),0),COUNT('Default Prob'!$P$5:$P$14)))</f>
        <v>0.0275775811913573</v>
      </c>
      <c r="H31" s="37" t="n">
        <f aca="false">H30*EXP(-G30*(F31-F30))</f>
        <v>0.997737464329924</v>
      </c>
      <c r="I31" s="38" t="n">
        <f aca="false">H30-H31</f>
        <v>7.53353174539617E-005</v>
      </c>
      <c r="J31" s="39" t="n">
        <f aca="false">INDEX('Default Prob'!$C$3:$C$20, _xlfn.IFNA(MATCH(F31, 'Default Prob'!$B$3:$B$20, 1), 1))</f>
        <v>-0.005</v>
      </c>
      <c r="K31" s="40" t="n">
        <f aca="false">1/((1+J31)^F31)</f>
        <v>1.00041179251058</v>
      </c>
      <c r="L31" s="41" t="n">
        <f aca="false">IF(AND(D31, A31 &lt;= $G$2), $D$5*$D$2*(A31-E31)/365.25, 0)</f>
        <v>0</v>
      </c>
      <c r="M31" s="41" t="n">
        <f aca="false">IF(A31&lt;=$G$2, $D$5*$D$2*(A31-E31)/365.25, 0)</f>
        <v>574.948665297741</v>
      </c>
      <c r="N31" s="42" t="n">
        <f aca="false">(L31*H31 + M31*I31) * K31</f>
        <v>0.0433317765761232</v>
      </c>
      <c r="O31" s="43" t="n">
        <f aca="false">IF(A31&lt;=$G$2, $D$2*(1-$D$3), 0)</f>
        <v>600000</v>
      </c>
      <c r="P31" s="44" t="n">
        <f aca="false">O31*I31*K31</f>
        <v>45.2198039840829</v>
      </c>
    </row>
    <row r="32" customFormat="false" ht="15" hidden="false" customHeight="false" outlineLevel="0" collapsed="false">
      <c r="A32" s="4" t="n">
        <f aca="false">WORKDAY(A31, 1)</f>
        <v>43927</v>
      </c>
      <c r="B32" s="33" t="n">
        <f aca="false">DATE(2000, MONTH(A32), DAY(A32))</f>
        <v>36622</v>
      </c>
      <c r="C32" s="33" t="n">
        <f aca="false">VLOOKUP(B32, $R$9:$S$13, 2)</f>
        <v>36697</v>
      </c>
      <c r="D32" s="34" t="n">
        <f aca="false">IF(OR(C32=B32, AND(C32&lt;&gt;C31, C31&gt;B31)), 1, 0)</f>
        <v>0</v>
      </c>
      <c r="E32" s="4" t="n">
        <f aca="false" t="array" ref="E32:E32">INDEX($A$9:A31, MAX(IF($D$9:D31=1, ROW(D$9:$D31)-ROW($D$9)+1, 0)))</f>
        <v>43910</v>
      </c>
      <c r="F32" s="36" t="n">
        <f aca="false">(A32-$A$2)/365.25</f>
        <v>0.0903490759753593</v>
      </c>
      <c r="G32" s="37" t="n">
        <f aca="false">INDEX('Default Prob'!$P$5:$P$14,MIN(1+_xlfn.IFNA(MATCH(F32,'Default Prob'!$F$5:$F$14,1),0),COUNT('Default Prob'!$P$5:$P$14)))</f>
        <v>0.0275775811913573</v>
      </c>
      <c r="H32" s="37" t="n">
        <f aca="false">H31*EXP(-G31*(F32-F31))</f>
        <v>0.997511492502948</v>
      </c>
      <c r="I32" s="38" t="n">
        <f aca="false">H31-H32</f>
        <v>0.000225971826976368</v>
      </c>
      <c r="J32" s="39" t="n">
        <f aca="false">INDEX('Default Prob'!$C$3:$C$20, _xlfn.IFNA(MATCH(F32, 'Default Prob'!$B$3:$B$20, 1), 1))</f>
        <v>-0.005</v>
      </c>
      <c r="K32" s="40" t="n">
        <f aca="false">1/((1+J32)^F32)</f>
        <v>1.00045298108701</v>
      </c>
      <c r="L32" s="41" t="n">
        <f aca="false">IF(AND(D32, A32 &lt;= $G$2), $D$5*$D$2*(A32-E32)/365.25, 0)</f>
        <v>0</v>
      </c>
      <c r="M32" s="41" t="n">
        <f aca="false">IF(A32&lt;=$G$2, $D$5*$D$2*(A32-E32)/365.25, 0)</f>
        <v>698.151950718686</v>
      </c>
      <c r="N32" s="42" t="n">
        <f aca="false">(L32*H32 + M32*I32) * K32</f>
        <v>0.157834135317582</v>
      </c>
      <c r="O32" s="43" t="n">
        <f aca="false">IF(A32&lt;=$G$2, $D$2*(1-$D$3), 0)</f>
        <v>600000</v>
      </c>
      <c r="P32" s="44" t="n">
        <f aca="false">O32*I32*K32</f>
        <v>135.64451276411</v>
      </c>
    </row>
    <row r="33" customFormat="false" ht="15" hidden="false" customHeight="false" outlineLevel="0" collapsed="false">
      <c r="A33" s="4" t="n">
        <f aca="false">WORKDAY(A32, 1)</f>
        <v>43928</v>
      </c>
      <c r="B33" s="33" t="n">
        <f aca="false">DATE(2000, MONTH(A33), DAY(A33))</f>
        <v>36623</v>
      </c>
      <c r="C33" s="33" t="n">
        <f aca="false">VLOOKUP(B33, $R$9:$S$13, 2)</f>
        <v>36697</v>
      </c>
      <c r="D33" s="34" t="n">
        <f aca="false">IF(OR(C33=B33, AND(C33&lt;&gt;C32, C32&gt;B32)), 1, 0)</f>
        <v>0</v>
      </c>
      <c r="E33" s="4" t="n">
        <f aca="false" t="array" ref="E33:E33">INDEX($A$9:A32, MAX(IF($D$9:D32=1, ROW(D$9:$D32)-ROW($D$9)+1, 0)))</f>
        <v>43910</v>
      </c>
      <c r="F33" s="36" t="n">
        <f aca="false">(A33-$A$2)/365.25</f>
        <v>0.0930869267624914</v>
      </c>
      <c r="G33" s="37" t="n">
        <f aca="false">INDEX('Default Prob'!$P$5:$P$14,MIN(1+_xlfn.IFNA(MATCH(F33,'Default Prob'!$F$5:$F$14,1),0),COUNT('Default Prob'!$P$5:$P$14)))</f>
        <v>0.0275775811913573</v>
      </c>
      <c r="H33" s="37" t="n">
        <f aca="false">H32*EXP(-G32*(F33-F32))</f>
        <v>0.997436179934319</v>
      </c>
      <c r="I33" s="38" t="n">
        <f aca="false">H32-H33</f>
        <v>7.53125686283607E-005</v>
      </c>
      <c r="J33" s="39" t="n">
        <f aca="false">INDEX('Default Prob'!$C$3:$C$20, _xlfn.IFNA(MATCH(F33, 'Default Prob'!$B$3:$B$20, 1), 1))</f>
        <v>-0.005</v>
      </c>
      <c r="K33" s="40" t="n">
        <f aca="false">1/((1+J33)^F33)</f>
        <v>1.00046671098932</v>
      </c>
      <c r="L33" s="41" t="n">
        <f aca="false">IF(AND(D33, A33 &lt;= $G$2), $D$5*$D$2*(A33-E33)/365.25, 0)</f>
        <v>0</v>
      </c>
      <c r="M33" s="41" t="n">
        <f aca="false">IF(A33&lt;=$G$2, $D$5*$D$2*(A33-E33)/365.25, 0)</f>
        <v>739.219712525667</v>
      </c>
      <c r="N33" s="42" t="n">
        <f aca="false">(L33*H33 + M33*I33) * K33</f>
        <v>0.0556985183150688</v>
      </c>
      <c r="O33" s="43" t="n">
        <f aca="false">IF(A33&lt;=$G$2, $D$2*(1-$D$3), 0)</f>
        <v>600000</v>
      </c>
      <c r="P33" s="44" t="n">
        <f aca="false">O33*I33*K33</f>
        <v>45.2086306990641</v>
      </c>
    </row>
    <row r="34" customFormat="false" ht="15" hidden="false" customHeight="false" outlineLevel="0" collapsed="false">
      <c r="A34" s="4" t="n">
        <f aca="false">WORKDAY(A33, 1)</f>
        <v>43929</v>
      </c>
      <c r="B34" s="33" t="n">
        <f aca="false">DATE(2000, MONTH(A34), DAY(A34))</f>
        <v>36624</v>
      </c>
      <c r="C34" s="33" t="n">
        <f aca="false">VLOOKUP(B34, $R$9:$S$13, 2)</f>
        <v>36697</v>
      </c>
      <c r="D34" s="34" t="n">
        <f aca="false">IF(OR(C34=B34, AND(C34&lt;&gt;C33, C33&gt;B33)), 1, 0)</f>
        <v>0</v>
      </c>
      <c r="E34" s="4" t="n">
        <f aca="false" t="array" ref="E34:E34">INDEX($A$9:A33, MAX(IF($D$9:D33=1, ROW(D$9:$D33)-ROW($D$9)+1, 0)))</f>
        <v>43910</v>
      </c>
      <c r="F34" s="36" t="n">
        <f aca="false">(A34-$A$2)/365.25</f>
        <v>0.0958247775496236</v>
      </c>
      <c r="G34" s="37" t="n">
        <f aca="false">INDEX('Default Prob'!$P$5:$P$14,MIN(1+_xlfn.IFNA(MATCH(F34,'Default Prob'!$F$5:$F$14,1),0),COUNT('Default Prob'!$P$5:$P$14)))</f>
        <v>0.0275775811913573</v>
      </c>
      <c r="H34" s="37" t="n">
        <f aca="false">H33*EXP(-G33*(F34-F33))</f>
        <v>0.997360873051824</v>
      </c>
      <c r="I34" s="38" t="n">
        <f aca="false">H33-H34</f>
        <v>7.53068824953518E-005</v>
      </c>
      <c r="J34" s="39" t="n">
        <f aca="false">INDEX('Default Prob'!$C$3:$C$20, _xlfn.IFNA(MATCH(F34, 'Default Prob'!$B$3:$B$20, 1), 1))</f>
        <v>-0.005</v>
      </c>
      <c r="K34" s="40" t="n">
        <f aca="false">1/((1+J34)^F34)</f>
        <v>1.00048044108006</v>
      </c>
      <c r="L34" s="41" t="n">
        <f aca="false">IF(AND(D34, A34 &lt;= $G$2), $D$5*$D$2*(A34-E34)/365.25, 0)</f>
        <v>0</v>
      </c>
      <c r="M34" s="41" t="n">
        <f aca="false">IF(A34&lt;=$G$2, $D$5*$D$2*(A34-E34)/365.25, 0)</f>
        <v>780.287474332649</v>
      </c>
      <c r="N34" s="42" t="n">
        <f aca="false">(L34*H34 + M34*I34) * K34</f>
        <v>0.058789248348705</v>
      </c>
      <c r="O34" s="43" t="n">
        <f aca="false">IF(A34&lt;=$G$2, $D$2*(1-$D$3), 0)</f>
        <v>600000</v>
      </c>
      <c r="P34" s="44" t="n">
        <f aca="false">O34*I34*K34</f>
        <v>45.2058378091884</v>
      </c>
    </row>
    <row r="35" customFormat="false" ht="15" hidden="false" customHeight="false" outlineLevel="0" collapsed="false">
      <c r="A35" s="4" t="n">
        <f aca="false">WORKDAY(A34, 1)</f>
        <v>43930</v>
      </c>
      <c r="B35" s="33" t="n">
        <f aca="false">DATE(2000, MONTH(A35), DAY(A35))</f>
        <v>36625</v>
      </c>
      <c r="C35" s="33" t="n">
        <f aca="false">VLOOKUP(B35, $R$9:$S$13, 2)</f>
        <v>36697</v>
      </c>
      <c r="D35" s="34" t="n">
        <f aca="false">IF(OR(C35=B35, AND(C35&lt;&gt;C34, C34&gt;B34)), 1, 0)</f>
        <v>0</v>
      </c>
      <c r="E35" s="4" t="n">
        <f aca="false" t="array" ref="E35:E35">INDEX($A$9:A34, MAX(IF($D$9:D34=1, ROW(D$9:$D34)-ROW($D$9)+1, 0)))</f>
        <v>43910</v>
      </c>
      <c r="F35" s="36" t="n">
        <f aca="false">(A35-$A$2)/365.25</f>
        <v>0.0985626283367557</v>
      </c>
      <c r="G35" s="37" t="n">
        <f aca="false">INDEX('Default Prob'!$P$5:$P$14,MIN(1+_xlfn.IFNA(MATCH(F35,'Default Prob'!$F$5:$F$14,1),0),COUNT('Default Prob'!$P$5:$P$14)))</f>
        <v>0.0275775811913573</v>
      </c>
      <c r="H35" s="37" t="n">
        <f aca="false">H34*EXP(-G34*(F35-F34))</f>
        <v>0.997285571855032</v>
      </c>
      <c r="I35" s="38" t="n">
        <f aca="false">H34-H35</f>
        <v>7.53011967917772E-005</v>
      </c>
      <c r="J35" s="39" t="n">
        <f aca="false">INDEX('Default Prob'!$C$3:$C$20, _xlfn.IFNA(MATCH(F35, 'Default Prob'!$B$3:$B$20, 1), 1))</f>
        <v>-0.005</v>
      </c>
      <c r="K35" s="40" t="n">
        <f aca="false">1/((1+J35)^F35)</f>
        <v>1.00049417135923</v>
      </c>
      <c r="L35" s="41" t="n">
        <f aca="false">IF(AND(D35, A35 &lt;= $G$2), $D$5*$D$2*(A35-E35)/365.25, 0)</f>
        <v>0</v>
      </c>
      <c r="M35" s="41" t="n">
        <f aca="false">IF(A35&lt;=$G$2, $D$5*$D$2*(A35-E35)/365.25, 0)</f>
        <v>821.35523613963</v>
      </c>
      <c r="N35" s="42" t="n">
        <f aca="false">(L35*H35 + M35*I35) * K35</f>
        <v>0.0618795962928521</v>
      </c>
      <c r="O35" s="43" t="n">
        <f aca="false">IF(A35&lt;=$G$2, $D$2*(1-$D$3), 0)</f>
        <v>600000</v>
      </c>
      <c r="P35" s="44" t="n">
        <f aca="false">O35*I35*K35</f>
        <v>45.2030450919285</v>
      </c>
    </row>
    <row r="36" customFormat="false" ht="15" hidden="false" customHeight="false" outlineLevel="0" collapsed="false">
      <c r="A36" s="4" t="n">
        <f aca="false">WORKDAY(A35, 1)</f>
        <v>43931</v>
      </c>
      <c r="B36" s="33" t="n">
        <f aca="false">DATE(2000, MONTH(A36), DAY(A36))</f>
        <v>36626</v>
      </c>
      <c r="C36" s="33" t="n">
        <f aca="false">VLOOKUP(B36, $R$9:$S$13, 2)</f>
        <v>36697</v>
      </c>
      <c r="D36" s="34" t="n">
        <f aca="false">IF(OR(C36=B36, AND(C36&lt;&gt;C35, C35&gt;B35)), 1, 0)</f>
        <v>0</v>
      </c>
      <c r="E36" s="4" t="n">
        <f aca="false" t="array" ref="E36:E36">INDEX($A$9:A35, MAX(IF($D$9:D35=1, ROW(D$9:$D35)-ROW($D$9)+1, 0)))</f>
        <v>43910</v>
      </c>
      <c r="F36" s="36" t="n">
        <f aca="false">(A36-$A$2)/365.25</f>
        <v>0.101300479123888</v>
      </c>
      <c r="G36" s="37" t="n">
        <f aca="false">INDEX('Default Prob'!$P$5:$P$14,MIN(1+_xlfn.IFNA(MATCH(F36,'Default Prob'!$F$5:$F$14,1),0),COUNT('Default Prob'!$P$5:$P$14)))</f>
        <v>0.0275775811913573</v>
      </c>
      <c r="H36" s="37" t="n">
        <f aca="false">H35*EXP(-G35*(F36-F35))</f>
        <v>0.997210276343515</v>
      </c>
      <c r="I36" s="38" t="n">
        <f aca="false">H35-H36</f>
        <v>7.52955115173037E-005</v>
      </c>
      <c r="J36" s="39" t="n">
        <f aca="false">INDEX('Default Prob'!$C$3:$C$20, _xlfn.IFNA(MATCH(F36, 'Default Prob'!$B$3:$B$20, 1), 1))</f>
        <v>-0.005</v>
      </c>
      <c r="K36" s="40" t="n">
        <f aca="false">1/((1+J36)^F36)</f>
        <v>1.00050790182683</v>
      </c>
      <c r="L36" s="41" t="n">
        <f aca="false">IF(AND(D36, A36 &lt;= $G$2), $D$5*$D$2*(A36-E36)/365.25, 0)</f>
        <v>0</v>
      </c>
      <c r="M36" s="41" t="n">
        <f aca="false">IF(A36&lt;=$G$2, $D$5*$D$2*(A36-E36)/365.25, 0)</f>
        <v>862.422997946612</v>
      </c>
      <c r="N36" s="42" t="n">
        <f aca="false">(L36*H36 + M36*I36) * K36</f>
        <v>0.0649695621826803</v>
      </c>
      <c r="O36" s="43" t="n">
        <f aca="false">IF(A36&lt;=$G$2, $D$2*(1-$D$3), 0)</f>
        <v>600000</v>
      </c>
      <c r="P36" s="44" t="n">
        <f aca="false">O36*I36*K36</f>
        <v>45.2002525470933</v>
      </c>
    </row>
    <row r="37" customFormat="false" ht="15" hidden="false" customHeight="false" outlineLevel="0" collapsed="false">
      <c r="A37" s="4" t="n">
        <f aca="false">WORKDAY(A36, 1)</f>
        <v>43934</v>
      </c>
      <c r="B37" s="33" t="n">
        <f aca="false">DATE(2000, MONTH(A37), DAY(A37))</f>
        <v>36629</v>
      </c>
      <c r="C37" s="33" t="n">
        <f aca="false">VLOOKUP(B37, $R$9:$S$13, 2)</f>
        <v>36697</v>
      </c>
      <c r="D37" s="34" t="n">
        <f aca="false">IF(OR(C37=B37, AND(C37&lt;&gt;C36, C36&gt;B36)), 1, 0)</f>
        <v>0</v>
      </c>
      <c r="E37" s="4" t="n">
        <f aca="false" t="array" ref="E37:E37">INDEX($A$9:A36, MAX(IF($D$9:D36=1, ROW(D$9:$D36)-ROW($D$9)+1, 0)))</f>
        <v>43910</v>
      </c>
      <c r="F37" s="36" t="n">
        <f aca="false">(A37-$A$2)/365.25</f>
        <v>0.109514031485284</v>
      </c>
      <c r="G37" s="37" t="n">
        <f aca="false">INDEX('Default Prob'!$P$5:$P$14,MIN(1+_xlfn.IFNA(MATCH(F37,'Default Prob'!$F$5:$F$14,1),0),COUNT('Default Prob'!$P$5:$P$14)))</f>
        <v>0.0275775811913573</v>
      </c>
      <c r="H37" s="37" t="n">
        <f aca="false">H36*EXP(-G36*(F37-F36))</f>
        <v>0.996984423916317</v>
      </c>
      <c r="I37" s="38" t="n">
        <f aca="false">H36-H37</f>
        <v>0.000225852427197748</v>
      </c>
      <c r="J37" s="39" t="n">
        <f aca="false">INDEX('Default Prob'!$C$3:$C$20, _xlfn.IFNA(MATCH(F37, 'Default Prob'!$B$3:$B$20, 1), 1))</f>
        <v>-0.005</v>
      </c>
      <c r="K37" s="40" t="n">
        <f aca="false">1/((1+J37)^F37)</f>
        <v>1.00054909436023</v>
      </c>
      <c r="L37" s="41" t="n">
        <f aca="false">IF(AND(D37, A37 &lt;= $G$2), $D$5*$D$2*(A37-E37)/365.25, 0)</f>
        <v>0</v>
      </c>
      <c r="M37" s="41" t="n">
        <f aca="false">IF(A37&lt;=$G$2, $D$5*$D$2*(A37-E37)/365.25, 0)</f>
        <v>985.626283367557</v>
      </c>
      <c r="N37" s="42" t="n">
        <f aca="false">(L37*H37 + M37*I37) * K37</f>
        <v>0.222728320156156</v>
      </c>
      <c r="O37" s="43" t="n">
        <f aca="false">IF(A37&lt;=$G$2, $D$2*(1-$D$3), 0)</f>
        <v>600000</v>
      </c>
      <c r="P37" s="44" t="n">
        <f aca="false">O37*I37*K37</f>
        <v>135.58586489506</v>
      </c>
    </row>
    <row r="38" customFormat="false" ht="15" hidden="false" customHeight="false" outlineLevel="0" collapsed="false">
      <c r="A38" s="4" t="n">
        <f aca="false">WORKDAY(A37, 1)</f>
        <v>43935</v>
      </c>
      <c r="B38" s="33" t="n">
        <f aca="false">DATE(2000, MONTH(A38), DAY(A38))</f>
        <v>36630</v>
      </c>
      <c r="C38" s="33" t="n">
        <f aca="false">VLOOKUP(B38, $R$9:$S$13, 2)</f>
        <v>36697</v>
      </c>
      <c r="D38" s="34" t="n">
        <f aca="false">IF(OR(C38=B38, AND(C38&lt;&gt;C37, C37&gt;B37)), 1, 0)</f>
        <v>0</v>
      </c>
      <c r="E38" s="4" t="n">
        <f aca="false" t="array" ref="E38:E38">INDEX($A$9:A37, MAX(IF($D$9:D37=1, ROW(D$9:$D37)-ROW($D$9)+1, 0)))</f>
        <v>43910</v>
      </c>
      <c r="F38" s="36" t="n">
        <f aca="false">(A38-$A$2)/365.25</f>
        <v>0.112251882272416</v>
      </c>
      <c r="G38" s="37" t="n">
        <f aca="false">INDEX('Default Prob'!$P$5:$P$14,MIN(1+_xlfn.IFNA(MATCH(F38,'Default Prob'!$F$5:$F$14,1),0),COUNT('Default Prob'!$P$5:$P$14)))</f>
        <v>0.0275775811913573</v>
      </c>
      <c r="H38" s="37" t="n">
        <f aca="false">H37*EXP(-G37*(F38-F37))</f>
        <v>0.996909151141606</v>
      </c>
      <c r="I38" s="38" t="n">
        <f aca="false">H37-H38</f>
        <v>7.52727747118653E-005</v>
      </c>
      <c r="J38" s="39" t="n">
        <f aca="false">INDEX('Default Prob'!$C$3:$C$20, _xlfn.IFNA(MATCH(F38, 'Default Prob'!$B$3:$B$20, 1), 1))</f>
        <v>-0.005</v>
      </c>
      <c r="K38" s="40" t="n">
        <f aca="false">1/((1+J38)^F38)</f>
        <v>1.00056282558158</v>
      </c>
      <c r="L38" s="41" t="n">
        <f aca="false">IF(AND(D38, A38 &lt;= $G$2), $D$5*$D$2*(A38-E38)/365.25, 0)</f>
        <v>0</v>
      </c>
      <c r="M38" s="41" t="n">
        <f aca="false">IF(A38&lt;=$G$2, $D$5*$D$2*(A38-E38)/365.25, 0)</f>
        <v>1026.69404517454</v>
      </c>
      <c r="N38" s="42" t="n">
        <f aca="false">(L38*H38 + M38*I38) * K38</f>
        <v>0.0773256059086954</v>
      </c>
      <c r="O38" s="43" t="n">
        <f aca="false">IF(A38&lt;=$G$2, $D$2*(1-$D$3), 0)</f>
        <v>600000</v>
      </c>
      <c r="P38" s="44" t="n">
        <f aca="false">O38*I38*K38</f>
        <v>45.1890840930416</v>
      </c>
    </row>
    <row r="39" customFormat="false" ht="15" hidden="false" customHeight="false" outlineLevel="0" collapsed="false">
      <c r="A39" s="4" t="n">
        <f aca="false">WORKDAY(A38, 1)</f>
        <v>43936</v>
      </c>
      <c r="B39" s="33" t="n">
        <f aca="false">DATE(2000, MONTH(A39), DAY(A39))</f>
        <v>36631</v>
      </c>
      <c r="C39" s="33" t="n">
        <f aca="false">VLOOKUP(B39, $R$9:$S$13, 2)</f>
        <v>36697</v>
      </c>
      <c r="D39" s="34" t="n">
        <f aca="false">IF(OR(C39=B39, AND(C39&lt;&gt;C38, C38&gt;B38)), 1, 0)</f>
        <v>0</v>
      </c>
      <c r="E39" s="4" t="n">
        <f aca="false" t="array" ref="E39:E39">INDEX($A$9:A38, MAX(IF($D$9:D38=1, ROW(D$9:$D38)-ROW($D$9)+1, 0)))</f>
        <v>43910</v>
      </c>
      <c r="F39" s="36" t="n">
        <f aca="false">(A39-$A$2)/365.25</f>
        <v>0.114989733059548</v>
      </c>
      <c r="G39" s="37" t="n">
        <f aca="false">INDEX('Default Prob'!$P$5:$P$14,MIN(1+_xlfn.IFNA(MATCH(F39,'Default Prob'!$F$5:$F$14,1),0),COUNT('Default Prob'!$P$5:$P$14)))</f>
        <v>0.0275775811913573</v>
      </c>
      <c r="H39" s="37" t="n">
        <f aca="false">H38*EXP(-G38*(F39-F38))</f>
        <v>0.996833884050022</v>
      </c>
      <c r="I39" s="38" t="n">
        <f aca="false">H38-H39</f>
        <v>7.5267091583342E-005</v>
      </c>
      <c r="J39" s="39" t="n">
        <f aca="false">INDEX('Default Prob'!$C$3:$C$20, _xlfn.IFNA(MATCH(F39, 'Default Prob'!$B$3:$B$20, 1), 1))</f>
        <v>-0.005</v>
      </c>
      <c r="K39" s="40" t="n">
        <f aca="false">1/((1+J39)^F39)</f>
        <v>1.00057655699136</v>
      </c>
      <c r="L39" s="41" t="n">
        <f aca="false">IF(AND(D39, A39 &lt;= $G$2), $D$5*$D$2*(A39-E39)/365.25, 0)</f>
        <v>0</v>
      </c>
      <c r="M39" s="41" t="n">
        <f aca="false">IF(A39&lt;=$G$2, $D$5*$D$2*(A39-E39)/365.25, 0)</f>
        <v>1067.76180698152</v>
      </c>
      <c r="N39" s="42" t="n">
        <f aca="false">(L39*H39 + M39*I39) * K39</f>
        <v>0.0804136620587911</v>
      </c>
      <c r="O39" s="43" t="n">
        <f aca="false">IF(A39&lt;=$G$2, $D$2*(1-$D$3), 0)</f>
        <v>600000</v>
      </c>
      <c r="P39" s="44" t="n">
        <f aca="false">O39*I39*K39</f>
        <v>45.1862924107284</v>
      </c>
    </row>
    <row r="40" customFormat="false" ht="15" hidden="false" customHeight="false" outlineLevel="0" collapsed="false">
      <c r="A40" s="4" t="n">
        <f aca="false">WORKDAY(A39, 1)</f>
        <v>43937</v>
      </c>
      <c r="B40" s="33" t="n">
        <f aca="false">DATE(2000, MONTH(A40), DAY(A40))</f>
        <v>36632</v>
      </c>
      <c r="C40" s="33" t="n">
        <f aca="false">VLOOKUP(B40, $R$9:$S$13, 2)</f>
        <v>36697</v>
      </c>
      <c r="D40" s="34" t="n">
        <f aca="false">IF(OR(C40=B40, AND(C40&lt;&gt;C39, C39&gt;B39)), 1, 0)</f>
        <v>0</v>
      </c>
      <c r="E40" s="4" t="n">
        <f aca="false" t="array" ref="E40:E40">INDEX($A$9:A39, MAX(IF($D$9:D39=1, ROW(D$9:$D39)-ROW($D$9)+1, 0)))</f>
        <v>43910</v>
      </c>
      <c r="F40" s="36" t="n">
        <f aca="false">(A40-$A$2)/365.25</f>
        <v>0.11772758384668</v>
      </c>
      <c r="G40" s="37" t="n">
        <f aca="false">INDEX('Default Prob'!$P$5:$P$14,MIN(1+_xlfn.IFNA(MATCH(F40,'Default Prob'!$F$5:$F$14,1),0),COUNT('Default Prob'!$P$5:$P$14)))</f>
        <v>0.0275775811913573</v>
      </c>
      <c r="H40" s="37" t="n">
        <f aca="false">H39*EXP(-G39*(F40-F39))</f>
        <v>0.996758622641138</v>
      </c>
      <c r="I40" s="38" t="n">
        <f aca="false">H39-H40</f>
        <v>7.52614088838088E-005</v>
      </c>
      <c r="J40" s="39" t="n">
        <f aca="false">INDEX('Default Prob'!$C$3:$C$20, _xlfn.IFNA(MATCH(F40, 'Default Prob'!$B$3:$B$20, 1), 1))</f>
        <v>-0.005</v>
      </c>
      <c r="K40" s="40" t="n">
        <f aca="false">1/((1+J40)^F40)</f>
        <v>1.0005902885896</v>
      </c>
      <c r="L40" s="41" t="n">
        <f aca="false">IF(AND(D40, A40 &lt;= $G$2), $D$5*$D$2*(A40-E40)/365.25, 0)</f>
        <v>0</v>
      </c>
      <c r="M40" s="41" t="n">
        <f aca="false">IF(A40&lt;=$G$2, $D$5*$D$2*(A40-E40)/365.25, 0)</f>
        <v>1108.8295687885</v>
      </c>
      <c r="N40" s="42" t="n">
        <f aca="false">(L40*H40 + M40*I40) * K40</f>
        <v>0.0835013363670294</v>
      </c>
      <c r="O40" s="43" t="n">
        <f aca="false">IF(A40&lt;=$G$2, $D$2*(1-$D$3), 0)</f>
        <v>600000</v>
      </c>
      <c r="P40" s="44" t="n">
        <f aca="false">O40*I40*K40</f>
        <v>45.1835009008259</v>
      </c>
    </row>
    <row r="41" customFormat="false" ht="15" hidden="false" customHeight="false" outlineLevel="0" collapsed="false">
      <c r="A41" s="4" t="n">
        <f aca="false">WORKDAY(A40, 1)</f>
        <v>43938</v>
      </c>
      <c r="B41" s="33" t="n">
        <f aca="false">DATE(2000, MONTH(A41), DAY(A41))</f>
        <v>36633</v>
      </c>
      <c r="C41" s="33" t="n">
        <f aca="false">VLOOKUP(B41, $R$9:$S$13, 2)</f>
        <v>36697</v>
      </c>
      <c r="D41" s="34" t="n">
        <f aca="false">IF(OR(C41=B41, AND(C41&lt;&gt;C40, C40&gt;B40)), 1, 0)</f>
        <v>0</v>
      </c>
      <c r="E41" s="4" t="n">
        <f aca="false" t="array" ref="E41:E41">INDEX($A$9:A40, MAX(IF($D$9:D40=1, ROW(D$9:$D40)-ROW($D$9)+1, 0)))</f>
        <v>43910</v>
      </c>
      <c r="F41" s="36" t="n">
        <f aca="false">(A41-$A$2)/365.25</f>
        <v>0.120465434633812</v>
      </c>
      <c r="G41" s="37" t="n">
        <f aca="false">INDEX('Default Prob'!$P$5:$P$14,MIN(1+_xlfn.IFNA(MATCH(F41,'Default Prob'!$F$5:$F$14,1),0),COUNT('Default Prob'!$P$5:$P$14)))</f>
        <v>0.0275775811913573</v>
      </c>
      <c r="H41" s="37" t="n">
        <f aca="false">H40*EXP(-G40*(F41-F40))</f>
        <v>0.996683366914525</v>
      </c>
      <c r="I41" s="38" t="n">
        <f aca="false">H40-H41</f>
        <v>7.52557266134879E-005</v>
      </c>
      <c r="J41" s="39" t="n">
        <f aca="false">INDEX('Default Prob'!$C$3:$C$20, _xlfn.IFNA(MATCH(F41, 'Default Prob'!$B$3:$B$20, 1), 1))</f>
        <v>-0.005</v>
      </c>
      <c r="K41" s="40" t="n">
        <f aca="false">1/((1+J41)^F41)</f>
        <v>1.00060402037628</v>
      </c>
      <c r="L41" s="41" t="n">
        <f aca="false">IF(AND(D41, A41 &lt;= $G$2), $D$5*$D$2*(A41-E41)/365.25, 0)</f>
        <v>0</v>
      </c>
      <c r="M41" s="41" t="n">
        <f aca="false">IF(A41&lt;=$G$2, $D$5*$D$2*(A41-E41)/365.25, 0)</f>
        <v>1149.89733059548</v>
      </c>
      <c r="N41" s="42" t="n">
        <f aca="false">(L41*H41 + M41*I41) * K41</f>
        <v>0.0865886288690855</v>
      </c>
      <c r="O41" s="43" t="n">
        <f aca="false">IF(A41&lt;=$G$2, $D$2*(1-$D$3), 0)</f>
        <v>600000</v>
      </c>
      <c r="P41" s="44" t="n">
        <f aca="false">O41*I41*K41</f>
        <v>45.1807095634764</v>
      </c>
    </row>
    <row r="42" customFormat="false" ht="15" hidden="false" customHeight="false" outlineLevel="0" collapsed="false">
      <c r="A42" s="4" t="n">
        <f aca="false">WORKDAY(A41, 1)</f>
        <v>43941</v>
      </c>
      <c r="B42" s="33" t="n">
        <f aca="false">DATE(2000, MONTH(A42), DAY(A42))</f>
        <v>36636</v>
      </c>
      <c r="C42" s="33" t="n">
        <f aca="false">VLOOKUP(B42, $R$9:$S$13, 2)</f>
        <v>36697</v>
      </c>
      <c r="D42" s="34" t="n">
        <f aca="false">IF(OR(C42=B42, AND(C42&lt;&gt;C41, C41&gt;B41)), 1, 0)</f>
        <v>0</v>
      </c>
      <c r="E42" s="4" t="n">
        <f aca="false" t="array" ref="E42:E42">INDEX($A$9:A41, MAX(IF($D$9:D41=1, ROW(D$9:$D41)-ROW($D$9)+1, 0)))</f>
        <v>43910</v>
      </c>
      <c r="F42" s="36" t="n">
        <f aca="false">(A42-$A$2)/365.25</f>
        <v>0.128678986995209</v>
      </c>
      <c r="G42" s="37" t="n">
        <f aca="false">INDEX('Default Prob'!$P$5:$P$14,MIN(1+_xlfn.IFNA(MATCH(F42,'Default Prob'!$F$5:$F$14,1),0),COUNT('Default Prob'!$P$5:$P$14)))</f>
        <v>0.0275775811913573</v>
      </c>
      <c r="H42" s="37" t="n">
        <f aca="false">H41*EXP(-G41*(F42-F41))</f>
        <v>0.996457633824017</v>
      </c>
      <c r="I42" s="38" t="n">
        <f aca="false">H41-H42</f>
        <v>0.000225733090507885</v>
      </c>
      <c r="J42" s="39" t="n">
        <f aca="false">INDEX('Default Prob'!$C$3:$C$20, _xlfn.IFNA(MATCH(F42, 'Default Prob'!$B$3:$B$20, 1), 1))</f>
        <v>-0.005</v>
      </c>
      <c r="K42" s="40" t="n">
        <f aca="false">1/((1+J42)^F42)</f>
        <v>1.00064521686704</v>
      </c>
      <c r="L42" s="41" t="n">
        <f aca="false">IF(AND(D42, A42 &lt;= $G$2), $D$5*$D$2*(A42-E42)/365.25, 0)</f>
        <v>0</v>
      </c>
      <c r="M42" s="41" t="n">
        <f aca="false">IF(A42&lt;=$G$2, $D$5*$D$2*(A42-E42)/365.25, 0)</f>
        <v>1273.10061601643</v>
      </c>
      <c r="N42" s="42" t="n">
        <f aca="false">(L42*H42 + M42*I42) * K42</f>
        <v>0.287566359608426</v>
      </c>
      <c r="O42" s="43" t="n">
        <f aca="false">IF(A42&lt;=$G$2, $D$2*(1-$D$3), 0)</f>
        <v>600000</v>
      </c>
      <c r="P42" s="44" t="n">
        <f aca="false">O42*I42*K42</f>
        <v>135.527242383197</v>
      </c>
    </row>
    <row r="43" customFormat="false" ht="15" hidden="false" customHeight="false" outlineLevel="0" collapsed="false">
      <c r="A43" s="4" t="n">
        <f aca="false">WORKDAY(A42, 1)</f>
        <v>43942</v>
      </c>
      <c r="B43" s="33" t="n">
        <f aca="false">DATE(2000, MONTH(A43), DAY(A43))</f>
        <v>36637</v>
      </c>
      <c r="C43" s="33" t="n">
        <f aca="false">VLOOKUP(B43, $R$9:$S$13, 2)</f>
        <v>36697</v>
      </c>
      <c r="D43" s="34" t="n">
        <f aca="false">IF(OR(C43=B43, AND(C43&lt;&gt;C42, C42&gt;B42)), 1, 0)</f>
        <v>0</v>
      </c>
      <c r="E43" s="4" t="n">
        <f aca="false" t="array" ref="E43:E43">INDEX($A$9:A42, MAX(IF($D$9:D42=1, ROW(D$9:$D42)-ROW($D$9)+1, 0)))</f>
        <v>43910</v>
      </c>
      <c r="F43" s="36" t="n">
        <f aca="false">(A43-$A$2)/365.25</f>
        <v>0.131416837782341</v>
      </c>
      <c r="G43" s="37" t="n">
        <f aca="false">INDEX('Default Prob'!$P$5:$P$14,MIN(1+_xlfn.IFNA(MATCH(F43,'Default Prob'!$F$5:$F$14,1),0),COUNT('Default Prob'!$P$5:$P$14)))</f>
        <v>0.0275775811913573</v>
      </c>
      <c r="H43" s="37" t="n">
        <f aca="false">H42*EXP(-G42*(F43-F42))</f>
        <v>0.996382400822195</v>
      </c>
      <c r="I43" s="38" t="n">
        <f aca="false">H42-H43</f>
        <v>7.52330018216618E-005</v>
      </c>
      <c r="J43" s="39" t="n">
        <f aca="false">INDEX('Default Prob'!$C$3:$C$20, _xlfn.IFNA(MATCH(F43, 'Default Prob'!$B$3:$B$20, 1), 1))</f>
        <v>-0.005</v>
      </c>
      <c r="K43" s="40" t="n">
        <f aca="false">1/((1+J43)^F43)</f>
        <v>1.00065894940753</v>
      </c>
      <c r="L43" s="41" t="n">
        <f aca="false">IF(AND(D43, A43 &lt;= $G$2), $D$5*$D$2*(A43-E43)/365.25, 0)</f>
        <v>0</v>
      </c>
      <c r="M43" s="41" t="n">
        <f aca="false">IF(A43&lt;=$G$2, $D$5*$D$2*(A43-E43)/365.25, 0)</f>
        <v>1314.16837782341</v>
      </c>
      <c r="N43" s="42" t="n">
        <f aca="false">(L43*H43 + M43*I43) * K43</f>
        <v>0.0989339815210044</v>
      </c>
      <c r="O43" s="43" t="n">
        <f aca="false">IF(A43&lt;=$G$2, $D$2*(1-$D$3), 0)</f>
        <v>600000</v>
      </c>
      <c r="P43" s="44" t="n">
        <f aca="false">O43*I43*K43</f>
        <v>45.1695459381836</v>
      </c>
    </row>
    <row r="44" customFormat="false" ht="15" hidden="false" customHeight="false" outlineLevel="0" collapsed="false">
      <c r="A44" s="4" t="n">
        <f aca="false">WORKDAY(A43, 1)</f>
        <v>43943</v>
      </c>
      <c r="B44" s="33" t="n">
        <f aca="false">DATE(2000, MONTH(A44), DAY(A44))</f>
        <v>36638</v>
      </c>
      <c r="C44" s="33" t="n">
        <f aca="false">VLOOKUP(B44, $R$9:$S$13, 2)</f>
        <v>36697</v>
      </c>
      <c r="D44" s="34" t="n">
        <f aca="false">IF(OR(C44=B44, AND(C44&lt;&gt;C43, C43&gt;B43)), 1, 0)</f>
        <v>0</v>
      </c>
      <c r="E44" s="4" t="n">
        <f aca="false" t="array" ref="E44:E44">INDEX($A$9:A43, MAX(IF($D$9:D43=1, ROW(D$9:$D43)-ROW($D$9)+1, 0)))</f>
        <v>43910</v>
      </c>
      <c r="F44" s="36" t="n">
        <f aca="false">(A44-$A$2)/365.25</f>
        <v>0.134154688569473</v>
      </c>
      <c r="G44" s="37" t="n">
        <f aca="false">INDEX('Default Prob'!$P$5:$P$14,MIN(1+_xlfn.IFNA(MATCH(F44,'Default Prob'!$F$5:$F$14,1),0),COUNT('Default Prob'!$P$5:$P$14)))</f>
        <v>0.0275775811913573</v>
      </c>
      <c r="H44" s="37" t="n">
        <f aca="false">H43*EXP(-G43*(F44-F43))</f>
        <v>0.996307173500499</v>
      </c>
      <c r="I44" s="38" t="n">
        <f aca="false">H43-H44</f>
        <v>7.52273216960697E-005</v>
      </c>
      <c r="J44" s="39" t="n">
        <f aca="false">INDEX('Default Prob'!$C$3:$C$20, _xlfn.IFNA(MATCH(F44, 'Default Prob'!$B$3:$B$20, 1), 1))</f>
        <v>-0.005</v>
      </c>
      <c r="K44" s="40" t="n">
        <f aca="false">1/((1+J44)^F44)</f>
        <v>1.0006726821365</v>
      </c>
      <c r="L44" s="41" t="n">
        <f aca="false">IF(AND(D44, A44 &lt;= $G$2), $D$5*$D$2*(A44-E44)/365.25, 0)</f>
        <v>0</v>
      </c>
      <c r="M44" s="41" t="n">
        <f aca="false">IF(A44&lt;=$G$2, $D$5*$D$2*(A44-E44)/365.25, 0)</f>
        <v>1355.23613963039</v>
      </c>
      <c r="N44" s="42" t="n">
        <f aca="false">(L44*H44 + M44*I44) * K44</f>
        <v>0.10201936552202</v>
      </c>
      <c r="O44" s="43" t="n">
        <f aca="false">IF(A44&lt;=$G$2, $D$2*(1-$D$3), 0)</f>
        <v>600000</v>
      </c>
      <c r="P44" s="44" t="n">
        <f aca="false">O44*I44*K44</f>
        <v>45.1667554629306</v>
      </c>
    </row>
    <row r="45" customFormat="false" ht="15" hidden="false" customHeight="false" outlineLevel="0" collapsed="false">
      <c r="A45" s="4" t="n">
        <f aca="false">WORKDAY(A44, 1)</f>
        <v>43944</v>
      </c>
      <c r="B45" s="33" t="n">
        <f aca="false">DATE(2000, MONTH(A45), DAY(A45))</f>
        <v>36639</v>
      </c>
      <c r="C45" s="33" t="n">
        <f aca="false">VLOOKUP(B45, $R$9:$S$13, 2)</f>
        <v>36697</v>
      </c>
      <c r="D45" s="34" t="n">
        <f aca="false">IF(OR(C45=B45, AND(C45&lt;&gt;C44, C44&gt;B44)), 1, 0)</f>
        <v>0</v>
      </c>
      <c r="E45" s="4" t="n">
        <f aca="false" t="array" ref="E45:E45">INDEX($A$9:A44, MAX(IF($D$9:D44=1, ROW(D$9:$D44)-ROW($D$9)+1, 0)))</f>
        <v>43910</v>
      </c>
      <c r="F45" s="36" t="n">
        <f aca="false">(A45-$A$2)/365.25</f>
        <v>0.136892539356605</v>
      </c>
      <c r="G45" s="37" t="n">
        <f aca="false">INDEX('Default Prob'!$P$5:$P$14,MIN(1+_xlfn.IFNA(MATCH(F45,'Default Prob'!$F$5:$F$14,1),0),COUNT('Default Prob'!$P$5:$P$14)))</f>
        <v>0.0275775811913573</v>
      </c>
      <c r="H45" s="37" t="n">
        <f aca="false">H44*EXP(-G44*(F45-F44))</f>
        <v>0.9962319518585</v>
      </c>
      <c r="I45" s="38" t="n">
        <f aca="false">H44-H45</f>
        <v>7.52216419992457E-005</v>
      </c>
      <c r="J45" s="39" t="n">
        <f aca="false">INDEX('Default Prob'!$C$3:$C$20, _xlfn.IFNA(MATCH(F45, 'Default Prob'!$B$3:$B$20, 1), 1))</f>
        <v>-0.005</v>
      </c>
      <c r="K45" s="40" t="n">
        <f aca="false">1/((1+J45)^F45)</f>
        <v>1.00068641505392</v>
      </c>
      <c r="L45" s="41" t="n">
        <f aca="false">IF(AND(D45, A45 &lt;= $G$2), $D$5*$D$2*(A45-E45)/365.25, 0)</f>
        <v>0</v>
      </c>
      <c r="M45" s="41" t="n">
        <f aca="false">IF(A45&lt;=$G$2, $D$5*$D$2*(A45-E45)/365.25, 0)</f>
        <v>1396.30390143737</v>
      </c>
      <c r="N45" s="42" t="n">
        <f aca="false">(L45*H45 + M45*I45) * K45</f>
        <v>0.105104367928855</v>
      </c>
      <c r="O45" s="43" t="n">
        <f aca="false">IF(A45&lt;=$G$2, $D$2*(1-$D$3), 0)</f>
        <v>600000</v>
      </c>
      <c r="P45" s="44" t="n">
        <f aca="false">O45*I45*K45</f>
        <v>45.1639651600168</v>
      </c>
    </row>
    <row r="46" customFormat="false" ht="15" hidden="false" customHeight="false" outlineLevel="0" collapsed="false">
      <c r="A46" s="4" t="n">
        <f aca="false">WORKDAY(A45, 1)</f>
        <v>43945</v>
      </c>
      <c r="B46" s="33" t="n">
        <f aca="false">DATE(2000, MONTH(A46), DAY(A46))</f>
        <v>36640</v>
      </c>
      <c r="C46" s="33" t="n">
        <f aca="false">VLOOKUP(B46, $R$9:$S$13, 2)</f>
        <v>36697</v>
      </c>
      <c r="D46" s="34" t="n">
        <f aca="false">IF(OR(C46=B46, AND(C46&lt;&gt;C45, C45&gt;B45)), 1, 0)</f>
        <v>0</v>
      </c>
      <c r="E46" s="4" t="n">
        <f aca="false" t="array" ref="E46:E46">INDEX($A$9:A45, MAX(IF($D$9:D45=1, ROW(D$9:$D45)-ROW($D$9)+1, 0)))</f>
        <v>43910</v>
      </c>
      <c r="F46" s="36" t="n">
        <f aca="false">(A46-$A$2)/365.25</f>
        <v>0.139630390143737</v>
      </c>
      <c r="G46" s="37" t="n">
        <f aca="false">INDEX('Default Prob'!$P$5:$P$14,MIN(1+_xlfn.IFNA(MATCH(F46,'Default Prob'!$F$5:$F$14,1),0),COUNT('Default Prob'!$P$5:$P$14)))</f>
        <v>0.0275775811913573</v>
      </c>
      <c r="H46" s="37" t="n">
        <f aca="false">H45*EXP(-G45*(F46-F45))</f>
        <v>0.996156735895769</v>
      </c>
      <c r="I46" s="38" t="n">
        <f aca="false">H45-H46</f>
        <v>7.52159627313009E-005</v>
      </c>
      <c r="J46" s="39" t="n">
        <f aca="false">INDEX('Default Prob'!$C$3:$C$20, _xlfn.IFNA(MATCH(F46, 'Default Prob'!$B$3:$B$20, 1), 1))</f>
        <v>-0.005</v>
      </c>
      <c r="K46" s="40" t="n">
        <f aca="false">1/((1+J46)^F46)</f>
        <v>1.00070014815981</v>
      </c>
      <c r="L46" s="41" t="n">
        <f aca="false">IF(AND(D46, A46 &lt;= $G$2), $D$5*$D$2*(A46-E46)/365.25, 0)</f>
        <v>0</v>
      </c>
      <c r="M46" s="41" t="n">
        <f aca="false">IF(A46&lt;=$G$2, $D$5*$D$2*(A46-E46)/365.25, 0)</f>
        <v>1437.37166324435</v>
      </c>
      <c r="N46" s="42" t="n">
        <f aca="false">(L46*H46 + M46*I46) * K46</f>
        <v>0.108188988777078</v>
      </c>
      <c r="O46" s="43" t="n">
        <f aca="false">IF(A46&lt;=$G$2, $D$2*(1-$D$3), 0)</f>
        <v>600000</v>
      </c>
      <c r="P46" s="44" t="n">
        <f aca="false">O46*I46*K46</f>
        <v>45.1611750295174</v>
      </c>
    </row>
    <row r="47" customFormat="false" ht="15" hidden="false" customHeight="false" outlineLevel="0" collapsed="false">
      <c r="A47" s="4" t="n">
        <f aca="false">WORKDAY(A46, 1)</f>
        <v>43948</v>
      </c>
      <c r="B47" s="33" t="n">
        <f aca="false">DATE(2000, MONTH(A47), DAY(A47))</f>
        <v>36643</v>
      </c>
      <c r="C47" s="33" t="n">
        <f aca="false">VLOOKUP(B47, $R$9:$S$13, 2)</f>
        <v>36697</v>
      </c>
      <c r="D47" s="34" t="n">
        <f aca="false">IF(OR(C47=B47, AND(C47&lt;&gt;C46, C46&gt;B46)), 1, 0)</f>
        <v>0</v>
      </c>
      <c r="E47" s="4" t="n">
        <f aca="false" t="array" ref="E47:E47">INDEX($A$9:A46, MAX(IF($D$9:D46=1, ROW(D$9:$D46)-ROW($D$9)+1, 0)))</f>
        <v>43910</v>
      </c>
      <c r="F47" s="36" t="n">
        <f aca="false">(A47-$A$2)/365.25</f>
        <v>0.147843942505133</v>
      </c>
      <c r="G47" s="37" t="n">
        <f aca="false">INDEX('Default Prob'!$P$5:$P$14,MIN(1+_xlfn.IFNA(MATCH(F47,'Default Prob'!$F$5:$F$14,1),0),COUNT('Default Prob'!$P$5:$P$14)))</f>
        <v>0.0275775811913573</v>
      </c>
      <c r="H47" s="37" t="n">
        <f aca="false">H46*EXP(-G46*(F47-F46))</f>
        <v>0.995931122078895</v>
      </c>
      <c r="I47" s="38" t="n">
        <f aca="false">H46-H47</f>
        <v>0.000225613816873582</v>
      </c>
      <c r="J47" s="39" t="n">
        <f aca="false">INDEX('Default Prob'!$C$3:$C$20, _xlfn.IFNA(MATCH(F47, 'Default Prob'!$B$3:$B$20, 1), 1))</f>
        <v>-0.005</v>
      </c>
      <c r="K47" s="40" t="n">
        <f aca="false">1/((1+J47)^F47)</f>
        <v>1.00074134860831</v>
      </c>
      <c r="L47" s="41" t="n">
        <f aca="false">IF(AND(D47, A47 &lt;= $G$2), $D$5*$D$2*(A47-E47)/365.25, 0)</f>
        <v>0</v>
      </c>
      <c r="M47" s="41" t="n">
        <f aca="false">IF(A47&lt;=$G$2, $D$5*$D$2*(A47-E47)/365.25, 0)</f>
        <v>1560.5749486653</v>
      </c>
      <c r="N47" s="42" t="n">
        <f aca="false">(L47*H47 + M47*I47) * K47</f>
        <v>0.352348290093797</v>
      </c>
      <c r="O47" s="43" t="n">
        <f aca="false">IF(A47&lt;=$G$2, $D$2*(1-$D$3), 0)</f>
        <v>600000</v>
      </c>
      <c r="P47" s="44" t="n">
        <f aca="false">O47*I47*K47</f>
        <v>135.468645217642</v>
      </c>
    </row>
    <row r="48" customFormat="false" ht="15" hidden="false" customHeight="false" outlineLevel="0" collapsed="false">
      <c r="A48" s="4" t="n">
        <f aca="false">WORKDAY(A47, 1)</f>
        <v>43949</v>
      </c>
      <c r="B48" s="33" t="n">
        <f aca="false">DATE(2000, MONTH(A48), DAY(A48))</f>
        <v>36644</v>
      </c>
      <c r="C48" s="33" t="n">
        <f aca="false">VLOOKUP(B48, $R$9:$S$13, 2)</f>
        <v>36697</v>
      </c>
      <c r="D48" s="34" t="n">
        <f aca="false">IF(OR(C48=B48, AND(C48&lt;&gt;C47, C47&gt;B47)), 1, 0)</f>
        <v>0</v>
      </c>
      <c r="E48" s="4" t="n">
        <f aca="false" t="array" ref="E48:E48">INDEX($A$9:A47, MAX(IF($D$9:D47=1, ROW(D$9:$D47)-ROW($D$9)+1, 0)))</f>
        <v>43910</v>
      </c>
      <c r="F48" s="36" t="n">
        <f aca="false">(A48-$A$2)/365.25</f>
        <v>0.150581793292266</v>
      </c>
      <c r="G48" s="37" t="n">
        <f aca="false">INDEX('Default Prob'!$P$5:$P$14,MIN(1+_xlfn.IFNA(MATCH(F48,'Default Prob'!$F$5:$F$14,1),0),COUNT('Default Prob'!$P$5:$P$14)))</f>
        <v>0.0275775811913573</v>
      </c>
      <c r="H48" s="37" t="n">
        <f aca="false">H47*EXP(-G47*(F48-F47))</f>
        <v>0.995855928828948</v>
      </c>
      <c r="I48" s="38" t="n">
        <f aca="false">H47-H48</f>
        <v>7.5193249946981E-005</v>
      </c>
      <c r="J48" s="39" t="n">
        <f aca="false">INDEX('Default Prob'!$C$3:$C$20, _xlfn.IFNA(MATCH(F48, 'Default Prob'!$B$3:$B$20, 1), 1))</f>
        <v>-0.005</v>
      </c>
      <c r="K48" s="40" t="n">
        <f aca="false">1/((1+J48)^F48)</f>
        <v>1.00075508246809</v>
      </c>
      <c r="L48" s="41" t="n">
        <f aca="false">IF(AND(D48, A48 &lt;= $G$2), $D$5*$D$2*(A48-E48)/365.25, 0)</f>
        <v>0</v>
      </c>
      <c r="M48" s="41" t="n">
        <f aca="false">IF(A48&lt;=$G$2, $D$5*$D$2*(A48-E48)/365.25, 0)</f>
        <v>1601.64271047228</v>
      </c>
      <c r="N48" s="42" t="n">
        <f aca="false">(L48*H48 + M48*I48) * K48</f>
        <v>0.120523657290252</v>
      </c>
      <c r="O48" s="43" t="n">
        <f aca="false">IF(A48&lt;=$G$2, $D$2*(1-$D$3), 0)</f>
        <v>600000</v>
      </c>
      <c r="P48" s="44" t="n">
        <f aca="false">O48*I48*K48</f>
        <v>45.1500162310406</v>
      </c>
    </row>
    <row r="49" customFormat="false" ht="15" hidden="false" customHeight="false" outlineLevel="0" collapsed="false">
      <c r="A49" s="4" t="n">
        <f aca="false">WORKDAY(A48, 1)</f>
        <v>43950</v>
      </c>
      <c r="B49" s="33" t="n">
        <f aca="false">DATE(2000, MONTH(A49), DAY(A49))</f>
        <v>36645</v>
      </c>
      <c r="C49" s="33" t="n">
        <f aca="false">VLOOKUP(B49, $R$9:$S$13, 2)</f>
        <v>36697</v>
      </c>
      <c r="D49" s="34" t="n">
        <f aca="false">IF(OR(C49=B49, AND(C49&lt;&gt;C48, C48&gt;B48)), 1, 0)</f>
        <v>0</v>
      </c>
      <c r="E49" s="4" t="n">
        <f aca="false" t="array" ref="E49:E49">INDEX($A$9:A48, MAX(IF($D$9:D48=1, ROW(D$9:$D48)-ROW($D$9)+1, 0)))</f>
        <v>43910</v>
      </c>
      <c r="F49" s="36" t="n">
        <f aca="false">(A49-$A$2)/365.25</f>
        <v>0.153319644079398</v>
      </c>
      <c r="G49" s="37" t="n">
        <f aca="false">INDEX('Default Prob'!$P$5:$P$14,MIN(1+_xlfn.IFNA(MATCH(F49,'Default Prob'!$F$5:$F$14,1),0),COUNT('Default Prob'!$P$5:$P$14)))</f>
        <v>0.0275775811913573</v>
      </c>
      <c r="H49" s="37" t="n">
        <f aca="false">H48*EXP(-G48*(F49-F48))</f>
        <v>0.995780741256126</v>
      </c>
      <c r="I49" s="38" t="n">
        <f aca="false">H48-H49</f>
        <v>7.51875728225437E-005</v>
      </c>
      <c r="J49" s="39" t="n">
        <f aca="false">INDEX('Default Prob'!$C$3:$C$20, _xlfn.IFNA(MATCH(F49, 'Default Prob'!$B$3:$B$20, 1), 1))</f>
        <v>-0.005</v>
      </c>
      <c r="K49" s="40" t="n">
        <f aca="false">1/((1+J49)^F49)</f>
        <v>1.00076881651635</v>
      </c>
      <c r="L49" s="41" t="n">
        <f aca="false">IF(AND(D49, A49 &lt;= $G$2), $D$5*$D$2*(A49-E49)/365.25, 0)</f>
        <v>0</v>
      </c>
      <c r="M49" s="41" t="n">
        <f aca="false">IF(A49&lt;=$G$2, $D$5*$D$2*(A49-E49)/365.25, 0)</f>
        <v>1642.71047227926</v>
      </c>
      <c r="N49" s="42" t="n">
        <f aca="false">(L49*H49 + M49*I49) * K49</f>
        <v>0.123606370875324</v>
      </c>
      <c r="O49" s="43" t="n">
        <f aca="false">IF(A49&lt;=$G$2, $D$2*(1-$D$3), 0)</f>
        <v>600000</v>
      </c>
      <c r="P49" s="44" t="n">
        <f aca="false">O49*I49*K49</f>
        <v>45.1472269622123</v>
      </c>
    </row>
    <row r="50" customFormat="false" ht="15" hidden="false" customHeight="false" outlineLevel="0" collapsed="false">
      <c r="A50" s="4" t="n">
        <f aca="false">WORKDAY(A49, 1)</f>
        <v>43951</v>
      </c>
      <c r="B50" s="33" t="n">
        <f aca="false">DATE(2000, MONTH(A50), DAY(A50))</f>
        <v>36646</v>
      </c>
      <c r="C50" s="33" t="n">
        <f aca="false">VLOOKUP(B50, $R$9:$S$13, 2)</f>
        <v>36697</v>
      </c>
      <c r="D50" s="34" t="n">
        <f aca="false">IF(OR(C50=B50, AND(C50&lt;&gt;C49, C49&gt;B49)), 1, 0)</f>
        <v>0</v>
      </c>
      <c r="E50" s="4" t="n">
        <f aca="false" t="array" ref="E50:E50">INDEX($A$9:A49, MAX(IF($D$9:D49=1, ROW(D$9:$D49)-ROW($D$9)+1, 0)))</f>
        <v>43910</v>
      </c>
      <c r="F50" s="36" t="n">
        <f aca="false">(A50-$A$2)/365.25</f>
        <v>0.15605749486653</v>
      </c>
      <c r="G50" s="37" t="n">
        <f aca="false">INDEX('Default Prob'!$P$5:$P$14,MIN(1+_xlfn.IFNA(MATCH(F50,'Default Prob'!$F$5:$F$14,1),0),COUNT('Default Prob'!$P$5:$P$14)))</f>
        <v>0.0275775811913573</v>
      </c>
      <c r="H50" s="37" t="n">
        <f aca="false">H49*EXP(-G49*(F50-F49))</f>
        <v>0.995705559359999</v>
      </c>
      <c r="I50" s="38" t="n">
        <f aca="false">H49-H50</f>
        <v>7.51818961268746E-005</v>
      </c>
      <c r="J50" s="39" t="n">
        <f aca="false">INDEX('Default Prob'!$C$3:$C$20, _xlfn.IFNA(MATCH(F50, 'Default Prob'!$B$3:$B$20, 1), 1))</f>
        <v>-0.005</v>
      </c>
      <c r="K50" s="40" t="n">
        <f aca="false">1/((1+J50)^F50)</f>
        <v>1.00078255075309</v>
      </c>
      <c r="L50" s="41" t="n">
        <f aca="false">IF(AND(D50, A50 &lt;= $G$2), $D$5*$D$2*(A50-E50)/365.25, 0)</f>
        <v>0</v>
      </c>
      <c r="M50" s="41" t="n">
        <f aca="false">IF(A50&lt;=$G$2, $D$5*$D$2*(A50-E50)/365.25, 0)</f>
        <v>1683.77823408624</v>
      </c>
      <c r="N50" s="42" t="n">
        <f aca="false">(L50*H50 + M50*I50) * K50</f>
        <v>0.126688703114111</v>
      </c>
      <c r="O50" s="43" t="n">
        <f aca="false">IF(A50&lt;=$G$2, $D$2*(1-$D$3), 0)</f>
        <v>600000</v>
      </c>
      <c r="P50" s="44" t="n">
        <f aca="false">O50*I50*K50</f>
        <v>45.1444378657845</v>
      </c>
    </row>
    <row r="51" customFormat="false" ht="15" hidden="false" customHeight="false" outlineLevel="0" collapsed="false">
      <c r="A51" s="4" t="n">
        <f aca="false">WORKDAY(A50, 1)</f>
        <v>43952</v>
      </c>
      <c r="B51" s="33" t="n">
        <f aca="false">DATE(2000, MONTH(A51), DAY(A51))</f>
        <v>36647</v>
      </c>
      <c r="C51" s="33" t="n">
        <f aca="false">VLOOKUP(B51, $R$9:$S$13, 2)</f>
        <v>36697</v>
      </c>
      <c r="D51" s="34" t="n">
        <f aca="false">IF(OR(C51=B51, AND(C51&lt;&gt;C50, C50&gt;B50)), 1, 0)</f>
        <v>0</v>
      </c>
      <c r="E51" s="4" t="n">
        <f aca="false" t="array" ref="E51:E51">INDEX($A$9:A50, MAX(IF($D$9:D50=1, ROW(D$9:$D50)-ROW($D$9)+1, 0)))</f>
        <v>43910</v>
      </c>
      <c r="F51" s="36" t="n">
        <f aca="false">(A51-$A$2)/365.25</f>
        <v>0.158795345653662</v>
      </c>
      <c r="G51" s="37" t="n">
        <f aca="false">INDEX('Default Prob'!$P$5:$P$14,MIN(1+_xlfn.IFNA(MATCH(F51,'Default Prob'!$F$5:$F$14,1),0),COUNT('Default Prob'!$P$5:$P$14)))</f>
        <v>0.0275775811913573</v>
      </c>
      <c r="H51" s="37" t="n">
        <f aca="false">H50*EXP(-G50*(F51-F50))</f>
        <v>0.995630383140139</v>
      </c>
      <c r="I51" s="38" t="n">
        <f aca="false">H50-H51</f>
        <v>7.51762198596406E-005</v>
      </c>
      <c r="J51" s="39" t="n">
        <f aca="false">INDEX('Default Prob'!$C$3:$C$20, _xlfn.IFNA(MATCH(F51, 'Default Prob'!$B$3:$B$20, 1), 1))</f>
        <v>-0.005</v>
      </c>
      <c r="K51" s="40" t="n">
        <f aca="false">1/((1+J51)^F51)</f>
        <v>1.00079628517832</v>
      </c>
      <c r="L51" s="41" t="n">
        <f aca="false">IF(AND(D51, A51 &lt;= $G$2), $D$5*$D$2*(A51-E51)/365.25, 0)</f>
        <v>0</v>
      </c>
      <c r="M51" s="41" t="n">
        <f aca="false">IF(A51&lt;=$G$2, $D$5*$D$2*(A51-E51)/365.25, 0)</f>
        <v>1724.84599589322</v>
      </c>
      <c r="N51" s="42" t="n">
        <f aca="false">(L51*H51 + M51*I51) * K51</f>
        <v>0.129770654041463</v>
      </c>
      <c r="O51" s="43" t="n">
        <f aca="false">IF(A51&lt;=$G$2, $D$2*(1-$D$3), 0)</f>
        <v>600000</v>
      </c>
      <c r="P51" s="44" t="n">
        <f aca="false">O51*I51*K51</f>
        <v>45.141648941566</v>
      </c>
    </row>
    <row r="52" customFormat="false" ht="15" hidden="false" customHeight="false" outlineLevel="0" collapsed="false">
      <c r="A52" s="4" t="n">
        <f aca="false">WORKDAY(A51, 1)</f>
        <v>43955</v>
      </c>
      <c r="B52" s="33" t="n">
        <f aca="false">DATE(2000, MONTH(A52), DAY(A52))</f>
        <v>36650</v>
      </c>
      <c r="C52" s="33" t="n">
        <f aca="false">VLOOKUP(B52, $R$9:$S$13, 2)</f>
        <v>36697</v>
      </c>
      <c r="D52" s="34" t="n">
        <f aca="false">IF(OR(C52=B52, AND(C52&lt;&gt;C51, C51&gt;B51)), 1, 0)</f>
        <v>0</v>
      </c>
      <c r="E52" s="4" t="n">
        <f aca="false" t="array" ref="E52:E52">INDEX($A$9:A51, MAX(IF($D$9:D51=1, ROW(D$9:$D51)-ROW($D$9)+1, 0)))</f>
        <v>43910</v>
      </c>
      <c r="F52" s="36" t="n">
        <f aca="false">(A52-$A$2)/365.25</f>
        <v>0.167008898015058</v>
      </c>
      <c r="G52" s="37" t="n">
        <f aca="false">INDEX('Default Prob'!$P$5:$P$14,MIN(1+_xlfn.IFNA(MATCH(F52,'Default Prob'!$F$5:$F$14,1),0),COUNT('Default Prob'!$P$5:$P$14)))</f>
        <v>0.0275775811913573</v>
      </c>
      <c r="H52" s="37" t="n">
        <f aca="false">H51*EXP(-G51*(F52-F51))</f>
        <v>0.995404888533878</v>
      </c>
      <c r="I52" s="38" t="n">
        <f aca="false">H51-H52</f>
        <v>0.000225494606261534</v>
      </c>
      <c r="J52" s="39" t="n">
        <f aca="false">INDEX('Default Prob'!$C$3:$C$20, _xlfn.IFNA(MATCH(F52, 'Default Prob'!$B$3:$B$20, 1), 1))</f>
        <v>-0.005</v>
      </c>
      <c r="K52" s="40" t="n">
        <f aca="false">1/((1+J52)^F52)</f>
        <v>1.00083748958493</v>
      </c>
      <c r="L52" s="41" t="n">
        <f aca="false">IF(AND(D52, A52 &lt;= $G$2), $D$5*$D$2*(A52-E52)/365.25, 0)</f>
        <v>0</v>
      </c>
      <c r="M52" s="41" t="n">
        <f aca="false">IF(A52&lt;=$G$2, $D$5*$D$2*(A52-E52)/365.25, 0)</f>
        <v>1848.04928131417</v>
      </c>
      <c r="N52" s="42" t="n">
        <f aca="false">(L52*H52 + M52*I52) * K52</f>
        <v>0.417074148010599</v>
      </c>
      <c r="O52" s="43" t="n">
        <f aca="false">IF(A52&lt;=$G$2, $D$2*(1-$D$3), 0)</f>
        <v>600000</v>
      </c>
      <c r="P52" s="44" t="n">
        <f aca="false">O52*I52*K52</f>
        <v>135.410073387441</v>
      </c>
    </row>
    <row r="53" customFormat="false" ht="15" hidden="false" customHeight="false" outlineLevel="0" collapsed="false">
      <c r="A53" s="4" t="n">
        <f aca="false">WORKDAY(A52, 1)</f>
        <v>43956</v>
      </c>
      <c r="B53" s="33" t="n">
        <f aca="false">DATE(2000, MONTH(A53), DAY(A53))</f>
        <v>36651</v>
      </c>
      <c r="C53" s="33" t="n">
        <f aca="false">VLOOKUP(B53, $R$9:$S$13, 2)</f>
        <v>36697</v>
      </c>
      <c r="D53" s="34" t="n">
        <f aca="false">IF(OR(C53=B53, AND(C53&lt;&gt;C52, C52&gt;B52)), 1, 0)</f>
        <v>0</v>
      </c>
      <c r="E53" s="4" t="n">
        <f aca="false" t="array" ref="E53:E53">INDEX($A$9:A52, MAX(IF($D$9:D52=1, ROW(D$9:$D52)-ROW($D$9)+1, 0)))</f>
        <v>43910</v>
      </c>
      <c r="F53" s="36" t="n">
        <f aca="false">(A53-$A$2)/365.25</f>
        <v>0.16974674880219</v>
      </c>
      <c r="G53" s="37" t="n">
        <f aca="false">INDEX('Default Prob'!$P$5:$P$14,MIN(1+_xlfn.IFNA(MATCH(F53,'Default Prob'!$F$5:$F$14,1),0),COUNT('Default Prob'!$P$5:$P$14)))</f>
        <v>0.0275775811913573</v>
      </c>
      <c r="H53" s="37" t="n">
        <f aca="false">H52*EXP(-G52*(F53-F52))</f>
        <v>0.995329735014801</v>
      </c>
      <c r="I53" s="38" t="n">
        <f aca="false">H52-H53</f>
        <v>7.51535190763874E-005</v>
      </c>
      <c r="J53" s="39" t="n">
        <f aca="false">INDEX('Default Prob'!$C$3:$C$20, _xlfn.IFNA(MATCH(F53, 'Default Prob'!$B$3:$B$20, 1), 1))</f>
        <v>-0.005</v>
      </c>
      <c r="K53" s="40" t="n">
        <f aca="false">1/((1+J53)^F53)</f>
        <v>1.00085122476412</v>
      </c>
      <c r="L53" s="41" t="n">
        <f aca="false">IF(AND(D53, A53 &lt;= $G$2), $D$5*$D$2*(A53-E53)/365.25, 0)</f>
        <v>0</v>
      </c>
      <c r="M53" s="41" t="n">
        <f aca="false">IF(A53&lt;=$G$2, $D$5*$D$2*(A53-E53)/365.25, 0)</f>
        <v>1889.11704312115</v>
      </c>
      <c r="N53" s="42" t="n">
        <f aca="false">(L53*H53 + M53*I53) * K53</f>
        <v>0.142094645346819</v>
      </c>
      <c r="O53" s="43" t="n">
        <f aca="false">IF(A53&lt;=$G$2, $D$2*(1-$D$3), 0)</f>
        <v>600000</v>
      </c>
      <c r="P53" s="44" t="n">
        <f aca="false">O53*I53*K53</f>
        <v>45.1304949677615</v>
      </c>
      <c r="R53" s="45"/>
    </row>
    <row r="54" customFormat="false" ht="15" hidden="false" customHeight="false" outlineLevel="0" collapsed="false">
      <c r="A54" s="4" t="n">
        <f aca="false">WORKDAY(A53, 1)</f>
        <v>43957</v>
      </c>
      <c r="B54" s="33" t="n">
        <f aca="false">DATE(2000, MONTH(A54), DAY(A54))</f>
        <v>36652</v>
      </c>
      <c r="C54" s="33" t="n">
        <f aca="false">VLOOKUP(B54, $R$9:$S$13, 2)</f>
        <v>36697</v>
      </c>
      <c r="D54" s="34" t="n">
        <f aca="false">IF(OR(C54=B54, AND(C54&lt;&gt;C53, C53&gt;B53)), 1, 0)</f>
        <v>0</v>
      </c>
      <c r="E54" s="4" t="n">
        <f aca="false" t="array" ref="E54:E54">INDEX($A$9:A53, MAX(IF($D$9:D53=1, ROW(D$9:$D53)-ROW($D$9)+1, 0)))</f>
        <v>43910</v>
      </c>
      <c r="F54" s="36" t="n">
        <f aca="false">(A54-$A$2)/365.25</f>
        <v>0.172484599589322</v>
      </c>
      <c r="G54" s="37" t="n">
        <f aca="false">INDEX('Default Prob'!$P$5:$P$14,MIN(1+_xlfn.IFNA(MATCH(F54,'Default Prob'!$F$5:$F$14,1),0),COUNT('Default Prob'!$P$5:$P$14)))</f>
        <v>0.0275775811913573</v>
      </c>
      <c r="H54" s="37" t="n">
        <f aca="false">H53*EXP(-G53*(F54-F53))</f>
        <v>0.995254587169849</v>
      </c>
      <c r="I54" s="38" t="n">
        <f aca="false">H53-H54</f>
        <v>7.51478449517728E-005</v>
      </c>
      <c r="J54" s="39" t="n">
        <f aca="false">INDEX('Default Prob'!$C$3:$C$20, _xlfn.IFNA(MATCH(F54, 'Default Prob'!$B$3:$B$20, 1), 1))</f>
        <v>-0.005</v>
      </c>
      <c r="K54" s="40" t="n">
        <f aca="false">1/((1+J54)^F54)</f>
        <v>1.00086496013181</v>
      </c>
      <c r="L54" s="41" t="n">
        <f aca="false">IF(AND(D54, A54 &lt;= $G$2), $D$5*$D$2*(A54-E54)/365.25, 0)</f>
        <v>0</v>
      </c>
      <c r="M54" s="41" t="n">
        <f aca="false">IF(A54&lt;=$G$2, $D$5*$D$2*(A54-E54)/365.25, 0)</f>
        <v>1930.18480492813</v>
      </c>
      <c r="N54" s="42" t="n">
        <f aca="false">(L54*H54 + M54*I54) * K54</f>
        <v>0.145174690248765</v>
      </c>
      <c r="O54" s="43" t="n">
        <f aca="false">IF(A54&lt;=$G$2, $D$2*(1-$D$3), 0)</f>
        <v>600000</v>
      </c>
      <c r="P54" s="44" t="n">
        <f aca="false">O54*I54*K54</f>
        <v>45.1277069049883</v>
      </c>
    </row>
    <row r="55" customFormat="false" ht="15" hidden="false" customHeight="false" outlineLevel="0" collapsed="false">
      <c r="A55" s="4" t="n">
        <f aca="false">WORKDAY(A54, 1)</f>
        <v>43958</v>
      </c>
      <c r="B55" s="33" t="n">
        <f aca="false">DATE(2000, MONTH(A55), DAY(A55))</f>
        <v>36653</v>
      </c>
      <c r="C55" s="33" t="n">
        <f aca="false">VLOOKUP(B55, $R$9:$S$13, 2)</f>
        <v>36697</v>
      </c>
      <c r="D55" s="34" t="n">
        <f aca="false">IF(OR(C55=B55, AND(C55&lt;&gt;C54, C54&gt;B54)), 1, 0)</f>
        <v>0</v>
      </c>
      <c r="E55" s="4" t="n">
        <f aca="false" t="array" ref="E55:E55">INDEX($A$9:A54, MAX(IF($D$9:D54=1, ROW(D$9:$D54)-ROW($D$9)+1, 0)))</f>
        <v>43910</v>
      </c>
      <c r="F55" s="36" t="n">
        <f aca="false">(A55-$A$2)/365.25</f>
        <v>0.175222450376454</v>
      </c>
      <c r="G55" s="37" t="n">
        <f aca="false">INDEX('Default Prob'!$P$5:$P$14,MIN(1+_xlfn.IFNA(MATCH(F55,'Default Prob'!$F$5:$F$14,1),0),COUNT('Default Prob'!$P$5:$P$14)))</f>
        <v>0.0275775811913573</v>
      </c>
      <c r="H55" s="37" t="n">
        <f aca="false">H54*EXP(-G54*(F55-F54))</f>
        <v>0.995179444998594</v>
      </c>
      <c r="I55" s="38" t="n">
        <f aca="false">H54-H55</f>
        <v>7.51421712554823E-005</v>
      </c>
      <c r="J55" s="39" t="n">
        <f aca="false">INDEX('Default Prob'!$C$3:$C$20, _xlfn.IFNA(MATCH(F55, 'Default Prob'!$B$3:$B$20, 1), 1))</f>
        <v>-0.005</v>
      </c>
      <c r="K55" s="40" t="n">
        <f aca="false">1/((1+J55)^F55)</f>
        <v>1.00087869568799</v>
      </c>
      <c r="L55" s="41" t="n">
        <f aca="false">IF(AND(D55, A55 &lt;= $G$2), $D$5*$D$2*(A55-E55)/365.25, 0)</f>
        <v>0</v>
      </c>
      <c r="M55" s="41" t="n">
        <f aca="false">IF(A55&lt;=$G$2, $D$5*$D$2*(A55-E55)/365.25, 0)</f>
        <v>1971.25256673511</v>
      </c>
      <c r="N55" s="42" t="n">
        <f aca="false">(L55*H55 + M55*I55) * K55</f>
        <v>0.148254354051451</v>
      </c>
      <c r="O55" s="43" t="n">
        <f aca="false">IF(A55&lt;=$G$2, $D$2*(1-$D$3), 0)</f>
        <v>600000</v>
      </c>
      <c r="P55" s="44" t="n">
        <f aca="false">O55*I55*K55</f>
        <v>45.1249190144105</v>
      </c>
    </row>
    <row r="56" customFormat="false" ht="15" hidden="false" customHeight="false" outlineLevel="0" collapsed="false">
      <c r="A56" s="4" t="n">
        <f aca="false">WORKDAY(A55, 1)</f>
        <v>43959</v>
      </c>
      <c r="B56" s="33" t="n">
        <f aca="false">DATE(2000, MONTH(A56), DAY(A56))</f>
        <v>36654</v>
      </c>
      <c r="C56" s="33" t="n">
        <f aca="false">VLOOKUP(B56, $R$9:$S$13, 2)</f>
        <v>36697</v>
      </c>
      <c r="D56" s="34" t="n">
        <f aca="false">IF(OR(C56=B56, AND(C56&lt;&gt;C55, C55&gt;B55)), 1, 0)</f>
        <v>0</v>
      </c>
      <c r="E56" s="4" t="n">
        <f aca="false" t="array" ref="E56:E56">INDEX($A$9:A55, MAX(IF($D$9:D55=1, ROW(D$9:$D55)-ROW($D$9)+1, 0)))</f>
        <v>43910</v>
      </c>
      <c r="F56" s="36" t="n">
        <f aca="false">(A56-$A$2)/365.25</f>
        <v>0.177960301163587</v>
      </c>
      <c r="G56" s="37" t="n">
        <f aca="false">INDEX('Default Prob'!$P$5:$P$14,MIN(1+_xlfn.IFNA(MATCH(F56,'Default Prob'!$F$5:$F$14,1),0),COUNT('Default Prob'!$P$5:$P$14)))</f>
        <v>0.0275775811913573</v>
      </c>
      <c r="H56" s="37" t="n">
        <f aca="false">H55*EXP(-G55*(F56-F55))</f>
        <v>0.995104308500606</v>
      </c>
      <c r="I56" s="38" t="n">
        <f aca="false">H55-H56</f>
        <v>7.51364979875158E-005</v>
      </c>
      <c r="J56" s="39" t="n">
        <f aca="false">INDEX('Default Prob'!$C$3:$C$20, _xlfn.IFNA(MATCH(F56, 'Default Prob'!$B$3:$B$20, 1), 1))</f>
        <v>-0.005</v>
      </c>
      <c r="K56" s="40" t="n">
        <f aca="false">1/((1+J56)^F56)</f>
        <v>1.00089243143268</v>
      </c>
      <c r="L56" s="41" t="n">
        <f aca="false">IF(AND(D56, A56 &lt;= $G$2), $D$5*$D$2*(A56-E56)/365.25, 0)</f>
        <v>0</v>
      </c>
      <c r="M56" s="41" t="n">
        <f aca="false">IF(A56&lt;=$G$2, $D$5*$D$2*(A56-E56)/365.25, 0)</f>
        <v>2012.32032854209</v>
      </c>
      <c r="N56" s="42" t="n">
        <f aca="false">(L56*H56 + M56*I56) * K56</f>
        <v>0.151333636790267</v>
      </c>
      <c r="O56" s="43" t="n">
        <f aca="false">IF(A56&lt;=$G$2, $D$2*(1-$D$3), 0)</f>
        <v>600000</v>
      </c>
      <c r="P56" s="44" t="n">
        <f aca="false">O56*I56*K56</f>
        <v>45.1221312960369</v>
      </c>
    </row>
    <row r="57" customFormat="false" ht="15" hidden="false" customHeight="false" outlineLevel="0" collapsed="false">
      <c r="A57" s="4" t="n">
        <f aca="false">WORKDAY(A56, 1)</f>
        <v>43962</v>
      </c>
      <c r="B57" s="33" t="n">
        <f aca="false">DATE(2000, MONTH(A57), DAY(A57))</f>
        <v>36657</v>
      </c>
      <c r="C57" s="33" t="n">
        <f aca="false">VLOOKUP(B57, $R$9:$S$13, 2)</f>
        <v>36697</v>
      </c>
      <c r="D57" s="34" t="n">
        <f aca="false">IF(OR(C57=B57, AND(C57&lt;&gt;C56, C56&gt;B56)), 1, 0)</f>
        <v>0</v>
      </c>
      <c r="E57" s="4" t="n">
        <f aca="false" t="array" ref="E57:E57">INDEX($A$9:A56, MAX(IF($D$9:D56=1, ROW(D$9:$D56)-ROW($D$9)+1, 0)))</f>
        <v>43910</v>
      </c>
      <c r="F57" s="36" t="n">
        <f aca="false">(A57-$A$2)/365.25</f>
        <v>0.186173853524983</v>
      </c>
      <c r="G57" s="37" t="n">
        <f aca="false">INDEX('Default Prob'!$P$5:$P$14,MIN(1+_xlfn.IFNA(MATCH(F57,'Default Prob'!$F$5:$F$14,1),0),COUNT('Default Prob'!$P$5:$P$14)))</f>
        <v>0.0275775811913573</v>
      </c>
      <c r="H57" s="37" t="n">
        <f aca="false">H56*EXP(-G56*(F57-F56))</f>
        <v>0.994878933041968</v>
      </c>
      <c r="I57" s="38" t="n">
        <f aca="false">H56-H57</f>
        <v>0.000225375458638322</v>
      </c>
      <c r="J57" s="39" t="n">
        <f aca="false">INDEX('Default Prob'!$C$3:$C$20, _xlfn.IFNA(MATCH(F57, 'Default Prob'!$B$3:$B$20, 1), 1))</f>
        <v>-0.005</v>
      </c>
      <c r="K57" s="40" t="n">
        <f aca="false">1/((1+J57)^F57)</f>
        <v>1.00093363979779</v>
      </c>
      <c r="L57" s="41" t="n">
        <f aca="false">IF(AND(D57, A57 &lt;= $G$2), $D$5*$D$2*(A57-E57)/365.25, 0)</f>
        <v>0</v>
      </c>
      <c r="M57" s="41" t="n">
        <f aca="false">IF(A57&lt;=$G$2, $D$5*$D$2*(A57-E57)/365.25, 0)</f>
        <v>2135.52361396304</v>
      </c>
      <c r="N57" s="42" t="n">
        <f aca="false">(L57*H57 + M57*I57) * K57</f>
        <v>0.481743969735913</v>
      </c>
      <c r="O57" s="43" t="n">
        <f aca="false">IF(A57&lt;=$G$2, $D$2*(1-$D$3), 0)</f>
        <v>600000</v>
      </c>
      <c r="P57" s="44" t="n">
        <f aca="false">O57*I57*K57</f>
        <v>135.351526881571</v>
      </c>
    </row>
    <row r="58" customFormat="false" ht="15" hidden="false" customHeight="false" outlineLevel="0" collapsed="false">
      <c r="A58" s="4" t="n">
        <f aca="false">WORKDAY(A57, 1)</f>
        <v>43963</v>
      </c>
      <c r="B58" s="33" t="n">
        <f aca="false">DATE(2000, MONTH(A58), DAY(A58))</f>
        <v>36658</v>
      </c>
      <c r="C58" s="33" t="n">
        <f aca="false">VLOOKUP(B58, $R$9:$S$13, 2)</f>
        <v>36697</v>
      </c>
      <c r="D58" s="34" t="n">
        <f aca="false">IF(OR(C58=B58, AND(C58&lt;&gt;C57, C57&gt;B57)), 1, 0)</f>
        <v>0</v>
      </c>
      <c r="E58" s="4" t="n">
        <f aca="false" t="array" ref="E58:E58">INDEX($A$9:A57, MAX(IF($D$9:D57=1, ROW(D$9:$D57)-ROW($D$9)+1, 0)))</f>
        <v>43910</v>
      </c>
      <c r="F58" s="36" t="n">
        <f aca="false">(A58-$A$2)/365.25</f>
        <v>0.188911704312115</v>
      </c>
      <c r="G58" s="37" t="n">
        <f aca="false">INDEX('Default Prob'!$P$5:$P$14,MIN(1+_xlfn.IFNA(MATCH(F58,'Default Prob'!$F$5:$F$14,1),0),COUNT('Default Prob'!$P$5:$P$14)))</f>
        <v>0.0275775811913573</v>
      </c>
      <c r="H58" s="37" t="n">
        <f aca="false">H57*EXP(-G57*(F58-F57))</f>
        <v>0.994803819232769</v>
      </c>
      <c r="I58" s="38" t="n">
        <f aca="false">H57-H58</f>
        <v>7.51138091990011E-005</v>
      </c>
      <c r="J58" s="39" t="n">
        <f aca="false">INDEX('Default Prob'!$C$3:$C$20, _xlfn.IFNA(MATCH(F58, 'Default Prob'!$B$3:$B$20, 1), 1))</f>
        <v>-0.005</v>
      </c>
      <c r="K58" s="40" t="n">
        <f aca="false">1/((1+J58)^F58)</f>
        <v>1.00094737629652</v>
      </c>
      <c r="L58" s="41" t="n">
        <f aca="false">IF(AND(D58, A58 &lt;= $G$2), $D$5*$D$2*(A58-E58)/365.25, 0)</f>
        <v>0</v>
      </c>
      <c r="M58" s="41" t="n">
        <f aca="false">IF(A58&lt;=$G$2, $D$5*$D$2*(A58-E58)/365.25, 0)</f>
        <v>2176.59137577002</v>
      </c>
      <c r="N58" s="42" t="n">
        <f aca="false">(L58*H58 + M58*I58) * K58</f>
        <v>0.163646957814907</v>
      </c>
      <c r="O58" s="43" t="n">
        <f aca="false">IF(A58&lt;=$G$2, $D$2*(1-$D$3), 0)</f>
        <v>600000</v>
      </c>
      <c r="P58" s="44" t="n">
        <f aca="false">O58*I58*K58</f>
        <v>45.1109821448264</v>
      </c>
    </row>
    <row r="59" customFormat="false" ht="15" hidden="false" customHeight="false" outlineLevel="0" collapsed="false">
      <c r="A59" s="4" t="n">
        <f aca="false">WORKDAY(A58, 1)</f>
        <v>43964</v>
      </c>
      <c r="B59" s="33" t="n">
        <f aca="false">DATE(2000, MONTH(A59), DAY(A59))</f>
        <v>36659</v>
      </c>
      <c r="C59" s="33" t="n">
        <f aca="false">VLOOKUP(B59, $R$9:$S$13, 2)</f>
        <v>36697</v>
      </c>
      <c r="D59" s="34" t="n">
        <f aca="false">IF(OR(C59=B59, AND(C59&lt;&gt;C58, C58&gt;B58)), 1, 0)</f>
        <v>0</v>
      </c>
      <c r="E59" s="4" t="n">
        <f aca="false" t="array" ref="E59:E59">INDEX($A$9:A58, MAX(IF($D$9:D58=1, ROW(D$9:$D58)-ROW($D$9)+1, 0)))</f>
        <v>43910</v>
      </c>
      <c r="F59" s="36" t="n">
        <f aca="false">(A59-$A$2)/365.25</f>
        <v>0.191649555099247</v>
      </c>
      <c r="G59" s="37" t="n">
        <f aca="false">INDEX('Default Prob'!$P$5:$P$14,MIN(1+_xlfn.IFNA(MATCH(F59,'Default Prob'!$F$5:$F$14,1),0),COUNT('Default Prob'!$P$5:$P$14)))</f>
        <v>0.0275775811913573</v>
      </c>
      <c r="H59" s="37" t="n">
        <f aca="false">H58*EXP(-G58*(F59-F58))</f>
        <v>0.994728711094697</v>
      </c>
      <c r="I59" s="38" t="n">
        <f aca="false">H58-H59</f>
        <v>7.51081380724328E-005</v>
      </c>
      <c r="J59" s="39" t="n">
        <f aca="false">INDEX('Default Prob'!$C$3:$C$20, _xlfn.IFNA(MATCH(F59, 'Default Prob'!$B$3:$B$20, 1), 1))</f>
        <v>-0.005</v>
      </c>
      <c r="K59" s="40" t="n">
        <f aca="false">1/((1+J59)^F59)</f>
        <v>1.00096111298376</v>
      </c>
      <c r="L59" s="41" t="n">
        <f aca="false">IF(AND(D59, A59 &lt;= $G$2), $D$5*$D$2*(A59-E59)/365.25, 0)</f>
        <v>0</v>
      </c>
      <c r="M59" s="41" t="n">
        <f aca="false">IF(A59&lt;=$G$2, $D$5*$D$2*(A59-E59)/365.25, 0)</f>
        <v>2217.659137577</v>
      </c>
      <c r="N59" s="42" t="n">
        <f aca="false">(L59*H59 + M59*I59) * K59</f>
        <v>0.166724335764783</v>
      </c>
      <c r="O59" s="43" t="n">
        <f aca="false">IF(A59&lt;=$G$2, $D$2*(1-$D$3), 0)</f>
        <v>600000</v>
      </c>
      <c r="P59" s="44" t="n">
        <f aca="false">O59*I59*K59</f>
        <v>45.108195287472</v>
      </c>
    </row>
    <row r="60" customFormat="false" ht="15" hidden="false" customHeight="false" outlineLevel="0" collapsed="false">
      <c r="A60" s="4" t="n">
        <f aca="false">WORKDAY(A59, 1)</f>
        <v>43965</v>
      </c>
      <c r="B60" s="33" t="n">
        <f aca="false">DATE(2000, MONTH(A60), DAY(A60))</f>
        <v>36660</v>
      </c>
      <c r="C60" s="33" t="n">
        <f aca="false">VLOOKUP(B60, $R$9:$S$13, 2)</f>
        <v>36697</v>
      </c>
      <c r="D60" s="34" t="n">
        <f aca="false">IF(OR(C60=B60, AND(C60&lt;&gt;C59, C59&gt;B59)), 1, 0)</f>
        <v>0</v>
      </c>
      <c r="E60" s="4" t="n">
        <f aca="false" t="array" ref="E60:E60">INDEX($A$9:A59, MAX(IF($D$9:D59=1, ROW(D$9:$D59)-ROW($D$9)+1, 0)))</f>
        <v>43910</v>
      </c>
      <c r="F60" s="36" t="n">
        <f aca="false">(A60-$A$2)/365.25</f>
        <v>0.194387405886379</v>
      </c>
      <c r="G60" s="37" t="n">
        <f aca="false">INDEX('Default Prob'!$P$5:$P$14,MIN(1+_xlfn.IFNA(MATCH(F60,'Default Prob'!$F$5:$F$14,1),0),COUNT('Default Prob'!$P$5:$P$14)))</f>
        <v>0.0275775811913573</v>
      </c>
      <c r="H60" s="37" t="n">
        <f aca="false">H59*EXP(-G59*(F60-F59))</f>
        <v>0.994653608627323</v>
      </c>
      <c r="I60" s="38" t="n">
        <f aca="false">H59-H60</f>
        <v>7.51024673740774E-005</v>
      </c>
      <c r="J60" s="39" t="n">
        <f aca="false">INDEX('Default Prob'!$C$3:$C$20, _xlfn.IFNA(MATCH(F60, 'Default Prob'!$B$3:$B$20, 1), 1))</f>
        <v>-0.005</v>
      </c>
      <c r="K60" s="40" t="n">
        <f aca="false">1/((1+J60)^F60)</f>
        <v>1.00097484985952</v>
      </c>
      <c r="L60" s="41" t="n">
        <f aca="false">IF(AND(D60, A60 &lt;= $G$2), $D$5*$D$2*(A60-E60)/365.25, 0)</f>
        <v>0</v>
      </c>
      <c r="M60" s="41" t="n">
        <f aca="false">IF(A60&lt;=$G$2, $D$5*$D$2*(A60-E60)/365.25, 0)</f>
        <v>2258.72689938398</v>
      </c>
      <c r="N60" s="42" t="n">
        <f aca="false">(L60*H60 + M60*I60) * K60</f>
        <v>0.169801332862897</v>
      </c>
      <c r="O60" s="43" t="n">
        <f aca="false">IF(A60&lt;=$G$2, $D$2*(1-$D$3), 0)</f>
        <v>600000</v>
      </c>
      <c r="P60" s="44" t="n">
        <f aca="false">O60*I60*K60</f>
        <v>45.1054086023078</v>
      </c>
    </row>
    <row r="61" customFormat="false" ht="15" hidden="false" customHeight="false" outlineLevel="0" collapsed="false">
      <c r="A61" s="4" t="n">
        <f aca="false">WORKDAY(A60, 1)</f>
        <v>43966</v>
      </c>
      <c r="B61" s="33" t="n">
        <f aca="false">DATE(2000, MONTH(A61), DAY(A61))</f>
        <v>36661</v>
      </c>
      <c r="C61" s="33" t="n">
        <f aca="false">VLOOKUP(B61, $R$9:$S$13, 2)</f>
        <v>36697</v>
      </c>
      <c r="D61" s="34" t="n">
        <f aca="false">IF(OR(C61=B61, AND(C61&lt;&gt;C60, C60&gt;B60)), 1, 0)</f>
        <v>0</v>
      </c>
      <c r="E61" s="4" t="n">
        <f aca="false" t="array" ref="E61:E61">INDEX($A$9:A60, MAX(IF($D$9:D60=1, ROW(D$9:$D60)-ROW($D$9)+1, 0)))</f>
        <v>43910</v>
      </c>
      <c r="F61" s="36" t="n">
        <f aca="false">(A61-$A$2)/365.25</f>
        <v>0.197125256673511</v>
      </c>
      <c r="G61" s="37" t="n">
        <f aca="false">INDEX('Default Prob'!$P$5:$P$14,MIN(1+_xlfn.IFNA(MATCH(F61,'Default Prob'!$F$5:$F$14,1),0),COUNT('Default Prob'!$P$5:$P$14)))</f>
        <v>0.0275775811913573</v>
      </c>
      <c r="H61" s="37" t="n">
        <f aca="false">H60*EXP(-G60*(F61-F60))</f>
        <v>0.994578511830219</v>
      </c>
      <c r="I61" s="38" t="n">
        <f aca="false">H60-H61</f>
        <v>7.50967971038241E-005</v>
      </c>
      <c r="J61" s="39" t="n">
        <f aca="false">INDEX('Default Prob'!$C$3:$C$20, _xlfn.IFNA(MATCH(F61, 'Default Prob'!$B$3:$B$20, 1), 1))</f>
        <v>-0.005</v>
      </c>
      <c r="K61" s="40" t="n">
        <f aca="false">1/((1+J61)^F61)</f>
        <v>1.00098858692379</v>
      </c>
      <c r="L61" s="41" t="n">
        <f aca="false">IF(AND(D61, A61 &lt;= $G$2), $D$5*$D$2*(A61-E61)/365.25, 0)</f>
        <v>0</v>
      </c>
      <c r="M61" s="41" t="n">
        <f aca="false">IF(A61&lt;=$G$2, $D$5*$D$2*(A61-E61)/365.25, 0)</f>
        <v>2299.79466119096</v>
      </c>
      <c r="N61" s="42" t="n">
        <f aca="false">(L61*H61 + M61*I61) * K61</f>
        <v>0.172877949144384</v>
      </c>
      <c r="O61" s="43" t="n">
        <f aca="false">IF(A61&lt;=$G$2, $D$2*(1-$D$3), 0)</f>
        <v>600000</v>
      </c>
      <c r="P61" s="44" t="n">
        <f aca="false">O61*I61*K61</f>
        <v>45.1026220892759</v>
      </c>
    </row>
    <row r="62" customFormat="false" ht="15" hidden="false" customHeight="false" outlineLevel="0" collapsed="false">
      <c r="A62" s="4" t="n">
        <f aca="false">WORKDAY(A61, 1)</f>
        <v>43969</v>
      </c>
      <c r="B62" s="33" t="n">
        <f aca="false">DATE(2000, MONTH(A62), DAY(A62))</f>
        <v>36664</v>
      </c>
      <c r="C62" s="33" t="n">
        <f aca="false">VLOOKUP(B62, $R$9:$S$13, 2)</f>
        <v>36697</v>
      </c>
      <c r="D62" s="34" t="n">
        <f aca="false">IF(OR(C62=B62, AND(C62&lt;&gt;C61, C61&gt;B61)), 1, 0)</f>
        <v>0</v>
      </c>
      <c r="E62" s="4" t="n">
        <f aca="false" t="array" ref="E62:E62">INDEX($A$9:A61, MAX(IF($D$9:D61=1, ROW(D$9:$D61)-ROW($D$9)+1, 0)))</f>
        <v>43910</v>
      </c>
      <c r="F62" s="36" t="n">
        <f aca="false">(A62-$A$2)/365.25</f>
        <v>0.205338809034908</v>
      </c>
      <c r="G62" s="37" t="n">
        <f aca="false">INDEX('Default Prob'!$P$5:$P$14,MIN(1+_xlfn.IFNA(MATCH(F62,'Default Prob'!$F$5:$F$14,1),0),COUNT('Default Prob'!$P$5:$P$14)))</f>
        <v>0.0275775811913573</v>
      </c>
      <c r="H62" s="37" t="n">
        <f aca="false">H61*EXP(-G61*(F62-F61))</f>
        <v>0.994353255456248</v>
      </c>
      <c r="I62" s="38" t="n">
        <f aca="false">H61-H62</f>
        <v>0.00022525637397075</v>
      </c>
      <c r="J62" s="39" t="n">
        <f aca="false">INDEX('Default Prob'!$C$3:$C$20, _xlfn.IFNA(MATCH(F62, 'Default Prob'!$B$3:$B$20, 1), 1))</f>
        <v>-0.005</v>
      </c>
      <c r="K62" s="40" t="n">
        <f aca="false">1/((1+J62)^F62)</f>
        <v>1.00102979924778</v>
      </c>
      <c r="L62" s="41" t="n">
        <f aca="false">IF(AND(D62, A62 &lt;= $G$2), $D$5*$D$2*(A62-E62)/365.25, 0)</f>
        <v>0</v>
      </c>
      <c r="M62" s="41" t="n">
        <f aca="false">IF(A62&lt;=$G$2, $D$5*$D$2*(A62-E62)/365.25, 0)</f>
        <v>2422.99794661191</v>
      </c>
      <c r="N62" s="42" t="n">
        <f aca="false">(L62*H62 + M62*I62) * K62</f>
        <v>0.546357791626208</v>
      </c>
      <c r="O62" s="43" t="n">
        <f aca="false">IF(A62&lt;=$G$2, $D$2*(1-$D$3), 0)</f>
        <v>600000</v>
      </c>
      <c r="P62" s="44" t="n">
        <f aca="false">O62*I62*K62</f>
        <v>135.293005689134</v>
      </c>
    </row>
    <row r="63" customFormat="false" ht="15" hidden="false" customHeight="false" outlineLevel="0" collapsed="false">
      <c r="A63" s="4" t="n">
        <f aca="false">WORKDAY(A62, 1)</f>
        <v>43970</v>
      </c>
      <c r="B63" s="33" t="n">
        <f aca="false">DATE(2000, MONTH(A63), DAY(A63))</f>
        <v>36665</v>
      </c>
      <c r="C63" s="33" t="n">
        <f aca="false">VLOOKUP(B63, $R$9:$S$13, 2)</f>
        <v>36697</v>
      </c>
      <c r="D63" s="34" t="n">
        <f aca="false">IF(OR(C63=B63, AND(C63&lt;&gt;C62, C62&gt;B62)), 1, 0)</f>
        <v>0</v>
      </c>
      <c r="E63" s="4" t="n">
        <f aca="false" t="array" ref="E63:E63">INDEX($A$9:A62, MAX(IF($D$9:D62=1, ROW(D$9:$D62)-ROW($D$9)+1, 0)))</f>
        <v>43910</v>
      </c>
      <c r="F63" s="36" t="n">
        <f aca="false">(A63-$A$2)/365.25</f>
        <v>0.20807665982204</v>
      </c>
      <c r="G63" s="37" t="n">
        <f aca="false">INDEX('Default Prob'!$P$5:$P$14,MIN(1+_xlfn.IFNA(MATCH(F63,'Default Prob'!$F$5:$F$14,1),0),COUNT('Default Prob'!$P$5:$P$14)))</f>
        <v>0.0275775811913573</v>
      </c>
      <c r="H63" s="37" t="n">
        <f aca="false">H62*EXP(-G62*(F63-F62))</f>
        <v>0.994278181335944</v>
      </c>
      <c r="I63" s="38" t="n">
        <f aca="false">H62-H63</f>
        <v>7.50741203036087E-005</v>
      </c>
      <c r="J63" s="39" t="n">
        <f aca="false">INDEX('Default Prob'!$C$3:$C$20, _xlfn.IFNA(MATCH(F63, 'Default Prob'!$B$3:$B$20, 1), 1))</f>
        <v>-0.005</v>
      </c>
      <c r="K63" s="40" t="n">
        <f aca="false">1/((1+J63)^F63)</f>
        <v>1.00104353706617</v>
      </c>
      <c r="L63" s="41" t="n">
        <f aca="false">IF(AND(D63, A63 &lt;= $G$2), $D$5*$D$2*(A63-E63)/365.25, 0)</f>
        <v>0</v>
      </c>
      <c r="M63" s="41" t="n">
        <f aca="false">IF(A63&lt;=$G$2, $D$5*$D$2*(A63-E63)/365.25, 0)</f>
        <v>2464.06570841889</v>
      </c>
      <c r="N63" s="42" t="n">
        <f aca="false">(L63*H63 + M63*I63) * K63</f>
        <v>0.185180606811143</v>
      </c>
      <c r="O63" s="43" t="n">
        <f aca="false">IF(A63&lt;=$G$2, $D$2*(1-$D$3), 0)</f>
        <v>600000</v>
      </c>
      <c r="P63" s="44" t="n">
        <f aca="false">O63*I63*K63</f>
        <v>45.0914777585133</v>
      </c>
    </row>
    <row r="64" customFormat="false" ht="15" hidden="false" customHeight="false" outlineLevel="0" collapsed="false">
      <c r="A64" s="4" t="n">
        <f aca="false">WORKDAY(A63, 1)</f>
        <v>43971</v>
      </c>
      <c r="B64" s="33" t="n">
        <f aca="false">DATE(2000, MONTH(A64), DAY(A64))</f>
        <v>36666</v>
      </c>
      <c r="C64" s="33" t="n">
        <f aca="false">VLOOKUP(B64, $R$9:$S$13, 2)</f>
        <v>36697</v>
      </c>
      <c r="D64" s="34" t="n">
        <f aca="false">IF(OR(C64=B64, AND(C64&lt;&gt;C63, C63&gt;B63)), 1, 0)</f>
        <v>0</v>
      </c>
      <c r="E64" s="4" t="n">
        <f aca="false" t="array" ref="E64:E64">INDEX($A$9:A63, MAX(IF($D$9:D63=1, ROW(D$9:$D63)-ROW($D$9)+1, 0)))</f>
        <v>43910</v>
      </c>
      <c r="F64" s="36" t="n">
        <f aca="false">(A64-$A$2)/365.25</f>
        <v>0.210814510609172</v>
      </c>
      <c r="G64" s="37" t="n">
        <f aca="false">INDEX('Default Prob'!$P$5:$P$14,MIN(1+_xlfn.IFNA(MATCH(F64,'Default Prob'!$F$5:$F$14,1),0),COUNT('Default Prob'!$P$5:$P$14)))</f>
        <v>0.0275775811913573</v>
      </c>
      <c r="H64" s="37" t="n">
        <f aca="false">H63*EXP(-G63*(F64-F63))</f>
        <v>0.994203112883771</v>
      </c>
      <c r="I64" s="38" t="n">
        <f aca="false">H63-H64</f>
        <v>7.50684521736433E-005</v>
      </c>
      <c r="J64" s="39" t="n">
        <f aca="false">INDEX('Default Prob'!$C$3:$C$20, _xlfn.IFNA(MATCH(F64, 'Default Prob'!$B$3:$B$20, 1), 1))</f>
        <v>-0.005</v>
      </c>
      <c r="K64" s="40" t="n">
        <f aca="false">1/((1+J64)^F64)</f>
        <v>1.00105727507309</v>
      </c>
      <c r="L64" s="41" t="n">
        <f aca="false">IF(AND(D64, A64 &lt;= $G$2), $D$5*$D$2*(A64-E64)/365.25, 0)</f>
        <v>0</v>
      </c>
      <c r="M64" s="41" t="n">
        <f aca="false">IF(A64&lt;=$G$2, $D$5*$D$2*(A64-E64)/365.25, 0)</f>
        <v>2505.13347022587</v>
      </c>
      <c r="N64" s="42" t="n">
        <f aca="false">(L64*H64 + M64*I64) * K64</f>
        <v>0.188255319539672</v>
      </c>
      <c r="O64" s="43" t="n">
        <f aca="false">IF(A64&lt;=$G$2, $D$2*(1-$D$3), 0)</f>
        <v>600000</v>
      </c>
      <c r="P64" s="44" t="n">
        <f aca="false">O64*I64*K64</f>
        <v>45.0886921061412</v>
      </c>
    </row>
    <row r="65" customFormat="false" ht="15" hidden="false" customHeight="false" outlineLevel="0" collapsed="false">
      <c r="A65" s="4" t="n">
        <f aca="false">WORKDAY(A64, 1)</f>
        <v>43972</v>
      </c>
      <c r="B65" s="33" t="n">
        <f aca="false">DATE(2000, MONTH(A65), DAY(A65))</f>
        <v>36667</v>
      </c>
      <c r="C65" s="33" t="n">
        <f aca="false">VLOOKUP(B65, $R$9:$S$13, 2)</f>
        <v>36697</v>
      </c>
      <c r="D65" s="34" t="n">
        <f aca="false">IF(OR(C65=B65, AND(C65&lt;&gt;C64, C64&gt;B64)), 1, 0)</f>
        <v>0</v>
      </c>
      <c r="E65" s="4" t="n">
        <f aca="false" t="array" ref="E65:E65">INDEX($A$9:A64, MAX(IF($D$9:D64=1, ROW(D$9:$D64)-ROW($D$9)+1, 0)))</f>
        <v>43910</v>
      </c>
      <c r="F65" s="36" t="n">
        <f aca="false">(A65-$A$2)/365.25</f>
        <v>0.213552361396304</v>
      </c>
      <c r="G65" s="37" t="n">
        <f aca="false">INDEX('Default Prob'!$P$5:$P$14,MIN(1+_xlfn.IFNA(MATCH(F65,'Default Prob'!$F$5:$F$14,1),0),COUNT('Default Prob'!$P$5:$P$14)))</f>
        <v>0.0275775811913573</v>
      </c>
      <c r="H65" s="37" t="n">
        <f aca="false">H64*EXP(-G64*(F65-F64))</f>
        <v>0.994128050099299</v>
      </c>
      <c r="I65" s="38" t="n">
        <f aca="false">H64-H65</f>
        <v>7.50627844715579E-005</v>
      </c>
      <c r="J65" s="39" t="n">
        <f aca="false">INDEX('Default Prob'!$C$3:$C$20, _xlfn.IFNA(MATCH(F65, 'Default Prob'!$B$3:$B$20, 1), 1))</f>
        <v>-0.005</v>
      </c>
      <c r="K65" s="40" t="n">
        <f aca="false">1/((1+J65)^F65)</f>
        <v>1.00107101326855</v>
      </c>
      <c r="L65" s="41" t="n">
        <f aca="false">IF(AND(D65, A65 &lt;= $G$2), $D$5*$D$2*(A65-E65)/365.25, 0)</f>
        <v>0</v>
      </c>
      <c r="M65" s="41" t="n">
        <f aca="false">IF(A65&lt;=$G$2, $D$5*$D$2*(A65-E65)/365.25, 0)</f>
        <v>2546.20123203285</v>
      </c>
      <c r="N65" s="42" t="n">
        <f aca="false">(L65*H65 + M65*I65) * K65</f>
        <v>0.191329651663304</v>
      </c>
      <c r="O65" s="43" t="n">
        <f aca="false">IF(A65&lt;=$G$2, $D$2*(1-$D$3), 0)</f>
        <v>600000</v>
      </c>
      <c r="P65" s="44" t="n">
        <f aca="false">O65*I65*K65</f>
        <v>45.0859066258206</v>
      </c>
    </row>
    <row r="66" customFormat="false" ht="15" hidden="false" customHeight="false" outlineLevel="0" collapsed="false">
      <c r="A66" s="4" t="n">
        <f aca="false">WORKDAY(A65, 1)</f>
        <v>43973</v>
      </c>
      <c r="B66" s="33" t="n">
        <f aca="false">DATE(2000, MONTH(A66), DAY(A66))</f>
        <v>36668</v>
      </c>
      <c r="C66" s="33" t="n">
        <f aca="false">VLOOKUP(B66, $R$9:$S$13, 2)</f>
        <v>36697</v>
      </c>
      <c r="D66" s="34" t="n">
        <f aca="false">IF(OR(C66=B66, AND(C66&lt;&gt;C65, C65&gt;B65)), 1, 0)</f>
        <v>0</v>
      </c>
      <c r="E66" s="4" t="n">
        <f aca="false" t="array" ref="E66:E66">INDEX($A$9:A65, MAX(IF($D$9:D65=1, ROW(D$9:$D65)-ROW($D$9)+1, 0)))</f>
        <v>43910</v>
      </c>
      <c r="F66" s="36" t="n">
        <f aca="false">(A66-$A$2)/365.25</f>
        <v>0.216290212183436</v>
      </c>
      <c r="G66" s="37" t="n">
        <f aca="false">INDEX('Default Prob'!$P$5:$P$14,MIN(1+_xlfn.IFNA(MATCH(F66,'Default Prob'!$F$5:$F$14,1),0),COUNT('Default Prob'!$P$5:$P$14)))</f>
        <v>0.0275775811913573</v>
      </c>
      <c r="H66" s="37" t="n">
        <f aca="false">H65*EXP(-G65*(F66-F65))</f>
        <v>0.994052992982102</v>
      </c>
      <c r="I66" s="38" t="n">
        <f aca="false">H65-H66</f>
        <v>7.50571171973524E-005</v>
      </c>
      <c r="J66" s="39" t="n">
        <f aca="false">INDEX('Default Prob'!$C$3:$C$20, _xlfn.IFNA(MATCH(F66, 'Default Prob'!$B$3:$B$20, 1), 1))</f>
        <v>-0.005</v>
      </c>
      <c r="K66" s="40" t="n">
        <f aca="false">1/((1+J66)^F66)</f>
        <v>1.00108475165254</v>
      </c>
      <c r="L66" s="41" t="n">
        <f aca="false">IF(AND(D66, A66 &lt;= $G$2), $D$5*$D$2*(A66-E66)/365.25, 0)</f>
        <v>0</v>
      </c>
      <c r="M66" s="41" t="n">
        <f aca="false">IF(A66&lt;=$G$2, $D$5*$D$2*(A66-E66)/365.25, 0)</f>
        <v>2587.26899383984</v>
      </c>
      <c r="N66" s="42" t="n">
        <f aca="false">(L66*H66 + M66*I66) * K66</f>
        <v>0.194403603217406</v>
      </c>
      <c r="O66" s="43" t="n">
        <f aca="false">IF(A66&lt;=$G$2, $D$2*(1-$D$3), 0)</f>
        <v>600000</v>
      </c>
      <c r="P66" s="44" t="n">
        <f aca="false">O66*I66*K66</f>
        <v>45.0831213175604</v>
      </c>
    </row>
    <row r="67" customFormat="false" ht="15" hidden="false" customHeight="false" outlineLevel="0" collapsed="false">
      <c r="A67" s="4" t="n">
        <f aca="false">WORKDAY(A66, 1)</f>
        <v>43976</v>
      </c>
      <c r="B67" s="33" t="n">
        <f aca="false">DATE(2000, MONTH(A67), DAY(A67))</f>
        <v>36671</v>
      </c>
      <c r="C67" s="33" t="n">
        <f aca="false">VLOOKUP(B67, $R$9:$S$13, 2)</f>
        <v>36697</v>
      </c>
      <c r="D67" s="34" t="n">
        <f aca="false">IF(OR(C67=B67, AND(C67&lt;&gt;C66, C66&gt;B66)), 1, 0)</f>
        <v>0</v>
      </c>
      <c r="E67" s="4" t="n">
        <f aca="false" t="array" ref="E67:E67">INDEX($A$9:A66, MAX(IF($D$9:D66=1, ROW(D$9:$D66)-ROW($D$9)+1, 0)))</f>
        <v>43910</v>
      </c>
      <c r="F67" s="36" t="n">
        <f aca="false">(A67-$A$2)/365.25</f>
        <v>0.224503764544832</v>
      </c>
      <c r="G67" s="37" t="n">
        <f aca="false">INDEX('Default Prob'!$P$5:$P$14,MIN(1+_xlfn.IFNA(MATCH(F67,'Default Prob'!$F$5:$F$14,1),0),COUNT('Default Prob'!$P$5:$P$14)))</f>
        <v>0.0275775811913573</v>
      </c>
      <c r="H67" s="37" t="n">
        <f aca="false">H66*EXP(-G66*(F67-F66))</f>
        <v>0.993827855629876</v>
      </c>
      <c r="I67" s="38" t="n">
        <f aca="false">H66-H67</f>
        <v>0.000225137352225624</v>
      </c>
      <c r="J67" s="39" t="n">
        <f aca="false">INDEX('Default Prob'!$C$3:$C$20, _xlfn.IFNA(MATCH(F67, 'Default Prob'!$B$3:$B$20, 1), 1))</f>
        <v>-0.005</v>
      </c>
      <c r="K67" s="40" t="n">
        <f aca="false">1/((1+J67)^F67)</f>
        <v>1.00112596793579</v>
      </c>
      <c r="L67" s="41" t="n">
        <f aca="false">IF(AND(D67, A67 &lt;= $G$2), $D$5*$D$2*(A67-E67)/365.25, 0)</f>
        <v>0</v>
      </c>
      <c r="M67" s="41" t="n">
        <f aca="false">IF(A67&lt;=$G$2, $D$5*$D$2*(A67-E67)/365.25, 0)</f>
        <v>2710.47227926078</v>
      </c>
      <c r="N67" s="42" t="n">
        <f aca="false">(L67*H67 + M67*I67) * K67</f>
        <v>0.61091565001704</v>
      </c>
      <c r="O67" s="43" t="n">
        <f aca="false">IF(A67&lt;=$G$2, $D$2*(1-$D$3), 0)</f>
        <v>600000</v>
      </c>
      <c r="P67" s="44" t="n">
        <f aca="false">O67*I67*K67</f>
        <v>135.234509799227</v>
      </c>
    </row>
    <row r="68" customFormat="false" ht="15" hidden="false" customHeight="false" outlineLevel="0" collapsed="false">
      <c r="A68" s="4" t="n">
        <f aca="false">WORKDAY(A67, 1)</f>
        <v>43977</v>
      </c>
      <c r="B68" s="33" t="n">
        <f aca="false">DATE(2000, MONTH(A68), DAY(A68))</f>
        <v>36672</v>
      </c>
      <c r="C68" s="33" t="n">
        <f aca="false">VLOOKUP(B68, $R$9:$S$13, 2)</f>
        <v>36697</v>
      </c>
      <c r="D68" s="34" t="n">
        <f aca="false">IF(OR(C68=B68, AND(C68&lt;&gt;C67, C67&gt;B67)), 1, 0)</f>
        <v>0</v>
      </c>
      <c r="E68" s="4" t="n">
        <f aca="false" t="array" ref="E68:E68">INDEX($A$9:A67, MAX(IF($D$9:D67=1, ROW(D$9:$D67)-ROW($D$9)+1, 0)))</f>
        <v>43910</v>
      </c>
      <c r="F68" s="36" t="n">
        <f aca="false">(A68-$A$2)/365.25</f>
        <v>0.227241615331964</v>
      </c>
      <c r="G68" s="37" t="n">
        <f aca="false">INDEX('Default Prob'!$P$5:$P$14,MIN(1+_xlfn.IFNA(MATCH(F68,'Default Prob'!$F$5:$F$14,1),0),COUNT('Default Prob'!$P$5:$P$14)))</f>
        <v>0.0275775811913573</v>
      </c>
      <c r="H68" s="37" t="n">
        <f aca="false">H67*EXP(-G67*(F68-F67))</f>
        <v>0.993752821177497</v>
      </c>
      <c r="I68" s="38" t="n">
        <f aca="false">H67-H68</f>
        <v>7.5034452379219E-005</v>
      </c>
      <c r="J68" s="39" t="n">
        <f aca="false">INDEX('Default Prob'!$C$3:$C$20, _xlfn.IFNA(MATCH(F68, 'Default Prob'!$B$3:$B$20, 1), 1))</f>
        <v>-0.005</v>
      </c>
      <c r="K68" s="40" t="n">
        <f aca="false">1/((1+J68)^F68)</f>
        <v>1.00113970707396</v>
      </c>
      <c r="L68" s="41" t="n">
        <f aca="false">IF(AND(D68, A68 &lt;= $G$2), $D$5*$D$2*(A68-E68)/365.25, 0)</f>
        <v>0</v>
      </c>
      <c r="M68" s="41" t="n">
        <f aca="false">IF(A68&lt;=$G$2, $D$5*$D$2*(A68-E68)/365.25, 0)</f>
        <v>2751.54004106776</v>
      </c>
      <c r="N68" s="42" t="n">
        <f aca="false">(L68*H68 + M68*I68) * K68</f>
        <v>0.206695604445622</v>
      </c>
      <c r="O68" s="43" t="n">
        <f aca="false">IF(A68&lt;=$G$2, $D$2*(1-$D$3), 0)</f>
        <v>600000</v>
      </c>
      <c r="P68" s="44" t="n">
        <f aca="false">O68*I68*K68</f>
        <v>45.0719818052319</v>
      </c>
    </row>
    <row r="69" customFormat="false" ht="15" hidden="false" customHeight="false" outlineLevel="0" collapsed="false">
      <c r="A69" s="4" t="n">
        <f aca="false">WORKDAY(A68, 1)</f>
        <v>43978</v>
      </c>
      <c r="B69" s="33" t="n">
        <f aca="false">DATE(2000, MONTH(A69), DAY(A69))</f>
        <v>36673</v>
      </c>
      <c r="C69" s="33" t="n">
        <f aca="false">VLOOKUP(B69, $R$9:$S$13, 2)</f>
        <v>36697</v>
      </c>
      <c r="D69" s="34" t="n">
        <f aca="false">IF(OR(C69=B69, AND(C69&lt;&gt;C68, C68&gt;B68)), 1, 0)</f>
        <v>0</v>
      </c>
      <c r="E69" s="4" t="n">
        <f aca="false" t="array" ref="E69:E69">INDEX($A$9:A68, MAX(IF($D$9:D68=1, ROW(D$9:$D68)-ROW($D$9)+1, 0)))</f>
        <v>43910</v>
      </c>
      <c r="F69" s="36" t="n">
        <f aca="false">(A69-$A$2)/365.25</f>
        <v>0.229979466119096</v>
      </c>
      <c r="G69" s="37" t="n">
        <f aca="false">INDEX('Default Prob'!$P$5:$P$14,MIN(1+_xlfn.IFNA(MATCH(F69,'Default Prob'!$F$5:$F$14,1),0),COUNT('Default Prob'!$P$5:$P$14)))</f>
        <v>0.0275775811913573</v>
      </c>
      <c r="H69" s="37" t="n">
        <f aca="false">H68*EXP(-G68*(F69-F68))</f>
        <v>0.993677792390253</v>
      </c>
      <c r="I69" s="38" t="n">
        <f aca="false">H68-H69</f>
        <v>7.50287872440802E-005</v>
      </c>
      <c r="J69" s="39" t="n">
        <f aca="false">INDEX('Default Prob'!$C$3:$C$20, _xlfn.IFNA(MATCH(F69, 'Default Prob'!$B$3:$B$20, 1), 1))</f>
        <v>-0.005</v>
      </c>
      <c r="K69" s="40" t="n">
        <f aca="false">1/((1+J69)^F69)</f>
        <v>1.00115344640069</v>
      </c>
      <c r="L69" s="41" t="n">
        <f aca="false">IF(AND(D69, A69 &lt;= $G$2), $D$5*$D$2*(A69-E69)/365.25, 0)</f>
        <v>0</v>
      </c>
      <c r="M69" s="41" t="n">
        <f aca="false">IF(A69&lt;=$G$2, $D$5*$D$2*(A69-E69)/365.25, 0)</f>
        <v>2792.60780287474</v>
      </c>
      <c r="N69" s="42" t="n">
        <f aca="false">(L69*H69 + M69*I69) * K69</f>
        <v>0.209767653681721</v>
      </c>
      <c r="O69" s="43" t="n">
        <f aca="false">IF(A69&lt;=$G$2, $D$2*(1-$D$3), 0)</f>
        <v>600000</v>
      </c>
      <c r="P69" s="44" t="n">
        <f aca="false">O69*I69*K69</f>
        <v>45.069197357205</v>
      </c>
    </row>
    <row r="70" customFormat="false" ht="15" hidden="false" customHeight="false" outlineLevel="0" collapsed="false">
      <c r="A70" s="4" t="n">
        <f aca="false">WORKDAY(A69, 1)</f>
        <v>43979</v>
      </c>
      <c r="B70" s="33" t="n">
        <f aca="false">DATE(2000, MONTH(A70), DAY(A70))</f>
        <v>36674</v>
      </c>
      <c r="C70" s="33" t="n">
        <f aca="false">VLOOKUP(B70, $R$9:$S$13, 2)</f>
        <v>36697</v>
      </c>
      <c r="D70" s="34" t="n">
        <f aca="false">IF(OR(C70=B70, AND(C70&lt;&gt;C69, C69&gt;B69)), 1, 0)</f>
        <v>0</v>
      </c>
      <c r="E70" s="4" t="n">
        <f aca="false" t="array" ref="E70:E70">INDEX($A$9:A69, MAX(IF($D$9:D69=1, ROW(D$9:$D69)-ROW($D$9)+1, 0)))</f>
        <v>43910</v>
      </c>
      <c r="F70" s="36" t="n">
        <f aca="false">(A70-$A$2)/365.25</f>
        <v>0.232717316906229</v>
      </c>
      <c r="G70" s="37" t="n">
        <f aca="false">INDEX('Default Prob'!$P$5:$P$14,MIN(1+_xlfn.IFNA(MATCH(F70,'Default Prob'!$F$5:$F$14,1),0),COUNT('Default Prob'!$P$5:$P$14)))</f>
        <v>0.0275775811913573</v>
      </c>
      <c r="H70" s="37" t="n">
        <f aca="false">H69*EXP(-G69*(F70-F69))</f>
        <v>0.993602769267716</v>
      </c>
      <c r="I70" s="38" t="n">
        <f aca="false">H69-H70</f>
        <v>7.50231225368214E-005</v>
      </c>
      <c r="J70" s="39" t="n">
        <f aca="false">INDEX('Default Prob'!$C$3:$C$20, _xlfn.IFNA(MATCH(F70, 'Default Prob'!$B$3:$B$20, 1), 1))</f>
        <v>-0.005</v>
      </c>
      <c r="K70" s="40" t="n">
        <f aca="false">1/((1+J70)^F70)</f>
        <v>1.00116718591597</v>
      </c>
      <c r="L70" s="41" t="n">
        <f aca="false">IF(AND(D70, A70 &lt;= $G$2), $D$5*$D$2*(A70-E70)/365.25, 0)</f>
        <v>0</v>
      </c>
      <c r="M70" s="41" t="n">
        <f aca="false">IF(A70&lt;=$G$2, $D$5*$D$2*(A70-E70)/365.25, 0)</f>
        <v>2833.67556468172</v>
      </c>
      <c r="N70" s="42" t="n">
        <f aca="false">(L70*H70 + M70*I70) * K70</f>
        <v>0.212839322560513</v>
      </c>
      <c r="O70" s="43" t="n">
        <f aca="false">IF(A70&lt;=$G$2, $D$2*(1-$D$3), 0)</f>
        <v>600000</v>
      </c>
      <c r="P70" s="44" t="n">
        <f aca="false">O70*I70*K70</f>
        <v>45.0664130812912</v>
      </c>
    </row>
    <row r="71" customFormat="false" ht="15" hidden="false" customHeight="false" outlineLevel="0" collapsed="false">
      <c r="A71" s="4" t="n">
        <f aca="false">WORKDAY(A70, 1)</f>
        <v>43980</v>
      </c>
      <c r="B71" s="33" t="n">
        <f aca="false">DATE(2000, MONTH(A71), DAY(A71))</f>
        <v>36675</v>
      </c>
      <c r="C71" s="33" t="n">
        <f aca="false">VLOOKUP(B71, $R$9:$S$13, 2)</f>
        <v>36697</v>
      </c>
      <c r="D71" s="34" t="n">
        <f aca="false">IF(OR(C71=B71, AND(C71&lt;&gt;C70, C70&gt;B70)), 1, 0)</f>
        <v>0</v>
      </c>
      <c r="E71" s="4" t="n">
        <f aca="false" t="array" ref="E71:E71">INDEX($A$9:A70, MAX(IF($D$9:D70=1, ROW(D$9:$D70)-ROW($D$9)+1, 0)))</f>
        <v>43910</v>
      </c>
      <c r="F71" s="36" t="n">
        <f aca="false">(A71-$A$2)/365.25</f>
        <v>0.235455167693361</v>
      </c>
      <c r="G71" s="37" t="n">
        <f aca="false">INDEX('Default Prob'!$P$5:$P$14,MIN(1+_xlfn.IFNA(MATCH(F71,'Default Prob'!$F$5:$F$14,1),0),COUNT('Default Prob'!$P$5:$P$14)))</f>
        <v>0.0275775811913573</v>
      </c>
      <c r="H71" s="37" t="n">
        <f aca="false">H70*EXP(-G70*(F71-F70))</f>
        <v>0.993527751809459</v>
      </c>
      <c r="I71" s="38" t="n">
        <f aca="false">H70-H71</f>
        <v>7.50174582571095E-005</v>
      </c>
      <c r="J71" s="39" t="n">
        <f aca="false">INDEX('Default Prob'!$C$3:$C$20, _xlfn.IFNA(MATCH(F71, 'Default Prob'!$B$3:$B$20, 1), 1))</f>
        <v>-0.005</v>
      </c>
      <c r="K71" s="40" t="n">
        <f aca="false">1/((1+J71)^F71)</f>
        <v>1.00118092561981</v>
      </c>
      <c r="L71" s="41" t="n">
        <f aca="false">IF(AND(D71, A71 &lt;= $G$2), $D$5*$D$2*(A71-E71)/365.25, 0)</f>
        <v>0</v>
      </c>
      <c r="M71" s="41" t="n">
        <f aca="false">IF(A71&lt;=$G$2, $D$5*$D$2*(A71-E71)/365.25, 0)</f>
        <v>2874.74332648871</v>
      </c>
      <c r="N71" s="42" t="n">
        <f aca="false">(L71*H71 + M71*I71) * K71</f>
        <v>0.215910611116422</v>
      </c>
      <c r="O71" s="43" t="n">
        <f aca="false">IF(A71&lt;=$G$2, $D$2*(1-$D$3), 0)</f>
        <v>600000</v>
      </c>
      <c r="P71" s="44" t="n">
        <f aca="false">O71*I71*K71</f>
        <v>45.063628977299</v>
      </c>
    </row>
    <row r="72" customFormat="false" ht="15" hidden="false" customHeight="false" outlineLevel="0" collapsed="false">
      <c r="A72" s="4" t="n">
        <f aca="false">WORKDAY(A71, 1)</f>
        <v>43983</v>
      </c>
      <c r="B72" s="33" t="n">
        <f aca="false">DATE(2000, MONTH(A72), DAY(A72))</f>
        <v>36678</v>
      </c>
      <c r="C72" s="33" t="n">
        <f aca="false">VLOOKUP(B72, $R$9:$S$13, 2)</f>
        <v>36697</v>
      </c>
      <c r="D72" s="34" t="n">
        <f aca="false">IF(OR(C72=B72, AND(C72&lt;&gt;C71, C71&gt;B71)), 1, 0)</f>
        <v>0</v>
      </c>
      <c r="E72" s="4" t="n">
        <f aca="false" t="array" ref="E72:E72">INDEX($A$9:A71, MAX(IF($D$9:D71=1, ROW(D$9:$D71)-ROW($D$9)+1, 0)))</f>
        <v>43910</v>
      </c>
      <c r="F72" s="36" t="n">
        <f aca="false">(A72-$A$2)/365.25</f>
        <v>0.243668720054757</v>
      </c>
      <c r="G72" s="37" t="n">
        <f aca="false">INDEX('Default Prob'!$P$5:$P$14,MIN(1+_xlfn.IFNA(MATCH(F72,'Default Prob'!$F$5:$F$14,1),0),COUNT('Default Prob'!$P$5:$P$14)))</f>
        <v>0.0275775811913573</v>
      </c>
      <c r="H72" s="37" t="n">
        <f aca="false">H71*EXP(-G71*(F72-F71))</f>
        <v>0.993302733416089</v>
      </c>
      <c r="I72" s="38" t="n">
        <f aca="false">H71-H72</f>
        <v>0.000225018393369525</v>
      </c>
      <c r="J72" s="39" t="n">
        <f aca="false">INDEX('Default Prob'!$C$3:$C$20, _xlfn.IFNA(MATCH(F72, 'Default Prob'!$B$3:$B$20, 1), 1))</f>
        <v>-0.005</v>
      </c>
      <c r="K72" s="40" t="n">
        <f aca="false">1/((1+J72)^F72)</f>
        <v>1.00122214586269</v>
      </c>
      <c r="L72" s="41" t="n">
        <f aca="false">IF(AND(D72, A72 &lt;= $G$2), $D$5*$D$2*(A72-E72)/365.25, 0)</f>
        <v>0</v>
      </c>
      <c r="M72" s="41" t="n">
        <f aca="false">IF(A72&lt;=$G$2, $D$5*$D$2*(A72-E72)/365.25, 0)</f>
        <v>2997.94661190965</v>
      </c>
      <c r="N72" s="42" t="n">
        <f aca="false">(L72*H72 + M72*I72) * K72</f>
        <v>0.675417581222375</v>
      </c>
      <c r="O72" s="43" t="n">
        <f aca="false">IF(A72&lt;=$G$2, $D$2*(1-$D$3), 0)</f>
        <v>600000</v>
      </c>
      <c r="P72" s="44" t="n">
        <f aca="false">O72*I72*K72</f>
        <v>135.176039200807</v>
      </c>
    </row>
    <row r="73" customFormat="false" ht="15" hidden="false" customHeight="false" outlineLevel="0" collapsed="false">
      <c r="A73" s="4" t="n">
        <f aca="false">WORKDAY(A72, 1)</f>
        <v>43984</v>
      </c>
      <c r="B73" s="33" t="n">
        <f aca="false">DATE(2000, MONTH(A73), DAY(A73))</f>
        <v>36679</v>
      </c>
      <c r="C73" s="33" t="n">
        <f aca="false">VLOOKUP(B73, $R$9:$S$13, 2)</f>
        <v>36697</v>
      </c>
      <c r="D73" s="34" t="n">
        <f aca="false">IF(OR(C73=B73, AND(C73&lt;&gt;C72, C72&gt;B72)), 1, 0)</f>
        <v>0</v>
      </c>
      <c r="E73" s="4" t="n">
        <f aca="false" t="array" ref="E73:E73">INDEX($A$9:A72, MAX(IF($D$9:D72=1, ROW(D$9:$D72)-ROW($D$9)+1, 0)))</f>
        <v>43910</v>
      </c>
      <c r="F73" s="36" t="n">
        <f aca="false">(A73-$A$2)/365.25</f>
        <v>0.246406570841889</v>
      </c>
      <c r="G73" s="37" t="n">
        <f aca="false">INDEX('Default Prob'!$P$5:$P$14,MIN(1+_xlfn.IFNA(MATCH(F73,'Default Prob'!$F$5:$F$14,1),0),COUNT('Default Prob'!$P$5:$P$14)))</f>
        <v>0.0275775811913573</v>
      </c>
      <c r="H73" s="37" t="n">
        <f aca="false">H72*EXP(-G72*(F73-F72))</f>
        <v>0.993227738610675</v>
      </c>
      <c r="I73" s="38" t="n">
        <f aca="false">H72-H73</f>
        <v>7.49948054146188E-005</v>
      </c>
      <c r="J73" s="39" t="n">
        <f aca="false">INDEX('Default Prob'!$C$3:$C$20, _xlfn.IFNA(MATCH(F73, 'Default Prob'!$B$3:$B$20, 1), 1))</f>
        <v>-0.005</v>
      </c>
      <c r="K73" s="40" t="n">
        <f aca="false">1/((1+J73)^F73)</f>
        <v>1.00123588632079</v>
      </c>
      <c r="L73" s="41" t="n">
        <f aca="false">IF(AND(D73, A73 &lt;= $G$2), $D$5*$D$2*(A73-E73)/365.25, 0)</f>
        <v>0</v>
      </c>
      <c r="M73" s="41" t="n">
        <f aca="false">IF(A73&lt;=$G$2, $D$5*$D$2*(A73-E73)/365.25, 0)</f>
        <v>3039.01437371663</v>
      </c>
      <c r="N73" s="42" t="n">
        <f aca="false">(L73*H73 + M73*I73) * K73</f>
        <v>0.228191962820874</v>
      </c>
      <c r="O73" s="43" t="n">
        <f aca="false">IF(A73&lt;=$G$2, $D$2*(1-$D$3), 0)</f>
        <v>600000</v>
      </c>
      <c r="P73" s="44" t="n">
        <f aca="false">O73*I73*K73</f>
        <v>45.0524942812564</v>
      </c>
    </row>
    <row r="74" customFormat="false" ht="15" hidden="false" customHeight="false" outlineLevel="0" collapsed="false">
      <c r="A74" s="4" t="n">
        <f aca="false">WORKDAY(A73, 1)</f>
        <v>43985</v>
      </c>
      <c r="B74" s="33" t="n">
        <f aca="false">DATE(2000, MONTH(A74), DAY(A74))</f>
        <v>36680</v>
      </c>
      <c r="C74" s="33" t="n">
        <f aca="false">VLOOKUP(B74, $R$9:$S$13, 2)</f>
        <v>36697</v>
      </c>
      <c r="D74" s="34" t="n">
        <f aca="false">IF(OR(C74=B74, AND(C74&lt;&gt;C73, C73&gt;B73)), 1, 0)</f>
        <v>0</v>
      </c>
      <c r="E74" s="4" t="n">
        <f aca="false" t="array" ref="E74:E74">INDEX($A$9:A73, MAX(IF($D$9:D73=1, ROW(D$9:$D73)-ROW($D$9)+1, 0)))</f>
        <v>43910</v>
      </c>
      <c r="F74" s="36" t="n">
        <f aca="false">(A74-$A$2)/365.25</f>
        <v>0.249144421629021</v>
      </c>
      <c r="G74" s="37" t="n">
        <f aca="false">INDEX('Default Prob'!$P$5:$P$14,MIN(1+_xlfn.IFNA(MATCH(F74,'Default Prob'!$F$5:$F$14,1),0),COUNT('Default Prob'!$P$5:$P$14)))</f>
        <v>0.0275775811913573</v>
      </c>
      <c r="H74" s="37" t="n">
        <f aca="false">H73*EXP(-G73*(F74-F73))</f>
        <v>0.993152749467402</v>
      </c>
      <c r="I74" s="38" t="n">
        <f aca="false">H73-H74</f>
        <v>7.49891432729743E-005</v>
      </c>
      <c r="J74" s="39" t="n">
        <f aca="false">INDEX('Default Prob'!$C$3:$C$20, _xlfn.IFNA(MATCH(F74, 'Default Prob'!$B$3:$B$20, 1), 1))</f>
        <v>-0.005</v>
      </c>
      <c r="K74" s="40" t="n">
        <f aca="false">1/((1+J74)^F74)</f>
        <v>1.00124962696745</v>
      </c>
      <c r="L74" s="41" t="n">
        <f aca="false">IF(AND(D74, A74 &lt;= $G$2), $D$5*$D$2*(A74-E74)/365.25, 0)</f>
        <v>0</v>
      </c>
      <c r="M74" s="41" t="n">
        <f aca="false">IF(A74&lt;=$G$2, $D$5*$D$2*(A74-E74)/365.25, 0)</f>
        <v>3080.08213552361</v>
      </c>
      <c r="N74" s="42" t="n">
        <f aca="false">(L74*H74 + M74*I74) * K74</f>
        <v>0.231261350293657</v>
      </c>
      <c r="O74" s="43" t="n">
        <f aca="false">IF(A74&lt;=$G$2, $D$2*(1-$D$3), 0)</f>
        <v>600000</v>
      </c>
      <c r="P74" s="44" t="n">
        <f aca="false">O74*I74*K74</f>
        <v>45.0497110372044</v>
      </c>
    </row>
    <row r="75" customFormat="false" ht="15" hidden="false" customHeight="false" outlineLevel="0" collapsed="false">
      <c r="A75" s="4" t="n">
        <f aca="false">WORKDAY(A74, 1)</f>
        <v>43986</v>
      </c>
      <c r="B75" s="33" t="n">
        <f aca="false">DATE(2000, MONTH(A75), DAY(A75))</f>
        <v>36681</v>
      </c>
      <c r="C75" s="33" t="n">
        <f aca="false">VLOOKUP(B75, $R$9:$S$13, 2)</f>
        <v>36697</v>
      </c>
      <c r="D75" s="34" t="n">
        <f aca="false">IF(OR(C75=B75, AND(C75&lt;&gt;C74, C74&gt;B74)), 1, 0)</f>
        <v>0</v>
      </c>
      <c r="E75" s="4" t="n">
        <f aca="false" t="array" ref="E75:E75">INDEX($A$9:A74, MAX(IF($D$9:D74=1, ROW(D$9:$D74)-ROW($D$9)+1, 0)))</f>
        <v>43910</v>
      </c>
      <c r="F75" s="36" t="n">
        <f aca="false">(A75-$A$2)/365.25</f>
        <v>0.251882272416153</v>
      </c>
      <c r="G75" s="37" t="n">
        <f aca="false">INDEX('Default Prob'!$P$5:$P$14,MIN(1+_xlfn.IFNA(MATCH(F75,'Default Prob'!$F$5:$F$14,1),0),COUNT('Default Prob'!$P$5:$P$14)))</f>
        <v>0.0275775811913573</v>
      </c>
      <c r="H75" s="37" t="n">
        <f aca="false">H74*EXP(-G74*(F75-F74))</f>
        <v>0.993077765985843</v>
      </c>
      <c r="I75" s="38" t="n">
        <f aca="false">H74-H75</f>
        <v>7.49834815587658E-005</v>
      </c>
      <c r="J75" s="39" t="n">
        <f aca="false">INDEX('Default Prob'!$C$3:$C$20, _xlfn.IFNA(MATCH(F75, 'Default Prob'!$B$3:$B$20, 1), 1))</f>
        <v>-0.00482</v>
      </c>
      <c r="K75" s="40" t="n">
        <f aca="false">1/((1+J75)^F75)</f>
        <v>1.00121774875859</v>
      </c>
      <c r="L75" s="41" t="n">
        <f aca="false">IF(AND(D75, A75 &lt;= $G$2), $D$5*$D$2*(A75-E75)/365.25, 0)</f>
        <v>0</v>
      </c>
      <c r="M75" s="41" t="n">
        <f aca="false">IF(A75&lt;=$G$2, $D$5*$D$2*(A75-E75)/365.25, 0)</f>
        <v>3121.1498973306</v>
      </c>
      <c r="N75" s="42" t="n">
        <f aca="false">(L75*H75 + M75*I75) * K75</f>
        <v>0.234319681216694</v>
      </c>
      <c r="O75" s="43" t="n">
        <f aca="false">IF(A75&lt;=$G$2, $D$2*(1-$D$3), 0)</f>
        <v>600000</v>
      </c>
      <c r="P75" s="44" t="n">
        <f aca="false">O75*I75*K75</f>
        <v>45.0448755602092</v>
      </c>
    </row>
    <row r="76" customFormat="false" ht="15" hidden="false" customHeight="false" outlineLevel="0" collapsed="false">
      <c r="A76" s="4" t="n">
        <f aca="false">WORKDAY(A75, 1)</f>
        <v>43987</v>
      </c>
      <c r="B76" s="33" t="n">
        <f aca="false">DATE(2000, MONTH(A76), DAY(A76))</f>
        <v>36682</v>
      </c>
      <c r="C76" s="33" t="n">
        <f aca="false">VLOOKUP(B76, $R$9:$S$13, 2)</f>
        <v>36697</v>
      </c>
      <c r="D76" s="34" t="n">
        <f aca="false">IF(OR(C76=B76, AND(C76&lt;&gt;C75, C75&gt;B75)), 1, 0)</f>
        <v>0</v>
      </c>
      <c r="E76" s="4" t="n">
        <f aca="false" t="array" ref="E76:E76">INDEX($A$9:A75, MAX(IF($D$9:D75=1, ROW(D$9:$D75)-ROW($D$9)+1, 0)))</f>
        <v>43910</v>
      </c>
      <c r="F76" s="36" t="n">
        <f aca="false">(A76-$A$2)/365.25</f>
        <v>0.254620123203285</v>
      </c>
      <c r="G76" s="37" t="n">
        <f aca="false">INDEX('Default Prob'!$P$5:$P$14,MIN(1+_xlfn.IFNA(MATCH(F76,'Default Prob'!$F$5:$F$14,1),0),COUNT('Default Prob'!$P$5:$P$14)))</f>
        <v>0.0275775811913573</v>
      </c>
      <c r="H76" s="37" t="n">
        <f aca="false">H75*EXP(-G75*(F76-F75))</f>
        <v>0.993002788165571</v>
      </c>
      <c r="I76" s="38" t="n">
        <f aca="false">H75-H76</f>
        <v>7.49778202719931E-005</v>
      </c>
      <c r="J76" s="39" t="n">
        <f aca="false">INDEX('Default Prob'!$C$3:$C$20, _xlfn.IFNA(MATCH(F76, 'Default Prob'!$B$3:$B$20, 1), 1))</f>
        <v>-0.00482</v>
      </c>
      <c r="K76" s="40" t="n">
        <f aca="false">1/((1+J76)^F76)</f>
        <v>1.00123099330178</v>
      </c>
      <c r="L76" s="41" t="n">
        <f aca="false">IF(AND(D76, A76 &lt;= $G$2), $D$5*$D$2*(A76-E76)/365.25, 0)</f>
        <v>0</v>
      </c>
      <c r="M76" s="41" t="n">
        <f aca="false">IF(A76&lt;=$G$2, $D$5*$D$2*(A76-E76)/365.25, 0)</f>
        <v>3162.21765913758</v>
      </c>
      <c r="N76" s="42" t="n">
        <f aca="false">(L76*H76 + M76*I76) * K76</f>
        <v>0.237388051126192</v>
      </c>
      <c r="O76" s="43" t="n">
        <f aca="false">IF(A76&lt;=$G$2, $D$2*(1-$D$3), 0)</f>
        <v>600000</v>
      </c>
      <c r="P76" s="44" t="n">
        <f aca="false">O76*I76*K76</f>
        <v>45.0420704799178</v>
      </c>
    </row>
    <row r="77" customFormat="false" ht="15" hidden="false" customHeight="false" outlineLevel="0" collapsed="false">
      <c r="A77" s="4" t="n">
        <f aca="false">WORKDAY(A76, 1)</f>
        <v>43990</v>
      </c>
      <c r="B77" s="33" t="n">
        <f aca="false">DATE(2000, MONTH(A77), DAY(A77))</f>
        <v>36685</v>
      </c>
      <c r="C77" s="33" t="n">
        <f aca="false">VLOOKUP(B77, $R$9:$S$13, 2)</f>
        <v>36697</v>
      </c>
      <c r="D77" s="34" t="n">
        <f aca="false">IF(OR(C77=B77, AND(C77&lt;&gt;C76, C76&gt;B76)), 1, 0)</f>
        <v>0</v>
      </c>
      <c r="E77" s="4" t="n">
        <f aca="false" t="array" ref="E77:E77">INDEX($A$9:A76, MAX(IF($D$9:D76=1, ROW(D$9:$D76)-ROW($D$9)+1, 0)))</f>
        <v>43910</v>
      </c>
      <c r="F77" s="36" t="n">
        <f aca="false">(A77-$A$2)/365.25</f>
        <v>0.262833675564682</v>
      </c>
      <c r="G77" s="37" t="n">
        <f aca="false">INDEX('Default Prob'!$P$5:$P$14,MIN(1+_xlfn.IFNA(MATCH(F77,'Default Prob'!$F$5:$F$14,1),0),COUNT('Default Prob'!$P$5:$P$14)))</f>
        <v>0.0275775811913573</v>
      </c>
      <c r="H77" s="37" t="n">
        <f aca="false">H76*EXP(-G76*(F77-F76))</f>
        <v>0.992777888668202</v>
      </c>
      <c r="I77" s="38" t="n">
        <f aca="false">H76-H77</f>
        <v>0.00022489949736948</v>
      </c>
      <c r="J77" s="39" t="n">
        <f aca="false">INDEX('Default Prob'!$C$3:$C$20, _xlfn.IFNA(MATCH(F77, 'Default Prob'!$B$3:$B$20, 1), 1))</f>
        <v>-0.00482</v>
      </c>
      <c r="K77" s="40" t="n">
        <f aca="false">1/((1+J77)^F77)</f>
        <v>1.00127072798257</v>
      </c>
      <c r="L77" s="41" t="n">
        <f aca="false">IF(AND(D77, A77 &lt;= $G$2), $D$5*$D$2*(A77-E77)/365.25, 0)</f>
        <v>0</v>
      </c>
      <c r="M77" s="41" t="n">
        <f aca="false">IF(A77&lt;=$G$2, $D$5*$D$2*(A77-E77)/365.25, 0)</f>
        <v>3285.42094455852</v>
      </c>
      <c r="N77" s="42" t="n">
        <f aca="false">(L77*H77 + M77*I77) * K77</f>
        <v>0.739828446666294</v>
      </c>
      <c r="O77" s="43" t="n">
        <f aca="false">IF(A77&lt;=$G$2, $D$2*(1-$D$3), 0)</f>
        <v>600000</v>
      </c>
      <c r="P77" s="44" t="n">
        <f aca="false">O77*I77*K77</f>
        <v>135.111170072432</v>
      </c>
    </row>
    <row r="78" customFormat="false" ht="15" hidden="false" customHeight="false" outlineLevel="0" collapsed="false">
      <c r="A78" s="4" t="n">
        <f aca="false">WORKDAY(A77, 1)</f>
        <v>43991</v>
      </c>
      <c r="B78" s="33" t="n">
        <f aca="false">DATE(2000, MONTH(A78), DAY(A78))</f>
        <v>36686</v>
      </c>
      <c r="C78" s="33" t="n">
        <f aca="false">VLOOKUP(B78, $R$9:$S$13, 2)</f>
        <v>36697</v>
      </c>
      <c r="D78" s="34" t="n">
        <f aca="false">IF(OR(C78=B78, AND(C78&lt;&gt;C77, C77&gt;B77)), 1, 0)</f>
        <v>0</v>
      </c>
      <c r="E78" s="4" t="n">
        <f aca="false" t="array" ref="E78:E78">INDEX($A$9:A77, MAX(IF($D$9:D77=1, ROW(D$9:$D77)-ROW($D$9)+1, 0)))</f>
        <v>43910</v>
      </c>
      <c r="F78" s="36" t="n">
        <f aca="false">(A78-$A$2)/365.25</f>
        <v>0.265571526351814</v>
      </c>
      <c r="G78" s="37" t="n">
        <f aca="false">INDEX('Default Prob'!$P$5:$P$14,MIN(1+_xlfn.IFNA(MATCH(F78,'Default Prob'!$F$5:$F$14,1),0),COUNT('Default Prob'!$P$5:$P$14)))</f>
        <v>0.0275775811913573</v>
      </c>
      <c r="H78" s="37" t="n">
        <f aca="false">H77*EXP(-G77*(F78-F77))</f>
        <v>0.992702933488803</v>
      </c>
      <c r="I78" s="38" t="n">
        <f aca="false">H77-H78</f>
        <v>7.49551793989278E-005</v>
      </c>
      <c r="J78" s="39" t="n">
        <f aca="false">INDEX('Default Prob'!$C$3:$C$20, _xlfn.IFNA(MATCH(F78, 'Default Prob'!$B$3:$B$20, 1), 1))</f>
        <v>-0.00482</v>
      </c>
      <c r="K78" s="40" t="n">
        <f aca="false">1/((1+J78)^F78)</f>
        <v>1.00128397322659</v>
      </c>
      <c r="L78" s="41" t="n">
        <f aca="false">IF(AND(D78, A78 &lt;= $G$2), $D$5*$D$2*(A78-E78)/365.25, 0)</f>
        <v>0</v>
      </c>
      <c r="M78" s="41" t="n">
        <f aca="false">IF(A78&lt;=$G$2, $D$5*$D$2*(A78-E78)/365.25, 0)</f>
        <v>3326.4887063655</v>
      </c>
      <c r="N78" s="42" t="n">
        <f aca="false">(L78*H78 + M78*I78) * K78</f>
        <v>0.249657700502673</v>
      </c>
      <c r="O78" s="43" t="n">
        <f aca="false">IF(A78&lt;=$G$2, $D$2*(1-$D$3), 0)</f>
        <v>600000</v>
      </c>
      <c r="P78" s="44" t="n">
        <f aca="false">O78*I78*K78</f>
        <v>45.0308519054822</v>
      </c>
    </row>
    <row r="79" customFormat="false" ht="15" hidden="false" customHeight="false" outlineLevel="0" collapsed="false">
      <c r="A79" s="4" t="n">
        <f aca="false">WORKDAY(A78, 1)</f>
        <v>43992</v>
      </c>
      <c r="B79" s="33" t="n">
        <f aca="false">DATE(2000, MONTH(A79), DAY(A79))</f>
        <v>36687</v>
      </c>
      <c r="C79" s="33" t="n">
        <f aca="false">VLOOKUP(B79, $R$9:$S$13, 2)</f>
        <v>36697</v>
      </c>
      <c r="D79" s="34" t="n">
        <f aca="false">IF(OR(C79=B79, AND(C79&lt;&gt;C78, C78&gt;B78)), 1, 0)</f>
        <v>0</v>
      </c>
      <c r="E79" s="4" t="n">
        <f aca="false" t="array" ref="E79:E79">INDEX($A$9:A78, MAX(IF($D$9:D78=1, ROW(D$9:$D78)-ROW($D$9)+1, 0)))</f>
        <v>43910</v>
      </c>
      <c r="F79" s="36" t="n">
        <f aca="false">(A79-$A$2)/365.25</f>
        <v>0.268309377138946</v>
      </c>
      <c r="G79" s="37" t="n">
        <f aca="false">INDEX('Default Prob'!$P$5:$P$14,MIN(1+_xlfn.IFNA(MATCH(F79,'Default Prob'!$F$5:$F$14,1),0),COUNT('Default Prob'!$P$5:$P$14)))</f>
        <v>0.0275775811913573</v>
      </c>
      <c r="H79" s="37" t="n">
        <f aca="false">H78*EXP(-G78*(F79-F78))</f>
        <v>0.992627983968554</v>
      </c>
      <c r="I79" s="38" t="n">
        <f aca="false">H78-H79</f>
        <v>7.49495202490014E-005</v>
      </c>
      <c r="J79" s="39" t="n">
        <f aca="false">INDEX('Default Prob'!$C$3:$C$20, _xlfn.IFNA(MATCH(F79, 'Default Prob'!$B$3:$B$20, 1), 1))</f>
        <v>-0.00482</v>
      </c>
      <c r="K79" s="40" t="n">
        <f aca="false">1/((1+J79)^F79)</f>
        <v>1.00129721864582</v>
      </c>
      <c r="L79" s="41" t="n">
        <f aca="false">IF(AND(D79, A79 &lt;= $G$2), $D$5*$D$2*(A79-E79)/365.25, 0)</f>
        <v>0</v>
      </c>
      <c r="M79" s="41" t="n">
        <f aca="false">IF(A79&lt;=$G$2, $D$5*$D$2*(A79-E79)/365.25, 0)</f>
        <v>3367.55646817248</v>
      </c>
      <c r="N79" s="42" t="n">
        <f aca="false">(L79*H79 + M79*I79) * K79</f>
        <v>0.252724155460429</v>
      </c>
      <c r="O79" s="43" t="n">
        <f aca="false">IF(A79&lt;=$G$2, $D$2*(1-$D$3), 0)</f>
        <v>600000</v>
      </c>
      <c r="P79" s="44" t="n">
        <f aca="false">O79*I79*K79</f>
        <v>45.0280476984983</v>
      </c>
    </row>
    <row r="80" customFormat="false" ht="15" hidden="false" customHeight="false" outlineLevel="0" collapsed="false">
      <c r="A80" s="4" t="n">
        <f aca="false">WORKDAY(A79, 1)</f>
        <v>43993</v>
      </c>
      <c r="B80" s="33" t="n">
        <f aca="false">DATE(2000, MONTH(A80), DAY(A80))</f>
        <v>36688</v>
      </c>
      <c r="C80" s="33" t="n">
        <f aca="false">VLOOKUP(B80, $R$9:$S$13, 2)</f>
        <v>36697</v>
      </c>
      <c r="D80" s="34" t="n">
        <f aca="false">IF(OR(C80=B80, AND(C80&lt;&gt;C79, C79&gt;B79)), 1, 0)</f>
        <v>0</v>
      </c>
      <c r="E80" s="4" t="n">
        <f aca="false" t="array" ref="E80:E80">INDEX($A$9:A79, MAX(IF($D$9:D79=1, ROW(D$9:$D79)-ROW($D$9)+1, 0)))</f>
        <v>43910</v>
      </c>
      <c r="F80" s="36" t="n">
        <f aca="false">(A80-$A$2)/365.25</f>
        <v>0.271047227926078</v>
      </c>
      <c r="G80" s="37" t="n">
        <f aca="false">INDEX('Default Prob'!$P$5:$P$14,MIN(1+_xlfn.IFNA(MATCH(F80,'Default Prob'!$F$5:$F$14,1),0),COUNT('Default Prob'!$P$5:$P$14)))</f>
        <v>0.0275775811913573</v>
      </c>
      <c r="H80" s="37" t="n">
        <f aca="false">H79*EXP(-G79*(F80-F79))</f>
        <v>0.992553040107027</v>
      </c>
      <c r="I80" s="38" t="n">
        <f aca="false">H79-H80</f>
        <v>7.49438615263998E-005</v>
      </c>
      <c r="J80" s="39" t="n">
        <f aca="false">INDEX('Default Prob'!$C$3:$C$20, _xlfn.IFNA(MATCH(F80, 'Default Prob'!$B$3:$B$20, 1), 1))</f>
        <v>-0.00482</v>
      </c>
      <c r="K80" s="40" t="n">
        <f aca="false">1/((1+J80)^F80)</f>
        <v>1.00131046424027</v>
      </c>
      <c r="L80" s="41" t="n">
        <f aca="false">IF(AND(D80, A80 &lt;= $G$2), $D$5*$D$2*(A80-E80)/365.25, 0)</f>
        <v>0</v>
      </c>
      <c r="M80" s="41" t="n">
        <f aca="false">IF(A80&lt;=$G$2, $D$5*$D$2*(A80-E80)/365.25, 0)</f>
        <v>3408.62422997947</v>
      </c>
      <c r="N80" s="42" t="n">
        <f aca="false">(L80*H80 + M80*I80) * K80</f>
        <v>0.255790227535421</v>
      </c>
      <c r="O80" s="43" t="n">
        <f aca="false">IF(A80&lt;=$G$2, $D$2*(1-$D$3), 0)</f>
        <v>600000</v>
      </c>
      <c r="P80" s="44" t="n">
        <f aca="false">O80*I80*K80</f>
        <v>45.0252436661748</v>
      </c>
    </row>
    <row r="81" customFormat="false" ht="15" hidden="false" customHeight="false" outlineLevel="0" collapsed="false">
      <c r="A81" s="4" t="n">
        <f aca="false">WORKDAY(A80, 1)</f>
        <v>43994</v>
      </c>
      <c r="B81" s="33" t="n">
        <f aca="false">DATE(2000, MONTH(A81), DAY(A81))</f>
        <v>36689</v>
      </c>
      <c r="C81" s="33" t="n">
        <f aca="false">VLOOKUP(B81, $R$9:$S$13, 2)</f>
        <v>36697</v>
      </c>
      <c r="D81" s="34" t="n">
        <f aca="false">IF(OR(C81=B81, AND(C81&lt;&gt;C80, C80&gt;B80)), 1, 0)</f>
        <v>0</v>
      </c>
      <c r="E81" s="4" t="n">
        <f aca="false" t="array" ref="E81:E81">INDEX($A$9:A80, MAX(IF($D$9:D80=1, ROW(D$9:$D80)-ROW($D$9)+1, 0)))</f>
        <v>43910</v>
      </c>
      <c r="F81" s="36" t="n">
        <f aca="false">(A81-$A$2)/365.25</f>
        <v>0.27378507871321</v>
      </c>
      <c r="G81" s="37" t="n">
        <f aca="false">INDEX('Default Prob'!$P$5:$P$14,MIN(1+_xlfn.IFNA(MATCH(F81,'Default Prob'!$F$5:$F$14,1),0),COUNT('Default Prob'!$P$5:$P$14)))</f>
        <v>0.0275775811913573</v>
      </c>
      <c r="H81" s="37" t="n">
        <f aca="false">H80*EXP(-G80*(F81-F80))</f>
        <v>0.992478101903796</v>
      </c>
      <c r="I81" s="38" t="n">
        <f aca="false">H80-H81</f>
        <v>7.49382032309009E-005</v>
      </c>
      <c r="J81" s="39" t="n">
        <f aca="false">INDEX('Default Prob'!$C$3:$C$20, _xlfn.IFNA(MATCH(F81, 'Default Prob'!$B$3:$B$20, 1), 1))</f>
        <v>-0.00482</v>
      </c>
      <c r="K81" s="40" t="n">
        <f aca="false">1/((1+J81)^F81)</f>
        <v>1.00132371000994</v>
      </c>
      <c r="L81" s="41" t="n">
        <f aca="false">IF(AND(D81, A81 &lt;= $G$2), $D$5*$D$2*(A81-E81)/365.25, 0)</f>
        <v>0</v>
      </c>
      <c r="M81" s="41" t="n">
        <f aca="false">IF(A81&lt;=$G$2, $D$5*$D$2*(A81-E81)/365.25, 0)</f>
        <v>3449.69199178645</v>
      </c>
      <c r="N81" s="42" t="n">
        <f aca="false">(L81*H81 + M81*I81) * K81</f>
        <v>0.258855916762798</v>
      </c>
      <c r="O81" s="43" t="n">
        <f aca="false">IF(A81&lt;=$G$2, $D$2*(1-$D$3), 0)</f>
        <v>600000</v>
      </c>
      <c r="P81" s="44" t="n">
        <f aca="false">O81*I81*K81</f>
        <v>45.0224398083867</v>
      </c>
    </row>
    <row r="82" customFormat="false" ht="15" hidden="false" customHeight="false" outlineLevel="0" collapsed="false">
      <c r="A82" s="4" t="n">
        <f aca="false">WORKDAY(A81, 1)</f>
        <v>43997</v>
      </c>
      <c r="B82" s="33" t="n">
        <f aca="false">DATE(2000, MONTH(A82), DAY(A82))</f>
        <v>36692</v>
      </c>
      <c r="C82" s="33" t="n">
        <f aca="false">VLOOKUP(B82, $R$9:$S$13, 2)</f>
        <v>36697</v>
      </c>
      <c r="D82" s="34" t="n">
        <f aca="false">IF(OR(C82=B82, AND(C82&lt;&gt;C81, C81&gt;B81)), 1, 0)</f>
        <v>0</v>
      </c>
      <c r="E82" s="4" t="n">
        <f aca="false" t="array" ref="E82:E82">INDEX($A$9:A81, MAX(IF($D$9:D81=1, ROW(D$9:$D81)-ROW($D$9)+1, 0)))</f>
        <v>43910</v>
      </c>
      <c r="F82" s="36" t="n">
        <f aca="false">(A82-$A$2)/365.25</f>
        <v>0.281998631074606</v>
      </c>
      <c r="G82" s="37" t="n">
        <f aca="false">INDEX('Default Prob'!$P$5:$P$14,MIN(1+_xlfn.IFNA(MATCH(F82,'Default Prob'!$F$5:$F$14,1),0),COUNT('Default Prob'!$P$5:$P$14)))</f>
        <v>0.0275775811913573</v>
      </c>
      <c r="H82" s="37" t="n">
        <f aca="false">H81*EXP(-G81*(F82-F81))</f>
        <v>0.992253321239604</v>
      </c>
      <c r="I82" s="38" t="n">
        <f aca="false">H81-H82</f>
        <v>0.000224780664191959</v>
      </c>
      <c r="J82" s="39" t="n">
        <f aca="false">INDEX('Default Prob'!$C$3:$C$20, _xlfn.IFNA(MATCH(F82, 'Default Prob'!$B$3:$B$20, 1), 1))</f>
        <v>-0.00482</v>
      </c>
      <c r="K82" s="40" t="n">
        <f aca="false">1/((1+J82)^F82)</f>
        <v>1.00136344837027</v>
      </c>
      <c r="L82" s="41" t="n">
        <f aca="false">IF(AND(D82, A82 &lt;= $G$2), $D$5*$D$2*(A82-E82)/365.25, 0)</f>
        <v>0</v>
      </c>
      <c r="M82" s="41" t="n">
        <f aca="false">IF(A82&lt;=$G$2, $D$5*$D$2*(A82-E82)/365.25, 0)</f>
        <v>3572.89527720739</v>
      </c>
      <c r="N82" s="42" t="n">
        <f aca="false">(L82*H82 + M82*I82) * K82</f>
        <v>0.804212783118407</v>
      </c>
      <c r="O82" s="43" t="n">
        <f aca="false">IF(A82&lt;=$G$2, $D$2*(1-$D$3), 0)</f>
        <v>600000</v>
      </c>
      <c r="P82" s="44" t="n">
        <f aca="false">O82*I82*K82</f>
        <v>135.052284613333</v>
      </c>
    </row>
    <row r="83" customFormat="false" ht="15" hidden="false" customHeight="false" outlineLevel="0" collapsed="false">
      <c r="A83" s="4" t="n">
        <f aca="false">WORKDAY(A82, 1)</f>
        <v>43998</v>
      </c>
      <c r="B83" s="33" t="n">
        <f aca="false">DATE(2000, MONTH(A83), DAY(A83))</f>
        <v>36693</v>
      </c>
      <c r="C83" s="33" t="n">
        <f aca="false">VLOOKUP(B83, $R$9:$S$13, 2)</f>
        <v>36697</v>
      </c>
      <c r="D83" s="34" t="n">
        <f aca="false">IF(OR(C83=B83, AND(C83&lt;&gt;C82, C82&gt;B82)), 1, 0)</f>
        <v>0</v>
      </c>
      <c r="E83" s="4" t="n">
        <f aca="false" t="array" ref="E83:E83">INDEX($A$9:A82, MAX(IF($D$9:D82=1, ROW(D$9:$D82)-ROW($D$9)+1, 0)))</f>
        <v>43910</v>
      </c>
      <c r="F83" s="36" t="n">
        <f aca="false">(A83-$A$2)/365.25</f>
        <v>0.284736481861739</v>
      </c>
      <c r="G83" s="37" t="n">
        <f aca="false">INDEX('Default Prob'!$P$5:$P$14,MIN(1+_xlfn.IFNA(MATCH(F83,'Default Prob'!$F$5:$F$14,1),0),COUNT('Default Prob'!$P$5:$P$14)))</f>
        <v>0.0275775811913573</v>
      </c>
      <c r="H83" s="37" t="n">
        <f aca="false">H82*EXP(-G82*(F83-F82))</f>
        <v>0.992178405665283</v>
      </c>
      <c r="I83" s="38" t="n">
        <f aca="false">H82-H83</f>
        <v>7.49155743209329E-005</v>
      </c>
      <c r="J83" s="39" t="n">
        <f aca="false">INDEX('Default Prob'!$C$3:$C$20, _xlfn.IFNA(MATCH(F83, 'Default Prob'!$B$3:$B$20, 1), 1))</f>
        <v>-0.00482</v>
      </c>
      <c r="K83" s="40" t="n">
        <f aca="false">1/((1+J83)^F83)</f>
        <v>1.00137669484084</v>
      </c>
      <c r="L83" s="41" t="n">
        <f aca="false">IF(AND(D83, A83 &lt;= $G$2), $D$5*$D$2*(A83-E83)/365.25, 0)</f>
        <v>0</v>
      </c>
      <c r="M83" s="41" t="n">
        <f aca="false">IF(A83&lt;=$G$2, $D$5*$D$2*(A83-E83)/365.25, 0)</f>
        <v>3613.96303901437</v>
      </c>
      <c r="N83" s="42" t="n">
        <f aca="false">(L83*H83 + M83*I83) * K83</f>
        <v>0.271114845917565</v>
      </c>
      <c r="O83" s="43" t="n">
        <f aca="false">IF(A83&lt;=$G$2, $D$2*(1-$D$3), 0)</f>
        <v>600000</v>
      </c>
      <c r="P83" s="44" t="n">
        <f aca="false">O83*I83*K83</f>
        <v>45.0112261233594</v>
      </c>
    </row>
    <row r="84" customFormat="false" ht="15" hidden="false" customHeight="false" outlineLevel="0" collapsed="false">
      <c r="A84" s="4" t="n">
        <f aca="false">WORKDAY(A83, 1)</f>
        <v>43999</v>
      </c>
      <c r="B84" s="33" t="n">
        <f aca="false">DATE(2000, MONTH(A84), DAY(A84))</f>
        <v>36694</v>
      </c>
      <c r="C84" s="33" t="n">
        <f aca="false">VLOOKUP(B84, $R$9:$S$13, 2)</f>
        <v>36697</v>
      </c>
      <c r="D84" s="34" t="n">
        <f aca="false">IF(OR(C84=B84, AND(C84&lt;&gt;C83, C83&gt;B83)), 1, 0)</f>
        <v>0</v>
      </c>
      <c r="E84" s="4" t="n">
        <f aca="false" t="array" ref="E84:E84">INDEX($A$9:A83, MAX(IF($D$9:D83=1, ROW(D$9:$D83)-ROW($D$9)+1, 0)))</f>
        <v>43910</v>
      </c>
      <c r="F84" s="36" t="n">
        <f aca="false">(A84-$A$2)/365.25</f>
        <v>0.287474332648871</v>
      </c>
      <c r="G84" s="37" t="n">
        <f aca="false">INDEX('Default Prob'!$P$5:$P$14,MIN(1+_xlfn.IFNA(MATCH(F84,'Default Prob'!$F$5:$F$14,1),0),COUNT('Default Prob'!$P$5:$P$14)))</f>
        <v>0.0275775811913573</v>
      </c>
      <c r="H84" s="37" t="n">
        <f aca="false">H83*EXP(-G83*(F84-F83))</f>
        <v>0.992103495747122</v>
      </c>
      <c r="I84" s="38" t="n">
        <f aca="false">H83-H84</f>
        <v>7.49099181611701E-005</v>
      </c>
      <c r="J84" s="39" t="n">
        <f aca="false">INDEX('Default Prob'!$C$3:$C$20, _xlfn.IFNA(MATCH(F84, 'Default Prob'!$B$3:$B$20, 1), 1))</f>
        <v>-0.00482</v>
      </c>
      <c r="K84" s="40" t="n">
        <f aca="false">1/((1+J84)^F84)</f>
        <v>1.00138994148663</v>
      </c>
      <c r="L84" s="41" t="n">
        <f aca="false">IF(AND(D84, A84 &lt;= $G$2), $D$5*$D$2*(A84-E84)/365.25, 0)</f>
        <v>0</v>
      </c>
      <c r="M84" s="41" t="n">
        <f aca="false">IF(A84&lt;=$G$2, $D$5*$D$2*(A84-E84)/365.25, 0)</f>
        <v>3655.03080082135</v>
      </c>
      <c r="N84" s="42" t="n">
        <f aca="false">(L84*H84 + M84*I84) * K84</f>
        <v>0.274178621446088</v>
      </c>
      <c r="O84" s="43" t="n">
        <f aca="false">IF(A84&lt;=$G$2, $D$2*(1-$D$3), 0)</f>
        <v>600000</v>
      </c>
      <c r="P84" s="44" t="n">
        <f aca="false">O84*I84*K84</f>
        <v>45.0084231385095</v>
      </c>
    </row>
    <row r="85" customFormat="false" ht="15" hidden="false" customHeight="false" outlineLevel="0" collapsed="false">
      <c r="A85" s="4" t="n">
        <f aca="false">WORKDAY(A84, 1)</f>
        <v>44000</v>
      </c>
      <c r="B85" s="33" t="n">
        <f aca="false">DATE(2000, MONTH(A85), DAY(A85))</f>
        <v>36695</v>
      </c>
      <c r="C85" s="33" t="n">
        <f aca="false">VLOOKUP(B85, $R$9:$S$13, 2)</f>
        <v>36697</v>
      </c>
      <c r="D85" s="34" t="n">
        <f aca="false">IF(OR(C85=B85, AND(C85&lt;&gt;C84, C84&gt;B84)), 1, 0)</f>
        <v>0</v>
      </c>
      <c r="E85" s="4" t="n">
        <f aca="false" t="array" ref="E85:E85">INDEX($A$9:A84, MAX(IF($D$9:D84=1, ROW(D$9:$D84)-ROW($D$9)+1, 0)))</f>
        <v>43910</v>
      </c>
      <c r="F85" s="36" t="n">
        <f aca="false">(A85-$A$2)/365.25</f>
        <v>0.290212183436003</v>
      </c>
      <c r="G85" s="37" t="n">
        <f aca="false">INDEX('Default Prob'!$P$5:$P$14,MIN(1+_xlfn.IFNA(MATCH(F85,'Default Prob'!$F$5:$F$14,1),0),COUNT('Default Prob'!$P$5:$P$14)))</f>
        <v>0.0275775811913573</v>
      </c>
      <c r="H85" s="37" t="n">
        <f aca="false">H84*EXP(-G84*(F85-F84))</f>
        <v>0.992028591484694</v>
      </c>
      <c r="I85" s="38" t="n">
        <f aca="false">H84-H85</f>
        <v>7.49042624285101E-005</v>
      </c>
      <c r="J85" s="39" t="n">
        <f aca="false">INDEX('Default Prob'!$C$3:$C$20, _xlfn.IFNA(MATCH(F85, 'Default Prob'!$B$3:$B$20, 1), 1))</f>
        <v>-0.00482</v>
      </c>
      <c r="K85" s="40" t="n">
        <f aca="false">1/((1+J85)^F85)</f>
        <v>1.00140318830766</v>
      </c>
      <c r="L85" s="41" t="n">
        <f aca="false">IF(AND(D85, A85 &lt;= $G$2), $D$5*$D$2*(A85-E85)/365.25, 0)</f>
        <v>0</v>
      </c>
      <c r="M85" s="41" t="n">
        <f aca="false">IF(A85&lt;=$G$2, $D$5*$D$2*(A85-E85)/365.25, 0)</f>
        <v>3696.09856262834</v>
      </c>
      <c r="N85" s="42" t="n">
        <f aca="false">(L85*H85 + M85*I85) * K85</f>
        <v>0.277242014342379</v>
      </c>
      <c r="O85" s="43" t="n">
        <f aca="false">IF(A85&lt;=$G$2, $D$2*(1-$D$3), 0)</f>
        <v>600000</v>
      </c>
      <c r="P85" s="44" t="n">
        <f aca="false">O85*I85*K85</f>
        <v>45.0056203282462</v>
      </c>
    </row>
    <row r="86" customFormat="false" ht="15" hidden="false" customHeight="false" outlineLevel="0" collapsed="false">
      <c r="A86" s="4" t="n">
        <f aca="false">WORKDAY(A85, 1)</f>
        <v>44001</v>
      </c>
      <c r="B86" s="33" t="n">
        <f aca="false">DATE(2000, MONTH(A86), DAY(A86))</f>
        <v>36696</v>
      </c>
      <c r="C86" s="33" t="n">
        <f aca="false">VLOOKUP(B86, $R$9:$S$13, 2)</f>
        <v>36697</v>
      </c>
      <c r="D86" s="34" t="n">
        <f aca="false">IF(OR(C86=B86, AND(C86&lt;&gt;C85, C85&gt;B85)), 1, 0)</f>
        <v>0</v>
      </c>
      <c r="E86" s="4" t="n">
        <f aca="false" t="array" ref="E86:E86">INDEX($A$9:A85, MAX(IF($D$9:D85=1, ROW(D$9:$D85)-ROW($D$9)+1, 0)))</f>
        <v>43910</v>
      </c>
      <c r="F86" s="36" t="n">
        <f aca="false">(A86-$A$2)/365.25</f>
        <v>0.292950034223135</v>
      </c>
      <c r="G86" s="37" t="n">
        <f aca="false">INDEX('Default Prob'!$P$5:$P$14,MIN(1+_xlfn.IFNA(MATCH(F86,'Default Prob'!$F$5:$F$14,1),0),COUNT('Default Prob'!$P$5:$P$14)))</f>
        <v>0.0275775811913573</v>
      </c>
      <c r="H86" s="37" t="n">
        <f aca="false">H85*EXP(-G85*(F86-F85))</f>
        <v>0.991953692877571</v>
      </c>
      <c r="I86" s="38" t="n">
        <f aca="false">H85-H86</f>
        <v>7.48986071228419E-005</v>
      </c>
      <c r="J86" s="39" t="n">
        <f aca="false">INDEX('Default Prob'!$C$3:$C$20, _xlfn.IFNA(MATCH(F86, 'Default Prob'!$B$3:$B$20, 1), 1))</f>
        <v>-0.00482</v>
      </c>
      <c r="K86" s="40" t="n">
        <f aca="false">1/((1+J86)^F86)</f>
        <v>1.00141643530392</v>
      </c>
      <c r="L86" s="41" t="n">
        <f aca="false">IF(AND(D86, A86 &lt;= $G$2), $D$5*$D$2*(A86-E86)/365.25, 0)</f>
        <v>0</v>
      </c>
      <c r="M86" s="41" t="n">
        <f aca="false">IF(A86&lt;=$G$2, $D$5*$D$2*(A86-E86)/365.25, 0)</f>
        <v>3737.16632443532</v>
      </c>
      <c r="N86" s="42" t="n">
        <f aca="false">(L86*H86 + M86*I86) * K86</f>
        <v>0.280305024641924</v>
      </c>
      <c r="O86" s="43" t="n">
        <f aca="false">IF(A86&lt;=$G$2, $D$2*(1-$D$3), 0)</f>
        <v>600000</v>
      </c>
      <c r="P86" s="44" t="n">
        <f aca="false">O86*I86*K86</f>
        <v>45.0028176925111</v>
      </c>
    </row>
    <row r="87" customFormat="false" ht="15" hidden="false" customHeight="false" outlineLevel="0" collapsed="false">
      <c r="A87" s="4" t="n">
        <f aca="false">WORKDAY(A86, 1)</f>
        <v>44004</v>
      </c>
      <c r="B87" s="33" t="n">
        <f aca="false">DATE(2000, MONTH(A87), DAY(A87))</f>
        <v>36699</v>
      </c>
      <c r="C87" s="33" t="n">
        <f aca="false">VLOOKUP(B87, $R$9:$S$13, 2)</f>
        <v>36789</v>
      </c>
      <c r="D87" s="34" t="n">
        <f aca="false">IF(OR(C87=B87, AND(C87&lt;&gt;C86, C86&gt;B86)), 1, 0)</f>
        <v>1</v>
      </c>
      <c r="E87" s="4" t="n">
        <f aca="false" t="array" ref="E87:E87">INDEX($A$9:A86, MAX(IF($D$9:D86=1, ROW(D$9:$D86)-ROW($D$9)+1, 0)))</f>
        <v>43910</v>
      </c>
      <c r="F87" s="36" t="n">
        <f aca="false">(A87-$A$2)/365.25</f>
        <v>0.301163586584531</v>
      </c>
      <c r="G87" s="37" t="n">
        <f aca="false">INDEX('Default Prob'!$P$5:$P$14,MIN(1+_xlfn.IFNA(MATCH(F87,'Default Prob'!$F$5:$F$14,1),0),COUNT('Default Prob'!$P$5:$P$14)))</f>
        <v>0.0275775811913573</v>
      </c>
      <c r="H87" s="37" t="n">
        <f aca="false">H86*EXP(-G86*(F87-F86))</f>
        <v>0.991729030983767</v>
      </c>
      <c r="I87" s="38" t="n">
        <f aca="false">H86-H87</f>
        <v>0.00022466189380399</v>
      </c>
      <c r="J87" s="39" t="n">
        <f aca="false">INDEX('Default Prob'!$C$3:$C$20, _xlfn.IFNA(MATCH(F87, 'Default Prob'!$B$3:$B$20, 1), 1))</f>
        <v>-0.00482</v>
      </c>
      <c r="K87" s="40" t="n">
        <f aca="false">1/((1+J87)^F87)</f>
        <v>1.00145617734414</v>
      </c>
      <c r="L87" s="41" t="n">
        <f aca="false">IF(AND(D87, A87 &lt;= $G$2), $D$5*$D$2*(A87-E87)/365.25, 0)</f>
        <v>3860.36960985626</v>
      </c>
      <c r="M87" s="41" t="n">
        <f aca="false">IF(A87&lt;=$G$2, $D$5*$D$2*(A87-E87)/365.25, 0)</f>
        <v>3860.36960985626</v>
      </c>
      <c r="N87" s="42" t="n">
        <f aca="false">(L87*H87 + M87*I87) * K87</f>
        <v>3834.88404176295</v>
      </c>
      <c r="O87" s="43" t="n">
        <f aca="false">IF(A87&lt;=$G$2, $D$2*(1-$D$3), 0)</f>
        <v>600000</v>
      </c>
      <c r="P87" s="44" t="n">
        <f aca="false">O87*I87*K87</f>
        <v>134.993424818303</v>
      </c>
    </row>
    <row r="88" customFormat="false" ht="15" hidden="false" customHeight="false" outlineLevel="0" collapsed="false">
      <c r="A88" s="4" t="n">
        <f aca="false">WORKDAY(A87, 1)</f>
        <v>44005</v>
      </c>
      <c r="B88" s="33" t="n">
        <f aca="false">DATE(2000, MONTH(A88), DAY(A88))</f>
        <v>36700</v>
      </c>
      <c r="C88" s="33" t="n">
        <f aca="false">VLOOKUP(B88, $R$9:$S$13, 2)</f>
        <v>36789</v>
      </c>
      <c r="D88" s="34" t="n">
        <f aca="false">IF(OR(C88=B88, AND(C88&lt;&gt;C87, C87&gt;B87)), 1, 0)</f>
        <v>0</v>
      </c>
      <c r="E88" s="4" t="n">
        <f aca="false" t="array" ref="E88:E88">INDEX($A$9:A87, MAX(IF($D$9:D87=1, ROW(D$9:$D87)-ROW($D$9)+1, 0)))</f>
        <v>44004</v>
      </c>
      <c r="F88" s="36" t="n">
        <f aca="false">(A88-$A$2)/365.25</f>
        <v>0.303901437371663</v>
      </c>
      <c r="G88" s="37" t="n">
        <f aca="false">INDEX('Default Prob'!$P$5:$P$14,MIN(1+_xlfn.IFNA(MATCH(F88,'Default Prob'!$F$5:$F$14,1),0),COUNT('Default Prob'!$P$5:$P$14)))</f>
        <v>0.0275775811913573</v>
      </c>
      <c r="H88" s="37" t="n">
        <f aca="false">H87*EXP(-G87*(F88-F87))</f>
        <v>0.991654154993597</v>
      </c>
      <c r="I88" s="38" t="n">
        <f aca="false">H87-H88</f>
        <v>7.48759901696427E-005</v>
      </c>
      <c r="J88" s="39" t="n">
        <f aca="false">INDEX('Default Prob'!$C$3:$C$20, _xlfn.IFNA(MATCH(F88, 'Default Prob'!$B$3:$B$20, 1), 1))</f>
        <v>-0.00482</v>
      </c>
      <c r="K88" s="40" t="n">
        <f aca="false">1/((1+J88)^F88)</f>
        <v>1.00146942504136</v>
      </c>
      <c r="L88" s="41" t="n">
        <f aca="false">IF(AND(D88, A88 &lt;= $G$2), $D$5*$D$2*(A88-E88)/365.25, 0)</f>
        <v>0</v>
      </c>
      <c r="M88" s="41" t="n">
        <f aca="false">IF(A88&lt;=$G$2, $D$5*$D$2*(A88-E88)/365.25, 0)</f>
        <v>41.0677618069815</v>
      </c>
      <c r="N88" s="42" t="n">
        <f aca="false">(L88*H88 + M88*I88) * K88</f>
        <v>0.00307950779567124</v>
      </c>
      <c r="O88" s="43" t="n">
        <f aca="false">IF(A88&lt;=$G$2, $D$2*(1-$D$3), 0)</f>
        <v>600000</v>
      </c>
      <c r="P88" s="44" t="n">
        <f aca="false">O88*I88*K88</f>
        <v>44.9916088947568</v>
      </c>
    </row>
    <row r="89" customFormat="false" ht="15" hidden="false" customHeight="false" outlineLevel="0" collapsed="false">
      <c r="A89" s="4" t="n">
        <f aca="false">WORKDAY(A88, 1)</f>
        <v>44006</v>
      </c>
      <c r="B89" s="33" t="n">
        <f aca="false">DATE(2000, MONTH(A89), DAY(A89))</f>
        <v>36701</v>
      </c>
      <c r="C89" s="33" t="n">
        <f aca="false">VLOOKUP(B89, $R$9:$S$13, 2)</f>
        <v>36789</v>
      </c>
      <c r="D89" s="34" t="n">
        <f aca="false">IF(OR(C89=B89, AND(C89&lt;&gt;C88, C88&gt;B88)), 1, 0)</f>
        <v>0</v>
      </c>
      <c r="E89" s="4" t="n">
        <f aca="false" t="array" ref="E89:E89">INDEX($A$9:A88, MAX(IF($D$9:D88=1, ROW(D$9:$D88)-ROW($D$9)+1, 0)))</f>
        <v>44004</v>
      </c>
      <c r="F89" s="36" t="n">
        <f aca="false">(A89-$A$2)/365.25</f>
        <v>0.306639288158795</v>
      </c>
      <c r="G89" s="37" t="n">
        <f aca="false">INDEX('Default Prob'!$P$5:$P$14,MIN(1+_xlfn.IFNA(MATCH(F89,'Default Prob'!$F$5:$F$14,1),0),COUNT('Default Prob'!$P$5:$P$14)))</f>
        <v>0.0275775811913573</v>
      </c>
      <c r="H89" s="37" t="n">
        <f aca="false">H88*EXP(-G88*(F89-F88))</f>
        <v>0.991579284656599</v>
      </c>
      <c r="I89" s="38" t="n">
        <f aca="false">H88-H89</f>
        <v>7.48703369984893E-005</v>
      </c>
      <c r="J89" s="39" t="n">
        <f aca="false">INDEX('Default Prob'!$C$3:$C$20, _xlfn.IFNA(MATCH(F89, 'Default Prob'!$B$3:$B$20, 1), 1))</f>
        <v>-0.00482</v>
      </c>
      <c r="K89" s="40" t="n">
        <f aca="false">1/((1+J89)^F89)</f>
        <v>1.00148267291383</v>
      </c>
      <c r="L89" s="41" t="n">
        <f aca="false">IF(AND(D89, A89 &lt;= $G$2), $D$5*$D$2*(A89-E89)/365.25, 0)</f>
        <v>0</v>
      </c>
      <c r="M89" s="41" t="n">
        <f aca="false">IF(A89&lt;=$G$2, $D$5*$D$2*(A89-E89)/365.25, 0)</f>
        <v>82.1355236139631</v>
      </c>
      <c r="N89" s="42" t="n">
        <f aca="false">(L89*H89 + M89*I89) * K89</f>
        <v>0.00615863205085883</v>
      </c>
      <c r="O89" s="43" t="n">
        <f aca="false">IF(A89&lt;=$G$2, $D$2*(1-$D$3), 0)</f>
        <v>600000</v>
      </c>
      <c r="P89" s="44" t="n">
        <f aca="false">O89*I89*K89</f>
        <v>44.9888071315238</v>
      </c>
    </row>
    <row r="90" customFormat="false" ht="15" hidden="false" customHeight="false" outlineLevel="0" collapsed="false">
      <c r="A90" s="4" t="n">
        <f aca="false">WORKDAY(A89, 1)</f>
        <v>44007</v>
      </c>
      <c r="B90" s="33" t="n">
        <f aca="false">DATE(2000, MONTH(A90), DAY(A90))</f>
        <v>36702</v>
      </c>
      <c r="C90" s="33" t="n">
        <f aca="false">VLOOKUP(B90, $R$9:$S$13, 2)</f>
        <v>36789</v>
      </c>
      <c r="D90" s="34" t="n">
        <f aca="false">IF(OR(C90=B90, AND(C90&lt;&gt;C89, C89&gt;B89)), 1, 0)</f>
        <v>0</v>
      </c>
      <c r="E90" s="4" t="n">
        <f aca="false" t="array" ref="E90:E90">INDEX($A$9:A89, MAX(IF($D$9:D89=1, ROW(D$9:$D89)-ROW($D$9)+1, 0)))</f>
        <v>44004</v>
      </c>
      <c r="F90" s="36" t="n">
        <f aca="false">(A90-$A$2)/365.25</f>
        <v>0.309377138945927</v>
      </c>
      <c r="G90" s="37" t="n">
        <f aca="false">INDEX('Default Prob'!$P$5:$P$14,MIN(1+_xlfn.IFNA(MATCH(F90,'Default Prob'!$F$5:$F$14,1),0),COUNT('Default Prob'!$P$5:$P$14)))</f>
        <v>0.0275775811913573</v>
      </c>
      <c r="H90" s="37" t="n">
        <f aca="false">H89*EXP(-G89*(F90-F89))</f>
        <v>0.991504419972345</v>
      </c>
      <c r="I90" s="38" t="n">
        <f aca="false">H89-H90</f>
        <v>7.48646842542167E-005</v>
      </c>
      <c r="J90" s="39" t="n">
        <f aca="false">INDEX('Default Prob'!$C$3:$C$20, _xlfn.IFNA(MATCH(F90, 'Default Prob'!$B$3:$B$20, 1), 1))</f>
        <v>-0.00482</v>
      </c>
      <c r="K90" s="40" t="n">
        <f aca="false">1/((1+J90)^F90)</f>
        <v>1.00149592096155</v>
      </c>
      <c r="L90" s="41" t="n">
        <f aca="false">IF(AND(D90, A90 &lt;= $G$2), $D$5*$D$2*(A90-E90)/365.25, 0)</f>
        <v>0</v>
      </c>
      <c r="M90" s="41" t="n">
        <f aca="false">IF(A90&lt;=$G$2, $D$5*$D$2*(A90-E90)/365.25, 0)</f>
        <v>123.203285420945</v>
      </c>
      <c r="N90" s="42" t="n">
        <f aca="false">(L90*H90 + M90*I90) * K90</f>
        <v>0.00923737280139699</v>
      </c>
      <c r="O90" s="43" t="n">
        <f aca="false">IF(A90&lt;=$G$2, $D$2*(1-$D$3), 0)</f>
        <v>600000</v>
      </c>
      <c r="P90" s="44" t="n">
        <f aca="false">O90*I90*K90</f>
        <v>44.9860055428033</v>
      </c>
    </row>
    <row r="91" customFormat="false" ht="15" hidden="false" customHeight="false" outlineLevel="0" collapsed="false">
      <c r="A91" s="4" t="n">
        <f aca="false">WORKDAY(A90, 1)</f>
        <v>44008</v>
      </c>
      <c r="B91" s="33" t="n">
        <f aca="false">DATE(2000, MONTH(A91), DAY(A91))</f>
        <v>36703</v>
      </c>
      <c r="C91" s="33" t="n">
        <f aca="false">VLOOKUP(B91, $R$9:$S$13, 2)</f>
        <v>36789</v>
      </c>
      <c r="D91" s="34" t="n">
        <f aca="false">IF(OR(C91=B91, AND(C91&lt;&gt;C90, C90&gt;B90)), 1, 0)</f>
        <v>0</v>
      </c>
      <c r="E91" s="4" t="n">
        <f aca="false" t="array" ref="E91:E91">INDEX($A$9:A90, MAX(IF($D$9:D90=1, ROW(D$9:$D90)-ROW($D$9)+1, 0)))</f>
        <v>44004</v>
      </c>
      <c r="F91" s="36" t="n">
        <f aca="false">(A91-$A$2)/365.25</f>
        <v>0.31211498973306</v>
      </c>
      <c r="G91" s="37" t="n">
        <f aca="false">INDEX('Default Prob'!$P$5:$P$14,MIN(1+_xlfn.IFNA(MATCH(F91,'Default Prob'!$F$5:$F$14,1),0),COUNT('Default Prob'!$P$5:$P$14)))</f>
        <v>0.0275775811913573</v>
      </c>
      <c r="H91" s="37" t="n">
        <f aca="false">H90*EXP(-G90*(F91-F90))</f>
        <v>0.991429560940408</v>
      </c>
      <c r="I91" s="38" t="n">
        <f aca="false">H90-H91</f>
        <v>7.48590319367137E-005</v>
      </c>
      <c r="J91" s="39" t="n">
        <f aca="false">INDEX('Default Prob'!$C$3:$C$20, _xlfn.IFNA(MATCH(F91, 'Default Prob'!$B$3:$B$20, 1), 1))</f>
        <v>-0.00482</v>
      </c>
      <c r="K91" s="40" t="n">
        <f aca="false">1/((1+J91)^F91)</f>
        <v>1.00150916918452</v>
      </c>
      <c r="L91" s="41" t="n">
        <f aca="false">IF(AND(D91, A91 &lt;= $G$2), $D$5*$D$2*(A91-E91)/365.25, 0)</f>
        <v>0</v>
      </c>
      <c r="M91" s="41" t="n">
        <f aca="false">IF(A91&lt;=$G$2, $D$5*$D$2*(A91-E91)/365.25, 0)</f>
        <v>164.271047227926</v>
      </c>
      <c r="N91" s="42" t="n">
        <f aca="false">(L91*H91 + M91*I91) * K91</f>
        <v>0.012315730083104</v>
      </c>
      <c r="O91" s="43" t="n">
        <f aca="false">IF(A91&lt;=$G$2, $D$2*(1-$D$3), 0)</f>
        <v>600000</v>
      </c>
      <c r="P91" s="44" t="n">
        <f aca="false">O91*I91*K91</f>
        <v>44.9832041285372</v>
      </c>
    </row>
    <row r="92" customFormat="false" ht="15" hidden="false" customHeight="false" outlineLevel="0" collapsed="false">
      <c r="A92" s="4" t="n">
        <f aca="false">WORKDAY(A91, 1)</f>
        <v>44011</v>
      </c>
      <c r="B92" s="33" t="n">
        <f aca="false">DATE(2000, MONTH(A92), DAY(A92))</f>
        <v>36706</v>
      </c>
      <c r="C92" s="33" t="n">
        <f aca="false">VLOOKUP(B92, $R$9:$S$13, 2)</f>
        <v>36789</v>
      </c>
      <c r="D92" s="34" t="n">
        <f aca="false">IF(OR(C92=B92, AND(C92&lt;&gt;C91, C91&gt;B91)), 1, 0)</f>
        <v>0</v>
      </c>
      <c r="E92" s="4" t="n">
        <f aca="false" t="array" ref="E92:E92">INDEX($A$9:A91, MAX(IF($D$9:D91=1, ROW(D$9:$D91)-ROW($D$9)+1, 0)))</f>
        <v>44004</v>
      </c>
      <c r="F92" s="36" t="n">
        <f aca="false">(A92-$A$2)/365.25</f>
        <v>0.320328542094456</v>
      </c>
      <c r="G92" s="37" t="n">
        <f aca="false">INDEX('Default Prob'!$P$5:$P$14,MIN(1+_xlfn.IFNA(MATCH(F92,'Default Prob'!$F$5:$F$14,1),0),COUNT('Default Prob'!$P$5:$P$14)))</f>
        <v>0.0275775811913573</v>
      </c>
      <c r="H92" s="37" t="n">
        <f aca="false">H91*EXP(-G91*(F92-F91))</f>
        <v>0.991205017754236</v>
      </c>
      <c r="I92" s="38" t="n">
        <f aca="false">H91-H92</f>
        <v>0.000224543186172266</v>
      </c>
      <c r="J92" s="39" t="n">
        <f aca="false">INDEX('Default Prob'!$C$3:$C$20, _xlfn.IFNA(MATCH(F92, 'Default Prob'!$B$3:$B$20, 1), 1))</f>
        <v>-0.00482</v>
      </c>
      <c r="K92" s="40" t="n">
        <f aca="false">1/((1+J92)^F92)</f>
        <v>1.00154891490495</v>
      </c>
      <c r="L92" s="41" t="n">
        <f aca="false">IF(AND(D92, A92 &lt;= $G$2), $D$5*$D$2*(A92-E92)/365.25, 0)</f>
        <v>0</v>
      </c>
      <c r="M92" s="41" t="n">
        <f aca="false">IF(A92&lt;=$G$2, $D$5*$D$2*(A92-E92)/365.25, 0)</f>
        <v>287.474332648871</v>
      </c>
      <c r="N92" s="42" t="n">
        <f aca="false">(L92*H92 + M92*I92) * K92</f>
        <v>0.0646503856764245</v>
      </c>
      <c r="O92" s="43" t="n">
        <f aca="false">IF(A92&lt;=$G$2, $D$2*(1-$D$3), 0)</f>
        <v>600000</v>
      </c>
      <c r="P92" s="44" t="n">
        <f aca="false">O92*I92*K92</f>
        <v>134.93459067608</v>
      </c>
    </row>
    <row r="93" customFormat="false" ht="15" hidden="false" customHeight="false" outlineLevel="0" collapsed="false">
      <c r="A93" s="4" t="n">
        <f aca="false">WORKDAY(A92, 1)</f>
        <v>44012</v>
      </c>
      <c r="B93" s="33" t="n">
        <f aca="false">DATE(2000, MONTH(A93), DAY(A93))</f>
        <v>36707</v>
      </c>
      <c r="C93" s="33" t="n">
        <f aca="false">VLOOKUP(B93, $R$9:$S$13, 2)</f>
        <v>36789</v>
      </c>
      <c r="D93" s="34" t="n">
        <f aca="false">IF(OR(C93=B93, AND(C93&lt;&gt;C92, C92&gt;B92)), 1, 0)</f>
        <v>0</v>
      </c>
      <c r="E93" s="4" t="n">
        <f aca="false" t="array" ref="E93:E93">INDEX($A$9:A92, MAX(IF($D$9:D92=1, ROW(D$9:$D92)-ROW($D$9)+1, 0)))</f>
        <v>44004</v>
      </c>
      <c r="F93" s="36" t="n">
        <f aca="false">(A93-$A$2)/365.25</f>
        <v>0.323066392881588</v>
      </c>
      <c r="G93" s="37" t="n">
        <f aca="false">INDEX('Default Prob'!$P$5:$P$14,MIN(1+_xlfn.IFNA(MATCH(F93,'Default Prob'!$F$5:$F$14,1),0),COUNT('Default Prob'!$P$5:$P$14)))</f>
        <v>0.0275775811913573</v>
      </c>
      <c r="H93" s="37" t="n">
        <f aca="false">H92*EXP(-G92*(F93-F92))</f>
        <v>0.991130181327302</v>
      </c>
      <c r="I93" s="38" t="n">
        <f aca="false">H92-H93</f>
        <v>7.48364269338442E-005</v>
      </c>
      <c r="J93" s="39" t="n">
        <f aca="false">INDEX('Default Prob'!$C$3:$C$20, _xlfn.IFNA(MATCH(F93, 'Default Prob'!$B$3:$B$20, 1), 1))</f>
        <v>-0.00482</v>
      </c>
      <c r="K93" s="40" t="n">
        <f aca="false">1/((1+J93)^F93)</f>
        <v>1.00156216382895</v>
      </c>
      <c r="L93" s="41" t="n">
        <f aca="false">IF(AND(D93, A93 &lt;= $G$2), $D$5*$D$2*(A93-E93)/365.25, 0)</f>
        <v>0</v>
      </c>
      <c r="M93" s="41" t="n">
        <f aca="false">IF(A93&lt;=$G$2, $D$5*$D$2*(A93-E93)/365.25, 0)</f>
        <v>328.542094455852</v>
      </c>
      <c r="N93" s="42" t="n">
        <f aca="false">(L93*H93 + M93*I93) * K93</f>
        <v>0.0246253252379756</v>
      </c>
      <c r="O93" s="43" t="n">
        <f aca="false">IF(A93&lt;=$G$2, $D$2*(1-$D$3), 0)</f>
        <v>600000</v>
      </c>
      <c r="P93" s="44" t="n">
        <f aca="false">O93*I93*K93</f>
        <v>44.9720002158529</v>
      </c>
    </row>
    <row r="94" customFormat="false" ht="15" hidden="false" customHeight="false" outlineLevel="0" collapsed="false">
      <c r="A94" s="4" t="n">
        <f aca="false">WORKDAY(A93, 1)</f>
        <v>44013</v>
      </c>
      <c r="B94" s="33" t="n">
        <f aca="false">DATE(2000, MONTH(A94), DAY(A94))</f>
        <v>36708</v>
      </c>
      <c r="C94" s="33" t="n">
        <f aca="false">VLOOKUP(B94, $R$9:$S$13, 2)</f>
        <v>36789</v>
      </c>
      <c r="D94" s="34" t="n">
        <f aca="false">IF(OR(C94=B94, AND(C94&lt;&gt;C93, C93&gt;B93)), 1, 0)</f>
        <v>0</v>
      </c>
      <c r="E94" s="4" t="n">
        <f aca="false" t="array" ref="E94:E94">INDEX($A$9:A93, MAX(IF($D$9:D93=1, ROW(D$9:$D93)-ROW($D$9)+1, 0)))</f>
        <v>44004</v>
      </c>
      <c r="F94" s="36" t="n">
        <f aca="false">(A94-$A$2)/365.25</f>
        <v>0.32580424366872</v>
      </c>
      <c r="G94" s="37" t="n">
        <f aca="false">INDEX('Default Prob'!$P$5:$P$14,MIN(1+_xlfn.IFNA(MATCH(F94,'Default Prob'!$F$5:$F$14,1),0),COUNT('Default Prob'!$P$5:$P$14)))</f>
        <v>0.0275775811913573</v>
      </c>
      <c r="H94" s="37" t="n">
        <f aca="false">H93*EXP(-G93*(F94-F93))</f>
        <v>0.991055350550552</v>
      </c>
      <c r="I94" s="38" t="n">
        <f aca="false">H93-H94</f>
        <v>7.48307767498568E-005</v>
      </c>
      <c r="J94" s="39" t="n">
        <f aca="false">INDEX('Default Prob'!$C$3:$C$20, _xlfn.IFNA(MATCH(F94, 'Default Prob'!$B$3:$B$20, 1), 1))</f>
        <v>-0.00482</v>
      </c>
      <c r="K94" s="40" t="n">
        <f aca="false">1/((1+J94)^F94)</f>
        <v>1.00157541292821</v>
      </c>
      <c r="L94" s="41" t="n">
        <f aca="false">IF(AND(D94, A94 &lt;= $G$2), $D$5*$D$2*(A94-E94)/365.25, 0)</f>
        <v>0</v>
      </c>
      <c r="M94" s="41" t="n">
        <f aca="false">IF(A94&lt;=$G$2, $D$5*$D$2*(A94-E94)/365.25, 0)</f>
        <v>369.609856262834</v>
      </c>
      <c r="N94" s="42" t="n">
        <f aca="false">(L94*H94 + M94*I94) * K94</f>
        <v>0.0277017657128044</v>
      </c>
      <c r="O94" s="43" t="n">
        <f aca="false">IF(A94&lt;=$G$2, $D$2*(1-$D$3), 0)</f>
        <v>600000</v>
      </c>
      <c r="P94" s="44" t="n">
        <f aca="false">O94*I94*K94</f>
        <v>44.9691996737859</v>
      </c>
    </row>
    <row r="95" customFormat="false" ht="15" hidden="false" customHeight="false" outlineLevel="0" collapsed="false">
      <c r="A95" s="4" t="n">
        <f aca="false">WORKDAY(A94, 1)</f>
        <v>44014</v>
      </c>
      <c r="B95" s="33" t="n">
        <f aca="false">DATE(2000, MONTH(A95), DAY(A95))</f>
        <v>36709</v>
      </c>
      <c r="C95" s="33" t="n">
        <f aca="false">VLOOKUP(B95, $R$9:$S$13, 2)</f>
        <v>36789</v>
      </c>
      <c r="D95" s="34" t="n">
        <f aca="false">IF(OR(C95=B95, AND(C95&lt;&gt;C94, C94&gt;B94)), 1, 0)</f>
        <v>0</v>
      </c>
      <c r="E95" s="4" t="n">
        <f aca="false" t="array" ref="E95:E95">INDEX($A$9:A94, MAX(IF($D$9:D94=1, ROW(D$9:$D94)-ROW($D$9)+1, 0)))</f>
        <v>44004</v>
      </c>
      <c r="F95" s="36" t="n">
        <f aca="false">(A95-$A$2)/365.25</f>
        <v>0.328542094455852</v>
      </c>
      <c r="G95" s="37" t="n">
        <f aca="false">INDEX('Default Prob'!$P$5:$P$14,MIN(1+_xlfn.IFNA(MATCH(F95,'Default Prob'!$F$5:$F$14,1),0),COUNT('Default Prob'!$P$5:$P$14)))</f>
        <v>0.0275775811913573</v>
      </c>
      <c r="H95" s="37" t="n">
        <f aca="false">H94*EXP(-G94*(F95-F94))</f>
        <v>0.99098052542356</v>
      </c>
      <c r="I95" s="38" t="n">
        <f aca="false">H94-H95</f>
        <v>7.48251269923061E-005</v>
      </c>
      <c r="J95" s="39" t="n">
        <f aca="false">INDEX('Default Prob'!$C$3:$C$20, _xlfn.IFNA(MATCH(F95, 'Default Prob'!$B$3:$B$20, 1), 1))</f>
        <v>-0.00482</v>
      </c>
      <c r="K95" s="40" t="n">
        <f aca="false">1/((1+J95)^F95)</f>
        <v>1.00158866220273</v>
      </c>
      <c r="L95" s="41" t="n">
        <f aca="false">IF(AND(D95, A95 &lt;= $G$2), $D$5*$D$2*(A95-E95)/365.25, 0)</f>
        <v>0</v>
      </c>
      <c r="M95" s="41" t="n">
        <f aca="false">IF(A95&lt;=$G$2, $D$5*$D$2*(A95-E95)/365.25, 0)</f>
        <v>410.677618069815</v>
      </c>
      <c r="N95" s="42" t="n">
        <f aca="false">(L95*H95 + M95*I95) * K95</f>
        <v>0.0307778229336236</v>
      </c>
      <c r="O95" s="43" t="n">
        <f aca="false">IF(A95&lt;=$G$2, $D$2*(1-$D$3), 0)</f>
        <v>600000</v>
      </c>
      <c r="P95" s="44" t="n">
        <f aca="false">O95*I95*K95</f>
        <v>44.9663993060241</v>
      </c>
    </row>
    <row r="96" customFormat="false" ht="15" hidden="false" customHeight="false" outlineLevel="0" collapsed="false">
      <c r="A96" s="4" t="n">
        <f aca="false">WORKDAY(A95, 1)</f>
        <v>44015</v>
      </c>
      <c r="B96" s="33" t="n">
        <f aca="false">DATE(2000, MONTH(A96), DAY(A96))</f>
        <v>36710</v>
      </c>
      <c r="C96" s="33" t="n">
        <f aca="false">VLOOKUP(B96, $R$9:$S$13, 2)</f>
        <v>36789</v>
      </c>
      <c r="D96" s="34" t="n">
        <f aca="false">IF(OR(C96=B96, AND(C96&lt;&gt;C95, C95&gt;B95)), 1, 0)</f>
        <v>0</v>
      </c>
      <c r="E96" s="4" t="n">
        <f aca="false" t="array" ref="E96:E96">INDEX($A$9:A95, MAX(IF($D$9:D95=1, ROW(D$9:$D95)-ROW($D$9)+1, 0)))</f>
        <v>44004</v>
      </c>
      <c r="F96" s="36" t="n">
        <f aca="false">(A96-$A$2)/365.25</f>
        <v>0.331279945242984</v>
      </c>
      <c r="G96" s="37" t="n">
        <f aca="false">INDEX('Default Prob'!$P$5:$P$14,MIN(1+_xlfn.IFNA(MATCH(F96,'Default Prob'!$F$5:$F$14,1),0),COUNT('Default Prob'!$P$5:$P$14)))</f>
        <v>0.0275775811913573</v>
      </c>
      <c r="H96" s="37" t="n">
        <f aca="false">H95*EXP(-G95*(F96-F95))</f>
        <v>0.990905705945898</v>
      </c>
      <c r="I96" s="38" t="n">
        <f aca="false">H95-H96</f>
        <v>7.48194776614142E-005</v>
      </c>
      <c r="J96" s="39" t="n">
        <f aca="false">INDEX('Default Prob'!$C$3:$C$20, _xlfn.IFNA(MATCH(F96, 'Default Prob'!$B$3:$B$20, 1), 1))</f>
        <v>-0.00482</v>
      </c>
      <c r="K96" s="40" t="n">
        <f aca="false">1/((1+J96)^F96)</f>
        <v>1.00160191165252</v>
      </c>
      <c r="L96" s="41" t="n">
        <f aca="false">IF(AND(D96, A96 &lt;= $G$2), $D$5*$D$2*(A96-E96)/365.25, 0)</f>
        <v>0</v>
      </c>
      <c r="M96" s="41" t="n">
        <f aca="false">IF(A96&lt;=$G$2, $D$5*$D$2*(A96-E96)/365.25, 0)</f>
        <v>451.745379876797</v>
      </c>
      <c r="N96" s="42" t="n">
        <f aca="false">(L96*H96 + M96*I96) * K96</f>
        <v>0.0338534969363315</v>
      </c>
      <c r="O96" s="43" t="n">
        <f aca="false">IF(A96&lt;=$G$2, $D$2*(1-$D$3), 0)</f>
        <v>600000</v>
      </c>
      <c r="P96" s="44" t="n">
        <f aca="false">O96*I96*K96</f>
        <v>44.9635991127094</v>
      </c>
    </row>
    <row r="97" customFormat="false" ht="15" hidden="false" customHeight="false" outlineLevel="0" collapsed="false">
      <c r="A97" s="4" t="n">
        <f aca="false">WORKDAY(A96, 1)</f>
        <v>44018</v>
      </c>
      <c r="B97" s="33" t="n">
        <f aca="false">DATE(2000, MONTH(A97), DAY(A97))</f>
        <v>36713</v>
      </c>
      <c r="C97" s="33" t="n">
        <f aca="false">VLOOKUP(B97, $R$9:$S$13, 2)</f>
        <v>36789</v>
      </c>
      <c r="D97" s="34" t="n">
        <f aca="false">IF(OR(C97=B97, AND(C97&lt;&gt;C96, C96&gt;B96)), 1, 0)</f>
        <v>0</v>
      </c>
      <c r="E97" s="4" t="n">
        <f aca="false" t="array" ref="E97:E97">INDEX($A$9:A96, MAX(IF($D$9:D96=1, ROW(D$9:$D96)-ROW($D$9)+1, 0)))</f>
        <v>44004</v>
      </c>
      <c r="F97" s="36" t="n">
        <f aca="false">(A97-$A$2)/365.25</f>
        <v>0.339493497604381</v>
      </c>
      <c r="G97" s="37" t="n">
        <f aca="false">INDEX('Default Prob'!$P$5:$P$14,MIN(1+_xlfn.IFNA(MATCH(F97,'Default Prob'!$F$5:$F$14,1),0),COUNT('Default Prob'!$P$5:$P$14)))</f>
        <v>0.0275775811913573</v>
      </c>
      <c r="H97" s="37" t="n">
        <f aca="false">H96*EXP(-G96*(F97-F96))</f>
        <v>0.990681281404634</v>
      </c>
      <c r="I97" s="38" t="n">
        <f aca="false">H96-H97</f>
        <v>0.000224424541263812</v>
      </c>
      <c r="J97" s="39" t="n">
        <f aca="false">INDEX('Default Prob'!$C$3:$C$20, _xlfn.IFNA(MATCH(F97, 'Default Prob'!$B$3:$B$20, 1), 1))</f>
        <v>-0.00482</v>
      </c>
      <c r="K97" s="40" t="n">
        <f aca="false">1/((1+J97)^F97)</f>
        <v>1.00164166105352</v>
      </c>
      <c r="L97" s="41" t="n">
        <f aca="false">IF(AND(D97, A97 &lt;= $G$2), $D$5*$D$2*(A97-E97)/365.25, 0)</f>
        <v>0</v>
      </c>
      <c r="M97" s="41" t="n">
        <f aca="false">IF(A97&lt;=$G$2, $D$5*$D$2*(A97-E97)/365.25, 0)</f>
        <v>574.948665297741</v>
      </c>
      <c r="N97" s="42" t="n">
        <f aca="false">(L97*H97 + M97*I97) * K97</f>
        <v>0.129244418238079</v>
      </c>
      <c r="O97" s="43" t="n">
        <f aca="false">IF(A97&lt;=$G$2, $D$2*(1-$D$3), 0)</f>
        <v>600000</v>
      </c>
      <c r="P97" s="44" t="n">
        <f aca="false">O97*I97*K97</f>
        <v>134.875782175596</v>
      </c>
    </row>
    <row r="98" customFormat="false" ht="15" hidden="false" customHeight="false" outlineLevel="0" collapsed="false">
      <c r="A98" s="4" t="n">
        <f aca="false">WORKDAY(A97, 1)</f>
        <v>44019</v>
      </c>
      <c r="B98" s="33" t="n">
        <f aca="false">DATE(2000, MONTH(A98), DAY(A98))</f>
        <v>36714</v>
      </c>
      <c r="C98" s="33" t="n">
        <f aca="false">VLOOKUP(B98, $R$9:$S$13, 2)</f>
        <v>36789</v>
      </c>
      <c r="D98" s="34" t="n">
        <f aca="false">IF(OR(C98=B98, AND(C98&lt;&gt;C97, C97&gt;B97)), 1, 0)</f>
        <v>0</v>
      </c>
      <c r="E98" s="4" t="n">
        <f aca="false" t="array" ref="E98:E98">INDEX($A$9:A97, MAX(IF($D$9:D97=1, ROW(D$9:$D97)-ROW($D$9)+1, 0)))</f>
        <v>44004</v>
      </c>
      <c r="F98" s="36" t="n">
        <f aca="false">(A98-$A$2)/365.25</f>
        <v>0.342231348391513</v>
      </c>
      <c r="G98" s="37" t="n">
        <f aca="false">INDEX('Default Prob'!$P$5:$P$14,MIN(1+_xlfn.IFNA(MATCH(F98,'Default Prob'!$F$5:$F$14,1),0),COUNT('Default Prob'!$P$5:$P$14)))</f>
        <v>0.0275775811913573</v>
      </c>
      <c r="H98" s="37" t="n">
        <f aca="false">H97*EXP(-G97*(F98-F97))</f>
        <v>0.990606484520032</v>
      </c>
      <c r="I98" s="38" t="n">
        <f aca="false">H97-H98</f>
        <v>7.4796884602768E-005</v>
      </c>
      <c r="J98" s="39" t="n">
        <f aca="false">INDEX('Default Prob'!$C$3:$C$20, _xlfn.IFNA(MATCH(F98, 'Default Prob'!$B$3:$B$20, 1), 1))</f>
        <v>-0.00482</v>
      </c>
      <c r="K98" s="40" t="n">
        <f aca="false">1/((1+J98)^F98)</f>
        <v>1.0016549112044</v>
      </c>
      <c r="L98" s="41" t="n">
        <f aca="false">IF(AND(D98, A98 &lt;= $G$2), $D$5*$D$2*(A98-E98)/365.25, 0)</f>
        <v>0</v>
      </c>
      <c r="M98" s="41" t="n">
        <f aca="false">IF(A98&lt;=$G$2, $D$5*$D$2*(A98-E98)/365.25, 0)</f>
        <v>616.016427104723</v>
      </c>
      <c r="N98" s="42" t="n">
        <f aca="false">(L98*H98 + M98*I98) * K98</f>
        <v>0.0461523614816129</v>
      </c>
      <c r="O98" s="43" t="n">
        <f aca="false">IF(A98&lt;=$G$2, $D$2*(1-$D$3), 0)</f>
        <v>600000</v>
      </c>
      <c r="P98" s="44" t="n">
        <f aca="false">O98*I98*K98</f>
        <v>44.952400083091</v>
      </c>
    </row>
    <row r="99" customFormat="false" ht="15" hidden="false" customHeight="false" outlineLevel="0" collapsed="false">
      <c r="A99" s="4" t="n">
        <f aca="false">WORKDAY(A98, 1)</f>
        <v>44020</v>
      </c>
      <c r="B99" s="33" t="n">
        <f aca="false">DATE(2000, MONTH(A99), DAY(A99))</f>
        <v>36715</v>
      </c>
      <c r="C99" s="33" t="n">
        <f aca="false">VLOOKUP(B99, $R$9:$S$13, 2)</f>
        <v>36789</v>
      </c>
      <c r="D99" s="34" t="n">
        <f aca="false">IF(OR(C99=B99, AND(C99&lt;&gt;C98, C98&gt;B98)), 1, 0)</f>
        <v>0</v>
      </c>
      <c r="E99" s="4" t="n">
        <f aca="false" t="array" ref="E99:E99">INDEX($A$9:A98, MAX(IF($D$9:D98=1, ROW(D$9:$D98)-ROW($D$9)+1, 0)))</f>
        <v>44004</v>
      </c>
      <c r="F99" s="36" t="n">
        <f aca="false">(A99-$A$2)/365.25</f>
        <v>0.344969199178645</v>
      </c>
      <c r="G99" s="37" t="n">
        <f aca="false">INDEX('Default Prob'!$P$5:$P$14,MIN(1+_xlfn.IFNA(MATCH(F99,'Default Prob'!$F$5:$F$14,1),0),COUNT('Default Prob'!$P$5:$P$14)))</f>
        <v>0.0275775811913573</v>
      </c>
      <c r="H99" s="37" t="n">
        <f aca="false">H98*EXP(-G98*(F99-F98))</f>
        <v>0.990531693282627</v>
      </c>
      <c r="I99" s="38" t="n">
        <f aca="false">H98-H99</f>
        <v>7.47912374041704E-005</v>
      </c>
      <c r="J99" s="39" t="n">
        <f aca="false">INDEX('Default Prob'!$C$3:$C$20, _xlfn.IFNA(MATCH(F99, 'Default Prob'!$B$3:$B$20, 1), 1))</f>
        <v>-0.00482</v>
      </c>
      <c r="K99" s="40" t="n">
        <f aca="false">1/((1+J99)^F99)</f>
        <v>1.00166816153056</v>
      </c>
      <c r="L99" s="41" t="n">
        <f aca="false">IF(AND(D99, A99 &lt;= $G$2), $D$5*$D$2*(A99-E99)/365.25, 0)</f>
        <v>0</v>
      </c>
      <c r="M99" s="41" t="n">
        <f aca="false">IF(A99&lt;=$G$2, $D$5*$D$2*(A99-E99)/365.25, 0)</f>
        <v>657.084188911704</v>
      </c>
      <c r="N99" s="42" t="n">
        <f aca="false">(L99*H99 + M99*I99) * K99</f>
        <v>0.0492261199305011</v>
      </c>
      <c r="O99" s="43" t="n">
        <f aca="false">IF(A99&lt;=$G$2, $D$2*(1-$D$3), 0)</f>
        <v>600000</v>
      </c>
      <c r="P99" s="44" t="n">
        <f aca="false">O99*I99*K99</f>
        <v>44.9496007615388</v>
      </c>
    </row>
    <row r="100" customFormat="false" ht="15" hidden="false" customHeight="false" outlineLevel="0" collapsed="false">
      <c r="A100" s="4" t="n">
        <f aca="false">WORKDAY(A99, 1)</f>
        <v>44021</v>
      </c>
      <c r="B100" s="33" t="n">
        <f aca="false">DATE(2000, MONTH(A100), DAY(A100))</f>
        <v>36716</v>
      </c>
      <c r="C100" s="33" t="n">
        <f aca="false">VLOOKUP(B100, $R$9:$S$13, 2)</f>
        <v>36789</v>
      </c>
      <c r="D100" s="34" t="n">
        <f aca="false">IF(OR(C100=B100, AND(C100&lt;&gt;C99, C99&gt;B99)), 1, 0)</f>
        <v>0</v>
      </c>
      <c r="E100" s="4" t="n">
        <f aca="false" t="array" ref="E100:E100">INDEX($A$9:A99, MAX(IF($D$9:D99=1, ROW(D$9:$D99)-ROW($D$9)+1, 0)))</f>
        <v>44004</v>
      </c>
      <c r="F100" s="36" t="n">
        <f aca="false">(A100-$A$2)/365.25</f>
        <v>0.347707049965777</v>
      </c>
      <c r="G100" s="37" t="n">
        <f aca="false">INDEX('Default Prob'!$P$5:$P$14,MIN(1+_xlfn.IFNA(MATCH(F100,'Default Prob'!$F$5:$F$14,1),0),COUNT('Default Prob'!$P$5:$P$14)))</f>
        <v>0.0275775811913573</v>
      </c>
      <c r="H100" s="37" t="n">
        <f aca="false">H99*EXP(-G99*(F100-F99))</f>
        <v>0.990456907691996</v>
      </c>
      <c r="I100" s="38" t="n">
        <f aca="false">H99-H100</f>
        <v>7.47855906318984E-005</v>
      </c>
      <c r="J100" s="39" t="n">
        <f aca="false">INDEX('Default Prob'!$C$3:$C$20, _xlfn.IFNA(MATCH(F100, 'Default Prob'!$B$3:$B$20, 1), 1))</f>
        <v>-0.00482</v>
      </c>
      <c r="K100" s="40" t="n">
        <f aca="false">1/((1+J100)^F100)</f>
        <v>1.00168141203201</v>
      </c>
      <c r="L100" s="41" t="n">
        <f aca="false">IF(AND(D100, A100 &lt;= $G$2), $D$5*$D$2*(A100-E100)/365.25, 0)</f>
        <v>0</v>
      </c>
      <c r="M100" s="41" t="n">
        <f aca="false">IF(A100&lt;=$G$2, $D$5*$D$2*(A100-E100)/365.25, 0)</f>
        <v>698.151950718686</v>
      </c>
      <c r="N100" s="42" t="n">
        <f aca="false">(L100*H100 + M100*I100) * K100</f>
        <v>0.0522994953759642</v>
      </c>
      <c r="O100" s="43" t="n">
        <f aca="false">IF(A100&lt;=$G$2, $D$2*(1-$D$3), 0)</f>
        <v>600000</v>
      </c>
      <c r="P100" s="44" t="n">
        <f aca="false">O100*I100*K100</f>
        <v>44.9468016142846</v>
      </c>
    </row>
    <row r="101" customFormat="false" ht="15" hidden="false" customHeight="false" outlineLevel="0" collapsed="false">
      <c r="A101" s="4" t="n">
        <f aca="false">WORKDAY(A100, 1)</f>
        <v>44022</v>
      </c>
      <c r="B101" s="33" t="n">
        <f aca="false">DATE(2000, MONTH(A101), DAY(A101))</f>
        <v>36717</v>
      </c>
      <c r="C101" s="33" t="n">
        <f aca="false">VLOOKUP(B101, $R$9:$S$13, 2)</f>
        <v>36789</v>
      </c>
      <c r="D101" s="34" t="n">
        <f aca="false">IF(OR(C101=B101, AND(C101&lt;&gt;C100, C100&gt;B100)), 1, 0)</f>
        <v>0</v>
      </c>
      <c r="E101" s="4" t="n">
        <f aca="false" t="array" ref="E101:E101">INDEX($A$9:A100, MAX(IF($D$9:D100=1, ROW(D$9:$D100)-ROW($D$9)+1, 0)))</f>
        <v>44004</v>
      </c>
      <c r="F101" s="36" t="n">
        <f aca="false">(A101-$A$2)/365.25</f>
        <v>0.350444900752909</v>
      </c>
      <c r="G101" s="37" t="n">
        <f aca="false">INDEX('Default Prob'!$P$5:$P$14,MIN(1+_xlfn.IFNA(MATCH(F101,'Default Prob'!$F$5:$F$14,1),0),COUNT('Default Prob'!$P$5:$P$14)))</f>
        <v>0.0275775811913573</v>
      </c>
      <c r="H101" s="37" t="n">
        <f aca="false">H100*EXP(-G100*(F101-F100))</f>
        <v>0.99038212774771</v>
      </c>
      <c r="I101" s="38" t="n">
        <f aca="false">H100-H101</f>
        <v>7.4779944285952E-005</v>
      </c>
      <c r="J101" s="39" t="n">
        <f aca="false">INDEX('Default Prob'!$C$3:$C$20, _xlfn.IFNA(MATCH(F101, 'Default Prob'!$B$3:$B$20, 1), 1))</f>
        <v>-0.00482</v>
      </c>
      <c r="K101" s="40" t="n">
        <f aca="false">1/((1+J101)^F101)</f>
        <v>1.00169466270873</v>
      </c>
      <c r="L101" s="41" t="n">
        <f aca="false">IF(AND(D101, A101 &lt;= $G$2), $D$5*$D$2*(A101-E101)/365.25, 0)</f>
        <v>0</v>
      </c>
      <c r="M101" s="41" t="n">
        <f aca="false">IF(A101&lt;=$G$2, $D$5*$D$2*(A101-E101)/365.25, 0)</f>
        <v>739.219712525667</v>
      </c>
      <c r="N101" s="42" t="n">
        <f aca="false">(L101*H101 + M101*I101) * K101</f>
        <v>0.0553724878538029</v>
      </c>
      <c r="O101" s="43" t="n">
        <f aca="false">IF(A101&lt;=$G$2, $D$2*(1-$D$3), 0)</f>
        <v>600000</v>
      </c>
      <c r="P101" s="44" t="n">
        <f aca="false">O101*I101*K101</f>
        <v>44.9440026413367</v>
      </c>
    </row>
    <row r="102" customFormat="false" ht="15" hidden="false" customHeight="false" outlineLevel="0" collapsed="false">
      <c r="A102" s="4" t="n">
        <f aca="false">WORKDAY(A101, 1)</f>
        <v>44025</v>
      </c>
      <c r="B102" s="33" t="n">
        <f aca="false">DATE(2000, MONTH(A102), DAY(A102))</f>
        <v>36720</v>
      </c>
      <c r="C102" s="33" t="n">
        <f aca="false">VLOOKUP(B102, $R$9:$S$13, 2)</f>
        <v>36789</v>
      </c>
      <c r="D102" s="34" t="n">
        <f aca="false">IF(OR(C102=B102, AND(C102&lt;&gt;C101, C101&gt;B101)), 1, 0)</f>
        <v>0</v>
      </c>
      <c r="E102" s="4" t="n">
        <f aca="false" t="array" ref="E102:E102">INDEX($A$9:A101, MAX(IF($D$9:D101=1, ROW(D$9:$D101)-ROW($D$9)+1, 0)))</f>
        <v>44004</v>
      </c>
      <c r="F102" s="36" t="n">
        <f aca="false">(A102-$A$2)/365.25</f>
        <v>0.358658453114305</v>
      </c>
      <c r="G102" s="37" t="n">
        <f aca="false">INDEX('Default Prob'!$P$5:$P$14,MIN(1+_xlfn.IFNA(MATCH(F102,'Default Prob'!$F$5:$F$14,1),0),COUNT('Default Prob'!$P$5:$P$14)))</f>
        <v>0.0275775811913573</v>
      </c>
      <c r="H102" s="37" t="n">
        <f aca="false">H101*EXP(-G101*(F102-F101))</f>
        <v>0.990157821788664</v>
      </c>
      <c r="I102" s="38" t="n">
        <f aca="false">H101-H102</f>
        <v>0.000224305959045323</v>
      </c>
      <c r="J102" s="39" t="n">
        <f aca="false">INDEX('Default Prob'!$C$3:$C$20, _xlfn.IFNA(MATCH(F102, 'Default Prob'!$B$3:$B$20, 1), 1))</f>
        <v>-0.00482</v>
      </c>
      <c r="K102" s="40" t="n">
        <f aca="false">1/((1+J102)^F102)</f>
        <v>1.00173441579063</v>
      </c>
      <c r="L102" s="41" t="n">
        <f aca="false">IF(AND(D102, A102 &lt;= $G$2), $D$5*$D$2*(A102-E102)/365.25, 0)</f>
        <v>0</v>
      </c>
      <c r="M102" s="41" t="n">
        <f aca="false">IF(A102&lt;=$G$2, $D$5*$D$2*(A102-E102)/365.25, 0)</f>
        <v>862.422997946612</v>
      </c>
      <c r="N102" s="42" t="n">
        <f aca="false">(L102*H102 + M102*I102) * K102</f>
        <v>0.193782134525467</v>
      </c>
      <c r="O102" s="43" t="n">
        <f aca="false">IF(A102&lt;=$G$2, $D$2*(1-$D$3), 0)</f>
        <v>600000</v>
      </c>
      <c r="P102" s="44" t="n">
        <f aca="false">O102*I102*K102</f>
        <v>134.816999305575</v>
      </c>
    </row>
    <row r="103" customFormat="false" ht="15" hidden="false" customHeight="false" outlineLevel="0" collapsed="false">
      <c r="A103" s="4" t="n">
        <f aca="false">WORKDAY(A102, 1)</f>
        <v>44026</v>
      </c>
      <c r="B103" s="33" t="n">
        <f aca="false">DATE(2000, MONTH(A103), DAY(A103))</f>
        <v>36721</v>
      </c>
      <c r="C103" s="33" t="n">
        <f aca="false">VLOOKUP(B103, $R$9:$S$13, 2)</f>
        <v>36789</v>
      </c>
      <c r="D103" s="34" t="n">
        <f aca="false">IF(OR(C103=B103, AND(C103&lt;&gt;C102, C102&gt;B102)), 1, 0)</f>
        <v>0</v>
      </c>
      <c r="E103" s="4" t="n">
        <f aca="false" t="array" ref="E103:E103">INDEX($A$9:A102, MAX(IF($D$9:D102=1, ROW(D$9:$D102)-ROW($D$9)+1, 0)))</f>
        <v>44004</v>
      </c>
      <c r="F103" s="36" t="n">
        <f aca="false">(A103-$A$2)/365.25</f>
        <v>0.361396303901437</v>
      </c>
      <c r="G103" s="37" t="n">
        <f aca="false">INDEX('Default Prob'!$P$5:$P$14,MIN(1+_xlfn.IFNA(MATCH(F103,'Default Prob'!$F$5:$F$14,1),0),COUNT('Default Prob'!$P$5:$P$14)))</f>
        <v>0.0275775811913573</v>
      </c>
      <c r="H103" s="37" t="n">
        <f aca="false">H102*EXP(-G102*(F103-F102))</f>
        <v>0.990083064425499</v>
      </c>
      <c r="I103" s="38" t="n">
        <f aca="false">H102-H103</f>
        <v>7.475736316509E-005</v>
      </c>
      <c r="J103" s="39" t="n">
        <f aca="false">INDEX('Default Prob'!$C$3:$C$20, _xlfn.IFNA(MATCH(F103, 'Default Prob'!$B$3:$B$20, 1), 1))</f>
        <v>-0.00482</v>
      </c>
      <c r="K103" s="40" t="n">
        <f aca="false">1/((1+J103)^F103)</f>
        <v>1.00174766716852</v>
      </c>
      <c r="L103" s="41" t="n">
        <f aca="false">IF(AND(D103, A103 &lt;= $G$2), $D$5*$D$2*(A103-E103)/365.25, 0)</f>
        <v>0</v>
      </c>
      <c r="M103" s="41" t="n">
        <f aca="false">IF(A103&lt;=$G$2, $D$5*$D$2*(A103-E103)/365.25, 0)</f>
        <v>903.490759753593</v>
      </c>
      <c r="N103" s="42" t="n">
        <f aca="false">(L103*H103 + M103*I103) * K103</f>
        <v>0.0676606288047049</v>
      </c>
      <c r="O103" s="43" t="n">
        <f aca="false">IF(A103&lt;=$G$2, $D$2*(1-$D$3), 0)</f>
        <v>600000</v>
      </c>
      <c r="P103" s="44" t="n">
        <f aca="false">O103*I103*K103</f>
        <v>44.932808492579</v>
      </c>
    </row>
    <row r="104" customFormat="false" ht="15" hidden="false" customHeight="false" outlineLevel="0" collapsed="false">
      <c r="A104" s="4" t="n">
        <f aca="false">WORKDAY(A103, 1)</f>
        <v>44027</v>
      </c>
      <c r="B104" s="33" t="n">
        <f aca="false">DATE(2000, MONTH(A104), DAY(A104))</f>
        <v>36722</v>
      </c>
      <c r="C104" s="33" t="n">
        <f aca="false">VLOOKUP(B104, $R$9:$S$13, 2)</f>
        <v>36789</v>
      </c>
      <c r="D104" s="34" t="n">
        <f aca="false">IF(OR(C104=B104, AND(C104&lt;&gt;C103, C103&gt;B103)), 1, 0)</f>
        <v>0</v>
      </c>
      <c r="E104" s="4" t="n">
        <f aca="false" t="array" ref="E104:E104">INDEX($A$9:A103, MAX(IF($D$9:D103=1, ROW(D$9:$D103)-ROW($D$9)+1, 0)))</f>
        <v>44004</v>
      </c>
      <c r="F104" s="36" t="n">
        <f aca="false">(A104-$A$2)/365.25</f>
        <v>0.364134154688569</v>
      </c>
      <c r="G104" s="37" t="n">
        <f aca="false">INDEX('Default Prob'!$P$5:$P$14,MIN(1+_xlfn.IFNA(MATCH(F104,'Default Prob'!$F$5:$F$14,1),0),COUNT('Default Prob'!$P$5:$P$14)))</f>
        <v>0.0275775811913573</v>
      </c>
      <c r="H104" s="37" t="n">
        <f aca="false">H103*EXP(-G103*(F104-F103))</f>
        <v>0.990008312706549</v>
      </c>
      <c r="I104" s="38" t="n">
        <f aca="false">H103-H104</f>
        <v>7.47517189503277E-005</v>
      </c>
      <c r="J104" s="39" t="n">
        <f aca="false">INDEX('Default Prob'!$C$3:$C$20, _xlfn.IFNA(MATCH(F104, 'Default Prob'!$B$3:$B$20, 1), 1))</f>
        <v>-0.00482</v>
      </c>
      <c r="K104" s="40" t="n">
        <f aca="false">1/((1+J104)^F104)</f>
        <v>1.00176091872169</v>
      </c>
      <c r="L104" s="41" t="n">
        <f aca="false">IF(AND(D104, A104 &lt;= $G$2), $D$5*$D$2*(A104-E104)/365.25, 0)</f>
        <v>0</v>
      </c>
      <c r="M104" s="41" t="n">
        <f aca="false">IF(A104&lt;=$G$2, $D$5*$D$2*(A104-E104)/365.25, 0)</f>
        <v>944.558521560575</v>
      </c>
      <c r="N104" s="42" t="n">
        <f aca="false">(L104*H104 + M104*I104) * K104</f>
        <v>0.0707317069810776</v>
      </c>
      <c r="O104" s="43" t="n">
        <f aca="false">IF(A104&lt;=$G$2, $D$2*(1-$D$3), 0)</f>
        <v>600000</v>
      </c>
      <c r="P104" s="44" t="n">
        <f aca="false">O104*I104*K104</f>
        <v>44.9300103910237</v>
      </c>
    </row>
    <row r="105" customFormat="false" ht="15" hidden="false" customHeight="false" outlineLevel="0" collapsed="false">
      <c r="A105" s="4" t="n">
        <f aca="false">WORKDAY(A104, 1)</f>
        <v>44028</v>
      </c>
      <c r="B105" s="33" t="n">
        <f aca="false">DATE(2000, MONTH(A105), DAY(A105))</f>
        <v>36723</v>
      </c>
      <c r="C105" s="33" t="n">
        <f aca="false">VLOOKUP(B105, $R$9:$S$13, 2)</f>
        <v>36789</v>
      </c>
      <c r="D105" s="34" t="n">
        <f aca="false">IF(OR(C105=B105, AND(C105&lt;&gt;C104, C104&gt;B104)), 1, 0)</f>
        <v>0</v>
      </c>
      <c r="E105" s="4" t="n">
        <f aca="false" t="array" ref="E105:E105">INDEX($A$9:A104, MAX(IF($D$9:D104=1, ROW(D$9:$D104)-ROW($D$9)+1, 0)))</f>
        <v>44004</v>
      </c>
      <c r="F105" s="36" t="n">
        <f aca="false">(A105-$A$2)/365.25</f>
        <v>0.366872005475702</v>
      </c>
      <c r="G105" s="37" t="n">
        <f aca="false">INDEX('Default Prob'!$P$5:$P$14,MIN(1+_xlfn.IFNA(MATCH(F105,'Default Prob'!$F$5:$F$14,1),0),COUNT('Default Prob'!$P$5:$P$14)))</f>
        <v>0.0275775811913573</v>
      </c>
      <c r="H105" s="37" t="n">
        <f aca="false">H104*EXP(-G104*(F105-F104))</f>
        <v>0.989933566631387</v>
      </c>
      <c r="I105" s="38" t="n">
        <f aca="false">H104-H105</f>
        <v>7.47460751617801E-005</v>
      </c>
      <c r="J105" s="39" t="n">
        <f aca="false">INDEX('Default Prob'!$C$3:$C$20, _xlfn.IFNA(MATCH(F105, 'Default Prob'!$B$3:$B$20, 1), 1))</f>
        <v>-0.00482</v>
      </c>
      <c r="K105" s="40" t="n">
        <f aca="false">1/((1+J105)^F105)</f>
        <v>1.00177417045017</v>
      </c>
      <c r="L105" s="41" t="n">
        <f aca="false">IF(AND(D105, A105 &lt;= $G$2), $D$5*$D$2*(A105-E105)/365.25, 0)</f>
        <v>0</v>
      </c>
      <c r="M105" s="41" t="n">
        <f aca="false">IF(A105&lt;=$G$2, $D$5*$D$2*(A105-E105)/365.25, 0)</f>
        <v>985.626283367557</v>
      </c>
      <c r="N105" s="42" t="n">
        <f aca="false">(L105*H105 + M105*I105) * K105</f>
        <v>0.073802402404532</v>
      </c>
      <c r="O105" s="43" t="n">
        <f aca="false">IF(A105&lt;=$G$2, $D$2*(1-$D$3), 0)</f>
        <v>600000</v>
      </c>
      <c r="P105" s="44" t="n">
        <f aca="false">O105*I105*K105</f>
        <v>44.9272124637589</v>
      </c>
    </row>
    <row r="106" customFormat="false" ht="15" hidden="false" customHeight="false" outlineLevel="0" collapsed="false">
      <c r="A106" s="4" t="n">
        <f aca="false">WORKDAY(A105, 1)</f>
        <v>44029</v>
      </c>
      <c r="B106" s="33" t="n">
        <f aca="false">DATE(2000, MONTH(A106), DAY(A106))</f>
        <v>36724</v>
      </c>
      <c r="C106" s="33" t="n">
        <f aca="false">VLOOKUP(B106, $R$9:$S$13, 2)</f>
        <v>36789</v>
      </c>
      <c r="D106" s="34" t="n">
        <f aca="false">IF(OR(C106=B106, AND(C106&lt;&gt;C105, C105&gt;B105)), 1, 0)</f>
        <v>0</v>
      </c>
      <c r="E106" s="4" t="n">
        <f aca="false" t="array" ref="E106:E106">INDEX($A$9:A105, MAX(IF($D$9:D105=1, ROW(D$9:$D105)-ROW($D$9)+1, 0)))</f>
        <v>44004</v>
      </c>
      <c r="F106" s="36" t="n">
        <f aca="false">(A106-$A$2)/365.25</f>
        <v>0.369609856262834</v>
      </c>
      <c r="G106" s="37" t="n">
        <f aca="false">INDEX('Default Prob'!$P$5:$P$14,MIN(1+_xlfn.IFNA(MATCH(F106,'Default Prob'!$F$5:$F$14,1),0),COUNT('Default Prob'!$P$5:$P$14)))</f>
        <v>0.0275775811913573</v>
      </c>
      <c r="H106" s="37" t="n">
        <f aca="false">H105*EXP(-G105*(F106-F105))</f>
        <v>0.989858826199588</v>
      </c>
      <c r="I106" s="38" t="n">
        <f aca="false">H105-H106</f>
        <v>7.47404317993361E-005</v>
      </c>
      <c r="J106" s="39" t="n">
        <f aca="false">INDEX('Default Prob'!$C$3:$C$20, _xlfn.IFNA(MATCH(F106, 'Default Prob'!$B$3:$B$20, 1), 1))</f>
        <v>-0.00482</v>
      </c>
      <c r="K106" s="40" t="n">
        <f aca="false">1/((1+J106)^F106)</f>
        <v>1.00178742235394</v>
      </c>
      <c r="L106" s="41" t="n">
        <f aca="false">IF(AND(D106, A106 &lt;= $G$2), $D$5*$D$2*(A106-E106)/365.25, 0)</f>
        <v>0</v>
      </c>
      <c r="M106" s="41" t="n">
        <f aca="false">IF(A106&lt;=$G$2, $D$5*$D$2*(A106-E106)/365.25, 0)</f>
        <v>1026.69404517454</v>
      </c>
      <c r="N106" s="42" t="n">
        <f aca="false">(L106*H106 + M106*I106) * K106</f>
        <v>0.0768727151107572</v>
      </c>
      <c r="O106" s="43" t="n">
        <f aca="false">IF(A106&lt;=$G$2, $D$2*(1-$D$3), 0)</f>
        <v>600000</v>
      </c>
      <c r="P106" s="44" t="n">
        <f aca="false">O106*I106*K106</f>
        <v>44.9244147107265</v>
      </c>
    </row>
    <row r="107" customFormat="false" ht="15" hidden="false" customHeight="false" outlineLevel="0" collapsed="false">
      <c r="A107" s="4" t="n">
        <f aca="false">WORKDAY(A106, 1)</f>
        <v>44032</v>
      </c>
      <c r="B107" s="33" t="n">
        <f aca="false">DATE(2000, MONTH(A107), DAY(A107))</f>
        <v>36727</v>
      </c>
      <c r="C107" s="33" t="n">
        <f aca="false">VLOOKUP(B107, $R$9:$S$13, 2)</f>
        <v>36789</v>
      </c>
      <c r="D107" s="34" t="n">
        <f aca="false">IF(OR(C107=B107, AND(C107&lt;&gt;C106, C106&gt;B106)), 1, 0)</f>
        <v>0</v>
      </c>
      <c r="E107" s="4" t="n">
        <f aca="false" t="array" ref="E107:E107">INDEX($A$9:A106, MAX(IF($D$9:D106=1, ROW(D$9:$D106)-ROW($D$9)+1, 0)))</f>
        <v>44004</v>
      </c>
      <c r="F107" s="36" t="n">
        <f aca="false">(A107-$A$2)/365.25</f>
        <v>0.37782340862423</v>
      </c>
      <c r="G107" s="37" t="n">
        <f aca="false">INDEX('Default Prob'!$P$5:$P$14,MIN(1+_xlfn.IFNA(MATCH(F107,'Default Prob'!$F$5:$F$14,1),0),COUNT('Default Prob'!$P$5:$P$14)))</f>
        <v>0.0275775811913573</v>
      </c>
      <c r="H107" s="37" t="n">
        <f aca="false">H106*EXP(-G106*(F107-F106))</f>
        <v>0.989634638760104</v>
      </c>
      <c r="I107" s="38" t="n">
        <f aca="false">H106-H107</f>
        <v>0.000224187439483714</v>
      </c>
      <c r="J107" s="39" t="n">
        <f aca="false">INDEX('Default Prob'!$C$3:$C$20, _xlfn.IFNA(MATCH(F107, 'Default Prob'!$B$3:$B$20, 1), 1))</f>
        <v>-0.00482</v>
      </c>
      <c r="K107" s="40" t="n">
        <f aca="false">1/((1+J107)^F107)</f>
        <v>1.00182717911709</v>
      </c>
      <c r="L107" s="41" t="n">
        <f aca="false">IF(AND(D107, A107 &lt;= $G$2), $D$5*$D$2*(A107-E107)/365.25, 0)</f>
        <v>0</v>
      </c>
      <c r="M107" s="41" t="n">
        <f aca="false">IF(A107&lt;=$G$2, $D$5*$D$2*(A107-E107)/365.25, 0)</f>
        <v>1149.89733059548</v>
      </c>
      <c r="N107" s="42" t="n">
        <f aca="false">(L107*H107 + M107*I107) * K107</f>
        <v>0.258263571357727</v>
      </c>
      <c r="O107" s="43" t="n">
        <f aca="false">IF(A107&lt;=$G$2, $D$2*(1-$D$3), 0)</f>
        <v>600000</v>
      </c>
      <c r="P107" s="44" t="n">
        <f aca="false">O107*I107*K107</f>
        <v>134.758242054871</v>
      </c>
    </row>
    <row r="108" customFormat="false" ht="15" hidden="false" customHeight="false" outlineLevel="0" collapsed="false">
      <c r="A108" s="4" t="n">
        <f aca="false">WORKDAY(A107, 1)</f>
        <v>44033</v>
      </c>
      <c r="B108" s="33" t="n">
        <f aca="false">DATE(2000, MONTH(A108), DAY(A108))</f>
        <v>36728</v>
      </c>
      <c r="C108" s="33" t="n">
        <f aca="false">VLOOKUP(B108, $R$9:$S$13, 2)</f>
        <v>36789</v>
      </c>
      <c r="D108" s="34" t="n">
        <f aca="false">IF(OR(C108=B108, AND(C108&lt;&gt;C107, C107&gt;B107)), 1, 0)</f>
        <v>0</v>
      </c>
      <c r="E108" s="4" t="n">
        <f aca="false" t="array" ref="E108:E108">INDEX($A$9:A107, MAX(IF($D$9:D107=1, ROW(D$9:$D107)-ROW($D$9)+1, 0)))</f>
        <v>44004</v>
      </c>
      <c r="F108" s="36" t="n">
        <f aca="false">(A108-$A$2)/365.25</f>
        <v>0.380561259411362</v>
      </c>
      <c r="G108" s="37" t="n">
        <f aca="false">INDEX('Default Prob'!$P$5:$P$14,MIN(1+_xlfn.IFNA(MATCH(F108,'Default Prob'!$F$5:$F$14,1),0),COUNT('Default Prob'!$P$5:$P$14)))</f>
        <v>0.0275775811913573</v>
      </c>
      <c r="H108" s="37" t="n">
        <f aca="false">H107*EXP(-G107*(F108-F107))</f>
        <v>0.989559920897494</v>
      </c>
      <c r="I108" s="38" t="n">
        <f aca="false">H107-H108</f>
        <v>7.47178626099298E-005</v>
      </c>
      <c r="J108" s="39" t="n">
        <f aca="false">INDEX('Default Prob'!$C$3:$C$20, _xlfn.IFNA(MATCH(F108, 'Default Prob'!$B$3:$B$20, 1), 1))</f>
        <v>-0.00482</v>
      </c>
      <c r="K108" s="40" t="n">
        <f aca="false">1/((1+J108)^F108)</f>
        <v>1.00184043172208</v>
      </c>
      <c r="L108" s="41" t="n">
        <f aca="false">IF(AND(D108, A108 &lt;= $G$2), $D$5*$D$2*(A108-E108)/365.25, 0)</f>
        <v>0</v>
      </c>
      <c r="M108" s="41" t="n">
        <f aca="false">IF(A108&lt;=$G$2, $D$5*$D$2*(A108-E108)/365.25, 0)</f>
        <v>1190.96509240246</v>
      </c>
      <c r="N108" s="42" t="n">
        <f aca="false">(L108*H108 + M108*I108) * K108</f>
        <v>0.0891501394784401</v>
      </c>
      <c r="O108" s="43" t="n">
        <f aca="false">IF(A108&lt;=$G$2, $D$2*(1-$D$3), 0)</f>
        <v>600000</v>
      </c>
      <c r="P108" s="44" t="n">
        <f aca="false">O108*I108*K108</f>
        <v>44.91322544069</v>
      </c>
    </row>
    <row r="109" customFormat="false" ht="15" hidden="false" customHeight="false" outlineLevel="0" collapsed="false">
      <c r="A109" s="4" t="n">
        <f aca="false">WORKDAY(A108, 1)</f>
        <v>44034</v>
      </c>
      <c r="B109" s="33" t="n">
        <f aca="false">DATE(2000, MONTH(A109), DAY(A109))</f>
        <v>36729</v>
      </c>
      <c r="C109" s="33" t="n">
        <f aca="false">VLOOKUP(B109, $R$9:$S$13, 2)</f>
        <v>36789</v>
      </c>
      <c r="D109" s="34" t="n">
        <f aca="false">IF(OR(C109=B109, AND(C109&lt;&gt;C108, C108&gt;B108)), 1, 0)</f>
        <v>0</v>
      </c>
      <c r="E109" s="4" t="n">
        <f aca="false" t="array" ref="E109:E109">INDEX($A$9:A108, MAX(IF($D$9:D108=1, ROW(D$9:$D108)-ROW($D$9)+1, 0)))</f>
        <v>44004</v>
      </c>
      <c r="F109" s="36" t="n">
        <f aca="false">(A109-$A$2)/365.25</f>
        <v>0.383299110198494</v>
      </c>
      <c r="G109" s="37" t="n">
        <f aca="false">INDEX('Default Prob'!$P$5:$P$14,MIN(1+_xlfn.IFNA(MATCH(F109,'Default Prob'!$F$5:$F$14,1),0),COUNT('Default Prob'!$P$5:$P$14)))</f>
        <v>0.0275775811913573</v>
      </c>
      <c r="H109" s="37" t="n">
        <f aca="false">H108*EXP(-G108*(F109-F108))</f>
        <v>0.989485208676117</v>
      </c>
      <c r="I109" s="38" t="n">
        <f aca="false">H108-H109</f>
        <v>7.47122213775597E-005</v>
      </c>
      <c r="J109" s="39" t="n">
        <f aca="false">INDEX('Default Prob'!$C$3:$C$20, _xlfn.IFNA(MATCH(F109, 'Default Prob'!$B$3:$B$20, 1), 1))</f>
        <v>-0.00482</v>
      </c>
      <c r="K109" s="40" t="n">
        <f aca="false">1/((1+J109)^F109)</f>
        <v>1.00185368450239</v>
      </c>
      <c r="L109" s="41" t="n">
        <f aca="false">IF(AND(D109, A109 &lt;= $G$2), $D$5*$D$2*(A109-E109)/365.25, 0)</f>
        <v>0</v>
      </c>
      <c r="M109" s="41" t="n">
        <f aca="false">IF(A109&lt;=$G$2, $D$5*$D$2*(A109-E109)/365.25, 0)</f>
        <v>1232.03285420945</v>
      </c>
      <c r="N109" s="42" t="n">
        <f aca="false">(L109*H109 + M109*I109) * K109</f>
        <v>0.0922185391348661</v>
      </c>
      <c r="O109" s="43" t="n">
        <f aca="false">IF(A109&lt;=$G$2, $D$2*(1-$D$3), 0)</f>
        <v>600000</v>
      </c>
      <c r="P109" s="44" t="n">
        <f aca="false">O109*I109*K109</f>
        <v>44.9104285586798</v>
      </c>
    </row>
    <row r="110" customFormat="false" ht="15" hidden="false" customHeight="false" outlineLevel="0" collapsed="false">
      <c r="A110" s="4" t="n">
        <f aca="false">WORKDAY(A109, 1)</f>
        <v>44035</v>
      </c>
      <c r="B110" s="33" t="n">
        <f aca="false">DATE(2000, MONTH(A110), DAY(A110))</f>
        <v>36730</v>
      </c>
      <c r="C110" s="33" t="n">
        <f aca="false">VLOOKUP(B110, $R$9:$S$13, 2)</f>
        <v>36789</v>
      </c>
      <c r="D110" s="34" t="n">
        <f aca="false">IF(OR(C110=B110, AND(C110&lt;&gt;C109, C109&gt;B109)), 1, 0)</f>
        <v>0</v>
      </c>
      <c r="E110" s="4" t="n">
        <f aca="false" t="array" ref="E110:E110">INDEX($A$9:A109, MAX(IF($D$9:D109=1, ROW(D$9:$D109)-ROW($D$9)+1, 0)))</f>
        <v>44004</v>
      </c>
      <c r="F110" s="36" t="n">
        <f aca="false">(A110-$A$2)/365.25</f>
        <v>0.386036960985626</v>
      </c>
      <c r="G110" s="37" t="n">
        <f aca="false">INDEX('Default Prob'!$P$5:$P$14,MIN(1+_xlfn.IFNA(MATCH(F110,'Default Prob'!$F$5:$F$14,1),0),COUNT('Default Prob'!$P$5:$P$14)))</f>
        <v>0.0275775811913573</v>
      </c>
      <c r="H110" s="37" t="n">
        <f aca="false">H109*EXP(-G109*(F110-F109))</f>
        <v>0.989410502095545</v>
      </c>
      <c r="I110" s="38" t="n">
        <f aca="false">H109-H110</f>
        <v>7.47065805710712E-005</v>
      </c>
      <c r="J110" s="39" t="n">
        <f aca="false">INDEX('Default Prob'!$C$3:$C$20, _xlfn.IFNA(MATCH(F110, 'Default Prob'!$B$3:$B$20, 1), 1))</f>
        <v>-0.00482</v>
      </c>
      <c r="K110" s="40" t="n">
        <f aca="false">1/((1+J110)^F110)</f>
        <v>1.00186693745801</v>
      </c>
      <c r="L110" s="41" t="n">
        <f aca="false">IF(AND(D110, A110 &lt;= $G$2), $D$5*$D$2*(A110-E110)/365.25, 0)</f>
        <v>0</v>
      </c>
      <c r="M110" s="41" t="n">
        <f aca="false">IF(A110&lt;=$G$2, $D$5*$D$2*(A110-E110)/365.25, 0)</f>
        <v>1273.10061601643</v>
      </c>
      <c r="N110" s="42" t="n">
        <f aca="false">(L110*H110 + M110*I110) * K110</f>
        <v>0.0952865562885286</v>
      </c>
      <c r="O110" s="43" t="n">
        <f aca="false">IF(A110&lt;=$G$2, $D$2*(1-$D$3), 0)</f>
        <v>600000</v>
      </c>
      <c r="P110" s="44" t="n">
        <f aca="false">O110*I110*K110</f>
        <v>44.9076318508195</v>
      </c>
    </row>
    <row r="111" customFormat="false" ht="15" hidden="false" customHeight="false" outlineLevel="0" collapsed="false">
      <c r="A111" s="4" t="n">
        <f aca="false">WORKDAY(A110, 1)</f>
        <v>44036</v>
      </c>
      <c r="B111" s="33" t="n">
        <f aca="false">DATE(2000, MONTH(A111), DAY(A111))</f>
        <v>36731</v>
      </c>
      <c r="C111" s="33" t="n">
        <f aca="false">VLOOKUP(B111, $R$9:$S$13, 2)</f>
        <v>36789</v>
      </c>
      <c r="D111" s="34" t="n">
        <f aca="false">IF(OR(C111=B111, AND(C111&lt;&gt;C110, C110&gt;B110)), 1, 0)</f>
        <v>0</v>
      </c>
      <c r="E111" s="4" t="n">
        <f aca="false" t="array" ref="E111:E111">INDEX($A$9:A110, MAX(IF($D$9:D110=1, ROW(D$9:$D110)-ROW($D$9)+1, 0)))</f>
        <v>44004</v>
      </c>
      <c r="F111" s="36" t="n">
        <f aca="false">(A111-$A$2)/365.25</f>
        <v>0.388774811772758</v>
      </c>
      <c r="G111" s="37" t="n">
        <f aca="false">INDEX('Default Prob'!$P$5:$P$14,MIN(1+_xlfn.IFNA(MATCH(F111,'Default Prob'!$F$5:$F$14,1),0),COUNT('Default Prob'!$P$5:$P$14)))</f>
        <v>0.0275775811913573</v>
      </c>
      <c r="H111" s="37" t="n">
        <f aca="false">H110*EXP(-G110*(F111-F110))</f>
        <v>0.989335801155355</v>
      </c>
      <c r="I111" s="38" t="n">
        <f aca="false">H110-H111</f>
        <v>7.47009401904641E-005</v>
      </c>
      <c r="J111" s="39" t="n">
        <f aca="false">INDEX('Default Prob'!$C$3:$C$20, _xlfn.IFNA(MATCH(F111, 'Default Prob'!$B$3:$B$20, 1), 1))</f>
        <v>-0.00482</v>
      </c>
      <c r="K111" s="40" t="n">
        <f aca="false">1/((1+J111)^F111)</f>
        <v>1.00188019058895</v>
      </c>
      <c r="L111" s="41" t="n">
        <f aca="false">IF(AND(D111, A111 &lt;= $G$2), $D$5*$D$2*(A111-E111)/365.25, 0)</f>
        <v>0</v>
      </c>
      <c r="M111" s="41" t="n">
        <f aca="false">IF(A111&lt;=$G$2, $D$5*$D$2*(A111-E111)/365.25, 0)</f>
        <v>1314.16837782341</v>
      </c>
      <c r="N111" s="42" t="n">
        <f aca="false">(L111*H111 + M111*I111) * K111</f>
        <v>0.0983541909752058</v>
      </c>
      <c r="O111" s="43" t="n">
        <f aca="false">IF(A111&lt;=$G$2, $D$2*(1-$D$3), 0)</f>
        <v>600000</v>
      </c>
      <c r="P111" s="44" t="n">
        <f aca="false">O111*I111*K111</f>
        <v>44.9048353171174</v>
      </c>
    </row>
    <row r="112" customFormat="false" ht="15" hidden="false" customHeight="false" outlineLevel="0" collapsed="false">
      <c r="A112" s="4" t="n">
        <f aca="false">WORKDAY(A111, 1)</f>
        <v>44039</v>
      </c>
      <c r="B112" s="33" t="n">
        <f aca="false">DATE(2000, MONTH(A112), DAY(A112))</f>
        <v>36734</v>
      </c>
      <c r="C112" s="33" t="n">
        <f aca="false">VLOOKUP(B112, $R$9:$S$13, 2)</f>
        <v>36789</v>
      </c>
      <c r="D112" s="34" t="n">
        <f aca="false">IF(OR(C112=B112, AND(C112&lt;&gt;C111, C111&gt;B111)), 1, 0)</f>
        <v>0</v>
      </c>
      <c r="E112" s="4" t="n">
        <f aca="false" t="array" ref="E112:E112">INDEX($A$9:A111, MAX(IF($D$9:D111=1, ROW(D$9:$D111)-ROW($D$9)+1, 0)))</f>
        <v>44004</v>
      </c>
      <c r="F112" s="36" t="n">
        <f aca="false">(A112-$A$2)/365.25</f>
        <v>0.396988364134155</v>
      </c>
      <c r="G112" s="37" t="n">
        <f aca="false">INDEX('Default Prob'!$P$5:$P$14,MIN(1+_xlfn.IFNA(MATCH(F112,'Default Prob'!$F$5:$F$14,1),0),COUNT('Default Prob'!$P$5:$P$14)))</f>
        <v>0.0275775811913573</v>
      </c>
      <c r="H112" s="37" t="n">
        <f aca="false">H111*EXP(-G111*(F112-F111))</f>
        <v>0.989111732172809</v>
      </c>
      <c r="I112" s="38" t="n">
        <f aca="false">H111-H112</f>
        <v>0.000224068982545789</v>
      </c>
      <c r="J112" s="39" t="n">
        <f aca="false">INDEX('Default Prob'!$C$3:$C$20, _xlfn.IFNA(MATCH(F112, 'Default Prob'!$B$3:$B$20, 1), 1))</f>
        <v>-0.00482</v>
      </c>
      <c r="K112" s="40" t="n">
        <f aca="false">1/((1+J112)^F112)</f>
        <v>1.00191995103367</v>
      </c>
      <c r="L112" s="41" t="n">
        <f aca="false">IF(AND(D112, A112 &lt;= $G$2), $D$5*$D$2*(A112-E112)/365.25, 0)</f>
        <v>0</v>
      </c>
      <c r="M112" s="41" t="n">
        <f aca="false">IF(A112&lt;=$G$2, $D$5*$D$2*(A112-E112)/365.25, 0)</f>
        <v>1437.37166324435</v>
      </c>
      <c r="N112" s="42" t="n">
        <f aca="false">(L112*H112 + M112*I112) * K112</f>
        <v>0.322688765532462</v>
      </c>
      <c r="O112" s="43" t="n">
        <f aca="false">IF(A112&lt;=$G$2, $D$2*(1-$D$3), 0)</f>
        <v>600000</v>
      </c>
      <c r="P112" s="44" t="n">
        <f aca="false">O112*I112*K112</f>
        <v>134.699510412265</v>
      </c>
    </row>
    <row r="113" customFormat="false" ht="15" hidden="false" customHeight="false" outlineLevel="0" collapsed="false">
      <c r="A113" s="4" t="n">
        <f aca="false">WORKDAY(A112, 1)</f>
        <v>44040</v>
      </c>
      <c r="B113" s="33" t="n">
        <f aca="false">DATE(2000, MONTH(A113), DAY(A113))</f>
        <v>36735</v>
      </c>
      <c r="C113" s="33" t="n">
        <f aca="false">VLOOKUP(B113, $R$9:$S$13, 2)</f>
        <v>36789</v>
      </c>
      <c r="D113" s="34" t="n">
        <f aca="false">IF(OR(C113=B113, AND(C113&lt;&gt;C112, C112&gt;B112)), 1, 0)</f>
        <v>0</v>
      </c>
      <c r="E113" s="4" t="n">
        <f aca="false" t="array" ref="E113:E113">INDEX($A$9:A112, MAX(IF($D$9:D112=1, ROW(D$9:$D112)-ROW($D$9)+1, 0)))</f>
        <v>44004</v>
      </c>
      <c r="F113" s="36" t="n">
        <f aca="false">(A113-$A$2)/365.25</f>
        <v>0.399726214921287</v>
      </c>
      <c r="G113" s="37" t="n">
        <f aca="false">INDEX('Default Prob'!$P$5:$P$14,MIN(1+_xlfn.IFNA(MATCH(F113,'Default Prob'!$F$5:$F$14,1),0),COUNT('Default Prob'!$P$5:$P$14)))</f>
        <v>0.0275775811913573</v>
      </c>
      <c r="H113" s="37" t="n">
        <f aca="false">H112*EXP(-G112*(F113-F112))</f>
        <v>0.989037053789883</v>
      </c>
      <c r="I113" s="38" t="n">
        <f aca="false">H112-H113</f>
        <v>7.46783829261854E-005</v>
      </c>
      <c r="J113" s="39" t="n">
        <f aca="false">INDEX('Default Prob'!$C$3:$C$20, _xlfn.IFNA(MATCH(F113, 'Default Prob'!$B$3:$B$20, 1), 1))</f>
        <v>-0.00482</v>
      </c>
      <c r="K113" s="40" t="n">
        <f aca="false">1/((1+J113)^F113)</f>
        <v>1.0019332048659</v>
      </c>
      <c r="L113" s="41" t="n">
        <f aca="false">IF(AND(D113, A113 &lt;= $G$2), $D$5*$D$2*(A113-E113)/365.25, 0)</f>
        <v>0</v>
      </c>
      <c r="M113" s="41" t="n">
        <f aca="false">IF(A113&lt;=$G$2, $D$5*$D$2*(A113-E113)/365.25, 0)</f>
        <v>1478.43942505133</v>
      </c>
      <c r="N113" s="42" t="n">
        <f aca="false">(L113*H113 + M113*I113) * K113</f>
        <v>0.110620905766722</v>
      </c>
      <c r="O113" s="43" t="n">
        <f aca="false">IF(A113&lt;=$G$2, $D$2*(1-$D$3), 0)</f>
        <v>600000</v>
      </c>
      <c r="P113" s="44" t="n">
        <f aca="false">O113*I113*K113</f>
        <v>44.8936509236614</v>
      </c>
    </row>
    <row r="114" customFormat="false" ht="15" hidden="false" customHeight="false" outlineLevel="0" collapsed="false">
      <c r="A114" s="4" t="n">
        <f aca="false">WORKDAY(A113, 1)</f>
        <v>44041</v>
      </c>
      <c r="B114" s="33" t="n">
        <f aca="false">DATE(2000, MONTH(A114), DAY(A114))</f>
        <v>36736</v>
      </c>
      <c r="C114" s="33" t="n">
        <f aca="false">VLOOKUP(B114, $R$9:$S$13, 2)</f>
        <v>36789</v>
      </c>
      <c r="D114" s="34" t="n">
        <f aca="false">IF(OR(C114=B114, AND(C114&lt;&gt;C113, C113&gt;B113)), 1, 0)</f>
        <v>0</v>
      </c>
      <c r="E114" s="4" t="n">
        <f aca="false" t="array" ref="E114:E114">INDEX($A$9:A113, MAX(IF($D$9:D113=1, ROW(D$9:$D113)-ROW($D$9)+1, 0)))</f>
        <v>44004</v>
      </c>
      <c r="F114" s="36" t="n">
        <f aca="false">(A114-$A$2)/365.25</f>
        <v>0.402464065708419</v>
      </c>
      <c r="G114" s="37" t="n">
        <f aca="false">INDEX('Default Prob'!$P$5:$P$14,MIN(1+_xlfn.IFNA(MATCH(F114,'Default Prob'!$F$5:$F$14,1),0),COUNT('Default Prob'!$P$5:$P$14)))</f>
        <v>0.0275775811913573</v>
      </c>
      <c r="H114" s="37" t="n">
        <f aca="false">H113*EXP(-G113*(F114-F113))</f>
        <v>0.988962381045208</v>
      </c>
      <c r="I114" s="38" t="n">
        <f aca="false">H113-H114</f>
        <v>7.46727446745421E-005</v>
      </c>
      <c r="J114" s="39" t="n">
        <f aca="false">INDEX('Default Prob'!$C$3:$C$20, _xlfn.IFNA(MATCH(F114, 'Default Prob'!$B$3:$B$20, 1), 1))</f>
        <v>-0.00482</v>
      </c>
      <c r="K114" s="40" t="n">
        <f aca="false">1/((1+J114)^F114)</f>
        <v>1.00194645887345</v>
      </c>
      <c r="L114" s="41" t="n">
        <f aca="false">IF(AND(D114, A114 &lt;= $G$2), $D$5*$D$2*(A114-E114)/365.25, 0)</f>
        <v>0</v>
      </c>
      <c r="M114" s="41" t="n">
        <f aca="false">IF(A114&lt;=$G$2, $D$5*$D$2*(A114-E114)/365.25, 0)</f>
        <v>1519.50718685832</v>
      </c>
      <c r="N114" s="42" t="n">
        <f aca="false">(L114*H114 + M114*I114) * K114</f>
        <v>0.113686628654525</v>
      </c>
      <c r="O114" s="43" t="n">
        <f aca="false">IF(A114&lt;=$G$2, $D$2*(1-$D$3), 0)</f>
        <v>600000</v>
      </c>
      <c r="P114" s="44" t="n">
        <f aca="false">O114*I114*K114</f>
        <v>44.8908552606112</v>
      </c>
    </row>
    <row r="115" customFormat="false" ht="15" hidden="false" customHeight="false" outlineLevel="0" collapsed="false">
      <c r="A115" s="4" t="n">
        <f aca="false">WORKDAY(A114, 1)</f>
        <v>44042</v>
      </c>
      <c r="B115" s="33" t="n">
        <f aca="false">DATE(2000, MONTH(A115), DAY(A115))</f>
        <v>36737</v>
      </c>
      <c r="C115" s="33" t="n">
        <f aca="false">VLOOKUP(B115, $R$9:$S$13, 2)</f>
        <v>36789</v>
      </c>
      <c r="D115" s="34" t="n">
        <f aca="false">IF(OR(C115=B115, AND(C115&lt;&gt;C114, C114&gt;B114)), 1, 0)</f>
        <v>0</v>
      </c>
      <c r="E115" s="4" t="n">
        <f aca="false" t="array" ref="E115:E115">INDEX($A$9:A114, MAX(IF($D$9:D114=1, ROW(D$9:$D114)-ROW($D$9)+1, 0)))</f>
        <v>44004</v>
      </c>
      <c r="F115" s="36" t="n">
        <f aca="false">(A115-$A$2)/365.25</f>
        <v>0.405201916495551</v>
      </c>
      <c r="G115" s="37" t="n">
        <f aca="false">INDEX('Default Prob'!$P$5:$P$14,MIN(1+_xlfn.IFNA(MATCH(F115,'Default Prob'!$F$5:$F$14,1),0),COUNT('Default Prob'!$P$5:$P$14)))</f>
        <v>0.0275775811913573</v>
      </c>
      <c r="H115" s="37" t="n">
        <f aca="false">H114*EXP(-G114*(F115-F114))</f>
        <v>0.98888771393836</v>
      </c>
      <c r="I115" s="38" t="n">
        <f aca="false">H114-H115</f>
        <v>7.46671068485583E-005</v>
      </c>
      <c r="J115" s="39" t="n">
        <f aca="false">INDEX('Default Prob'!$C$3:$C$20, _xlfn.IFNA(MATCH(F115, 'Default Prob'!$B$3:$B$20, 1), 1))</f>
        <v>-0.00482</v>
      </c>
      <c r="K115" s="40" t="n">
        <f aca="false">1/((1+J115)^F115)</f>
        <v>1.00195971305633</v>
      </c>
      <c r="L115" s="41" t="n">
        <f aca="false">IF(AND(D115, A115 &lt;= $G$2), $D$5*$D$2*(A115-E115)/365.25, 0)</f>
        <v>0</v>
      </c>
      <c r="M115" s="41" t="n">
        <f aca="false">IF(A115&lt;=$G$2, $D$5*$D$2*(A115-E115)/365.25, 0)</f>
        <v>1560.5749486653</v>
      </c>
      <c r="N115" s="42" t="n">
        <f aca="false">(L115*H115 + M115*I115) * K115</f>
        <v>0.116751969289678</v>
      </c>
      <c r="O115" s="43" t="n">
        <f aca="false">IF(A115&lt;=$G$2, $D$2*(1-$D$3), 0)</f>
        <v>600000</v>
      </c>
      <c r="P115" s="44" t="n">
        <f aca="false">O115*I115*K115</f>
        <v>44.8880597716366</v>
      </c>
    </row>
    <row r="116" customFormat="false" ht="15" hidden="false" customHeight="false" outlineLevel="0" collapsed="false">
      <c r="A116" s="4" t="n">
        <f aca="false">WORKDAY(A115, 1)</f>
        <v>44043</v>
      </c>
      <c r="B116" s="33" t="n">
        <f aca="false">DATE(2000, MONTH(A116), DAY(A116))</f>
        <v>36738</v>
      </c>
      <c r="C116" s="33" t="n">
        <f aca="false">VLOOKUP(B116, $R$9:$S$13, 2)</f>
        <v>36789</v>
      </c>
      <c r="D116" s="34" t="n">
        <f aca="false">IF(OR(C116=B116, AND(C116&lt;&gt;C115, C115&gt;B115)), 1, 0)</f>
        <v>0</v>
      </c>
      <c r="E116" s="4" t="n">
        <f aca="false" t="array" ref="E116:E116">INDEX($A$9:A115, MAX(IF($D$9:D115=1, ROW(D$9:$D115)-ROW($D$9)+1, 0)))</f>
        <v>44004</v>
      </c>
      <c r="F116" s="36" t="n">
        <f aca="false">(A116-$A$2)/365.25</f>
        <v>0.407939767282683</v>
      </c>
      <c r="G116" s="37" t="n">
        <f aca="false">INDEX('Default Prob'!$P$5:$P$14,MIN(1+_xlfn.IFNA(MATCH(F116,'Default Prob'!$F$5:$F$14,1),0),COUNT('Default Prob'!$P$5:$P$14)))</f>
        <v>0.0275775811913573</v>
      </c>
      <c r="H116" s="37" t="n">
        <f aca="false">H115*EXP(-G115*(F116-F115))</f>
        <v>0.988813052468912</v>
      </c>
      <c r="I116" s="38" t="n">
        <f aca="false">H115-H116</f>
        <v>7.46614694482339E-005</v>
      </c>
      <c r="J116" s="39" t="n">
        <f aca="false">INDEX('Default Prob'!$C$3:$C$20, _xlfn.IFNA(MATCH(F116, 'Default Prob'!$B$3:$B$20, 1), 1))</f>
        <v>-0.00482</v>
      </c>
      <c r="K116" s="40" t="n">
        <f aca="false">1/((1+J116)^F116)</f>
        <v>1.00197296741454</v>
      </c>
      <c r="L116" s="41" t="n">
        <f aca="false">IF(AND(D116, A116 &lt;= $G$2), $D$5*$D$2*(A116-E116)/365.25, 0)</f>
        <v>0</v>
      </c>
      <c r="M116" s="41" t="n">
        <f aca="false">IF(A116&lt;=$G$2, $D$5*$D$2*(A116-E116)/365.25, 0)</f>
        <v>1601.64271047228</v>
      </c>
      <c r="N116" s="42" t="n">
        <f aca="false">(L116*H116 + M116*I116) * K116</f>
        <v>0.119816927707947</v>
      </c>
      <c r="O116" s="43" t="n">
        <f aca="false">IF(A116&lt;=$G$2, $D$2*(1-$D$3), 0)</f>
        <v>600000</v>
      </c>
      <c r="P116" s="44" t="n">
        <f aca="false">O116*I116*K116</f>
        <v>44.8852644567462</v>
      </c>
    </row>
    <row r="117" customFormat="false" ht="15" hidden="false" customHeight="false" outlineLevel="0" collapsed="false">
      <c r="A117" s="4" t="n">
        <f aca="false">WORKDAY(A116, 1)</f>
        <v>44046</v>
      </c>
      <c r="B117" s="33" t="n">
        <f aca="false">DATE(2000, MONTH(A117), DAY(A117))</f>
        <v>36741</v>
      </c>
      <c r="C117" s="33" t="n">
        <f aca="false">VLOOKUP(B117, $R$9:$S$13, 2)</f>
        <v>36789</v>
      </c>
      <c r="D117" s="34" t="n">
        <f aca="false">IF(OR(C117=B117, AND(C117&lt;&gt;C116, C116&gt;B116)), 1, 0)</f>
        <v>0</v>
      </c>
      <c r="E117" s="4" t="n">
        <f aca="false" t="array" ref="E117:E117">INDEX($A$9:A116, MAX(IF($D$9:D116=1, ROW(D$9:$D116)-ROW($D$9)+1, 0)))</f>
        <v>44004</v>
      </c>
      <c r="F117" s="36" t="n">
        <f aca="false">(A117-$A$2)/365.25</f>
        <v>0.416153319644079</v>
      </c>
      <c r="G117" s="37" t="n">
        <f aca="false">INDEX('Default Prob'!$P$5:$P$14,MIN(1+_xlfn.IFNA(MATCH(F117,'Default Prob'!$F$5:$F$14,1),0),COUNT('Default Prob'!$P$5:$P$14)))</f>
        <v>0.0275775811913573</v>
      </c>
      <c r="H117" s="37" t="n">
        <f aca="false">H116*EXP(-G116*(F117-F116))</f>
        <v>0.988589101880713</v>
      </c>
      <c r="I117" s="38" t="n">
        <f aca="false">H116-H117</f>
        <v>0.000223950588198685</v>
      </c>
      <c r="J117" s="39" t="n">
        <f aca="false">INDEX('Default Prob'!$C$3:$C$20, _xlfn.IFNA(MATCH(F117, 'Default Prob'!$B$3:$B$20, 1), 1))</f>
        <v>-0.00482</v>
      </c>
      <c r="K117" s="40" t="n">
        <f aca="false">1/((1+J117)^F117)</f>
        <v>1.00201273154119</v>
      </c>
      <c r="L117" s="41" t="n">
        <f aca="false">IF(AND(D117, A117 &lt;= $G$2), $D$5*$D$2*(A117-E117)/365.25, 0)</f>
        <v>0</v>
      </c>
      <c r="M117" s="41" t="n">
        <f aca="false">IF(A117&lt;=$G$2, $D$5*$D$2*(A117-E117)/365.25, 0)</f>
        <v>1724.84599589322</v>
      </c>
      <c r="N117" s="42" t="n">
        <f aca="false">(L117*H117 + M117*I117) * K117</f>
        <v>0.387057753826336</v>
      </c>
      <c r="O117" s="43" t="n">
        <f aca="false">IF(A117&lt;=$G$2, $D$2*(1-$D$3), 0)</f>
        <v>600000</v>
      </c>
      <c r="P117" s="44" t="n">
        <f aca="false">O117*I117*K117</f>
        <v>134.640804366733</v>
      </c>
    </row>
    <row r="118" customFormat="false" ht="15" hidden="false" customHeight="false" outlineLevel="0" collapsed="false">
      <c r="A118" s="4" t="n">
        <f aca="false">WORKDAY(A117, 1)</f>
        <v>44047</v>
      </c>
      <c r="B118" s="33" t="n">
        <f aca="false">DATE(2000, MONTH(A118), DAY(A118))</f>
        <v>36742</v>
      </c>
      <c r="C118" s="33" t="n">
        <f aca="false">VLOOKUP(B118, $R$9:$S$13, 2)</f>
        <v>36789</v>
      </c>
      <c r="D118" s="34" t="n">
        <f aca="false">IF(OR(C118=B118, AND(C118&lt;&gt;C117, C117&gt;B117)), 1, 0)</f>
        <v>0</v>
      </c>
      <c r="E118" s="4" t="n">
        <f aca="false" t="array" ref="E118:E118">INDEX($A$9:A117, MAX(IF($D$9:D117=1, ROW(D$9:$D117)-ROW($D$9)+1, 0)))</f>
        <v>44004</v>
      </c>
      <c r="F118" s="36" t="n">
        <f aca="false">(A118-$A$2)/365.25</f>
        <v>0.418891170431211</v>
      </c>
      <c r="G118" s="37" t="n">
        <f aca="false">INDEX('Default Prob'!$P$5:$P$14,MIN(1+_xlfn.IFNA(MATCH(F118,'Default Prob'!$F$5:$F$14,1),0),COUNT('Default Prob'!$P$5:$P$14)))</f>
        <v>0.0275775811913573</v>
      </c>
      <c r="H118" s="37" t="n">
        <f aca="false">H117*EXP(-G117*(F118-F117))</f>
        <v>0.98851446295661</v>
      </c>
      <c r="I118" s="38" t="n">
        <f aca="false">H117-H118</f>
        <v>7.46389241028655E-005</v>
      </c>
      <c r="J118" s="39" t="n">
        <f aca="false">INDEX('Default Prob'!$C$3:$C$20, _xlfn.IFNA(MATCH(F118, 'Default Prob'!$B$3:$B$20, 1), 1))</f>
        <v>-0.00482</v>
      </c>
      <c r="K118" s="40" t="n">
        <f aca="false">1/((1+J118)^F118)</f>
        <v>1.00202598660076</v>
      </c>
      <c r="L118" s="41" t="n">
        <f aca="false">IF(AND(D118, A118 &lt;= $G$2), $D$5*$D$2*(A118-E118)/365.25, 0)</f>
        <v>0</v>
      </c>
      <c r="M118" s="41" t="n">
        <f aca="false">IF(A118&lt;=$G$2, $D$5*$D$2*(A118-E118)/365.25, 0)</f>
        <v>1765.91375770021</v>
      </c>
      <c r="N118" s="42" t="n">
        <f aca="false">(L118*H118 + M118*I118) * K118</f>
        <v>0.132072939926435</v>
      </c>
      <c r="O118" s="43" t="n">
        <f aca="false">IF(A118&lt;=$G$2, $D$2*(1-$D$3), 0)</f>
        <v>600000</v>
      </c>
      <c r="P118" s="44" t="n">
        <f aca="false">O118*I118*K118</f>
        <v>44.8740849377958</v>
      </c>
    </row>
    <row r="119" customFormat="false" ht="15" hidden="false" customHeight="false" outlineLevel="0" collapsed="false">
      <c r="A119" s="4" t="n">
        <f aca="false">WORKDAY(A118, 1)</f>
        <v>44048</v>
      </c>
      <c r="B119" s="33" t="n">
        <f aca="false">DATE(2000, MONTH(A119), DAY(A119))</f>
        <v>36743</v>
      </c>
      <c r="C119" s="33" t="n">
        <f aca="false">VLOOKUP(B119, $R$9:$S$13, 2)</f>
        <v>36789</v>
      </c>
      <c r="D119" s="34" t="n">
        <f aca="false">IF(OR(C119=B119, AND(C119&lt;&gt;C118, C118&gt;B118)), 1, 0)</f>
        <v>0</v>
      </c>
      <c r="E119" s="4" t="n">
        <f aca="false" t="array" ref="E119:E119">INDEX($A$9:A118, MAX(IF($D$9:D118=1, ROW(D$9:$D118)-ROW($D$9)+1, 0)))</f>
        <v>44004</v>
      </c>
      <c r="F119" s="36" t="n">
        <f aca="false">(A119-$A$2)/365.25</f>
        <v>0.421629021218344</v>
      </c>
      <c r="G119" s="37" t="n">
        <f aca="false">INDEX('Default Prob'!$P$5:$P$14,MIN(1+_xlfn.IFNA(MATCH(F119,'Default Prob'!$F$5:$F$14,1),0),COUNT('Default Prob'!$P$5:$P$14)))</f>
        <v>0.0275775811913573</v>
      </c>
      <c r="H119" s="37" t="n">
        <f aca="false">H118*EXP(-G118*(F119-F118))</f>
        <v>0.98843982966778</v>
      </c>
      <c r="I119" s="38" t="n">
        <f aca="false">H118-H119</f>
        <v>7.46332888303947E-005</v>
      </c>
      <c r="J119" s="39" t="n">
        <f aca="false">INDEX('Default Prob'!$C$3:$C$20, _xlfn.IFNA(MATCH(F119, 'Default Prob'!$B$3:$B$20, 1), 1))</f>
        <v>-0.00482</v>
      </c>
      <c r="K119" s="40" t="n">
        <f aca="false">1/((1+J119)^F119)</f>
        <v>1.00203924183567</v>
      </c>
      <c r="L119" s="41" t="n">
        <f aca="false">IF(AND(D119, A119 &lt;= $G$2), $D$5*$D$2*(A119-E119)/365.25, 0)</f>
        <v>0</v>
      </c>
      <c r="M119" s="41" t="n">
        <f aca="false">IF(A119&lt;=$G$2, $D$5*$D$2*(A119-E119)/365.25, 0)</f>
        <v>1806.98151950719</v>
      </c>
      <c r="N119" s="42" t="n">
        <f aca="false">(L119*H119 + M119*I119) * K119</f>
        <v>0.135135987796044</v>
      </c>
      <c r="O119" s="43" t="n">
        <f aca="false">IF(A119&lt;=$G$2, $D$2*(1-$D$3), 0)</f>
        <v>600000</v>
      </c>
      <c r="P119" s="44" t="n">
        <f aca="false">O119*I119*K119</f>
        <v>44.8712904931866</v>
      </c>
    </row>
    <row r="120" customFormat="false" ht="15" hidden="false" customHeight="false" outlineLevel="0" collapsed="false">
      <c r="A120" s="4" t="n">
        <f aca="false">WORKDAY(A119, 1)</f>
        <v>44049</v>
      </c>
      <c r="B120" s="33" t="n">
        <f aca="false">DATE(2000, MONTH(A120), DAY(A120))</f>
        <v>36744</v>
      </c>
      <c r="C120" s="33" t="n">
        <f aca="false">VLOOKUP(B120, $R$9:$S$13, 2)</f>
        <v>36789</v>
      </c>
      <c r="D120" s="34" t="n">
        <f aca="false">IF(OR(C120=B120, AND(C120&lt;&gt;C119, C119&gt;B119)), 1, 0)</f>
        <v>0</v>
      </c>
      <c r="E120" s="4" t="n">
        <f aca="false" t="array" ref="E120:E120">INDEX($A$9:A119, MAX(IF($D$9:D119=1, ROW(D$9:$D119)-ROW($D$9)+1, 0)))</f>
        <v>44004</v>
      </c>
      <c r="F120" s="36" t="n">
        <f aca="false">(A120-$A$2)/365.25</f>
        <v>0.424366872005476</v>
      </c>
      <c r="G120" s="37" t="n">
        <f aca="false">INDEX('Default Prob'!$P$5:$P$14,MIN(1+_xlfn.IFNA(MATCH(F120,'Default Prob'!$F$5:$F$14,1),0),COUNT('Default Prob'!$P$5:$P$14)))</f>
        <v>0.0275775811913573</v>
      </c>
      <c r="H120" s="37" t="n">
        <f aca="false">H119*EXP(-G119*(F120-F119))</f>
        <v>0.988365202013796</v>
      </c>
      <c r="I120" s="38" t="n">
        <f aca="false">H119-H120</f>
        <v>7.46276539833612E-005</v>
      </c>
      <c r="J120" s="39" t="n">
        <f aca="false">INDEX('Default Prob'!$C$3:$C$20, _xlfn.IFNA(MATCH(F120, 'Default Prob'!$B$3:$B$20, 1), 1))</f>
        <v>-0.00482</v>
      </c>
      <c r="K120" s="40" t="n">
        <f aca="false">1/((1+J120)^F120)</f>
        <v>1.00205249724592</v>
      </c>
      <c r="L120" s="41" t="n">
        <f aca="false">IF(AND(D120, A120 &lt;= $G$2), $D$5*$D$2*(A120-E120)/365.25, 0)</f>
        <v>0</v>
      </c>
      <c r="M120" s="41" t="n">
        <f aca="false">IF(A120&lt;=$G$2, $D$5*$D$2*(A120-E120)/365.25, 0)</f>
        <v>1848.04928131417</v>
      </c>
      <c r="N120" s="42" t="n">
        <f aca="false">(L120*H120 + M120*I120) * K120</f>
        <v>0.138198653662974</v>
      </c>
      <c r="O120" s="43" t="n">
        <f aca="false">IF(A120&lt;=$G$2, $D$2*(1-$D$3), 0)</f>
        <v>600000</v>
      </c>
      <c r="P120" s="44" t="n">
        <f aca="false">O120*I120*K120</f>
        <v>44.8684962225789</v>
      </c>
    </row>
    <row r="121" customFormat="false" ht="15" hidden="false" customHeight="false" outlineLevel="0" collapsed="false">
      <c r="A121" s="4" t="n">
        <f aca="false">WORKDAY(A120, 1)</f>
        <v>44050</v>
      </c>
      <c r="B121" s="33" t="n">
        <f aca="false">DATE(2000, MONTH(A121), DAY(A121))</f>
        <v>36745</v>
      </c>
      <c r="C121" s="33" t="n">
        <f aca="false">VLOOKUP(B121, $R$9:$S$13, 2)</f>
        <v>36789</v>
      </c>
      <c r="D121" s="34" t="n">
        <f aca="false">IF(OR(C121=B121, AND(C121&lt;&gt;C120, C120&gt;B120)), 1, 0)</f>
        <v>0</v>
      </c>
      <c r="E121" s="4" t="n">
        <f aca="false" t="array" ref="E121:E121">INDEX($A$9:A120, MAX(IF($D$9:D120=1, ROW(D$9:$D120)-ROW($D$9)+1, 0)))</f>
        <v>44004</v>
      </c>
      <c r="F121" s="36" t="n">
        <f aca="false">(A121-$A$2)/365.25</f>
        <v>0.427104722792608</v>
      </c>
      <c r="G121" s="37" t="n">
        <f aca="false">INDEX('Default Prob'!$P$5:$P$14,MIN(1+_xlfn.IFNA(MATCH(F121,'Default Prob'!$F$5:$F$14,1),0),COUNT('Default Prob'!$P$5:$P$14)))</f>
        <v>0.0275775811913573</v>
      </c>
      <c r="H121" s="37" t="n">
        <f aca="false">H120*EXP(-G120*(F121-F120))</f>
        <v>0.988290579994235</v>
      </c>
      <c r="I121" s="38" t="n">
        <f aca="false">H120-H121</f>
        <v>7.46220195616543E-005</v>
      </c>
      <c r="J121" s="39" t="n">
        <f aca="false">INDEX('Default Prob'!$C$3:$C$20, _xlfn.IFNA(MATCH(F121, 'Default Prob'!$B$3:$B$20, 1), 1))</f>
        <v>-0.00482</v>
      </c>
      <c r="K121" s="40" t="n">
        <f aca="false">1/((1+J121)^F121)</f>
        <v>1.00206575283152</v>
      </c>
      <c r="L121" s="41" t="n">
        <f aca="false">IF(AND(D121, A121 &lt;= $G$2), $D$5*$D$2*(A121-E121)/365.25, 0)</f>
        <v>0</v>
      </c>
      <c r="M121" s="41" t="n">
        <f aca="false">IF(A121&lt;=$G$2, $D$5*$D$2*(A121-E121)/365.25, 0)</f>
        <v>1889.11704312115</v>
      </c>
      <c r="N121" s="42" t="n">
        <f aca="false">(L121*H121 + M121*I121) * K121</f>
        <v>0.14126093756277</v>
      </c>
      <c r="O121" s="43" t="n">
        <f aca="false">IF(A121&lt;=$G$2, $D$2*(1-$D$3), 0)</f>
        <v>600000</v>
      </c>
      <c r="P121" s="44" t="n">
        <f aca="false">O121*I121*K121</f>
        <v>44.8657021259146</v>
      </c>
    </row>
    <row r="122" customFormat="false" ht="15" hidden="false" customHeight="false" outlineLevel="0" collapsed="false">
      <c r="A122" s="4" t="n">
        <f aca="false">WORKDAY(A121, 1)</f>
        <v>44053</v>
      </c>
      <c r="B122" s="33" t="n">
        <f aca="false">DATE(2000, MONTH(A122), DAY(A122))</f>
        <v>36748</v>
      </c>
      <c r="C122" s="33" t="n">
        <f aca="false">VLOOKUP(B122, $R$9:$S$13, 2)</f>
        <v>36789</v>
      </c>
      <c r="D122" s="34" t="n">
        <f aca="false">IF(OR(C122=B122, AND(C122&lt;&gt;C121, C121&gt;B121)), 1, 0)</f>
        <v>0</v>
      </c>
      <c r="E122" s="4" t="n">
        <f aca="false" t="array" ref="E122:E122">INDEX($A$9:A121, MAX(IF($D$9:D121=1, ROW(D$9:$D121)-ROW($D$9)+1, 0)))</f>
        <v>44004</v>
      </c>
      <c r="F122" s="36" t="n">
        <f aca="false">(A122-$A$2)/365.25</f>
        <v>0.435318275154004</v>
      </c>
      <c r="G122" s="37" t="n">
        <f aca="false">INDEX('Default Prob'!$P$5:$P$14,MIN(1+_xlfn.IFNA(MATCH(F122,'Default Prob'!$F$5:$F$14,1),0),COUNT('Default Prob'!$P$5:$P$14)))</f>
        <v>0.0275775811913573</v>
      </c>
      <c r="H122" s="37" t="n">
        <f aca="false">H121*EXP(-G121*(F122-F121))</f>
        <v>0.988066747737826</v>
      </c>
      <c r="I122" s="38" t="n">
        <f aca="false">H121-H122</f>
        <v>0.000223832256409096</v>
      </c>
      <c r="J122" s="39" t="n">
        <f aca="false">INDEX('Default Prob'!$C$3:$C$20, _xlfn.IFNA(MATCH(F122, 'Default Prob'!$B$3:$B$20, 1), 1))</f>
        <v>-0.00482</v>
      </c>
      <c r="K122" s="40" t="n">
        <f aca="false">1/((1+J122)^F122)</f>
        <v>1.00210552064044</v>
      </c>
      <c r="L122" s="41" t="n">
        <f aca="false">IF(AND(D122, A122 &lt;= $G$2), $D$5*$D$2*(A122-E122)/365.25, 0)</f>
        <v>0</v>
      </c>
      <c r="M122" s="41" t="n">
        <f aca="false">IF(A122&lt;=$G$2, $D$5*$D$2*(A122-E122)/365.25, 0)</f>
        <v>2012.32032854209</v>
      </c>
      <c r="N122" s="42" t="n">
        <f aca="false">(L122*H122 + M122*I122) * K122</f>
        <v>0.451370572993968</v>
      </c>
      <c r="O122" s="43" t="n">
        <f aca="false">IF(A122&lt;=$G$2, $D$2*(1-$D$3), 0)</f>
        <v>600000</v>
      </c>
      <c r="P122" s="44" t="n">
        <f aca="false">O122*I122*K122</f>
        <v>134.582123906977</v>
      </c>
    </row>
    <row r="123" customFormat="false" ht="15" hidden="false" customHeight="false" outlineLevel="0" collapsed="false">
      <c r="A123" s="4" t="n">
        <f aca="false">WORKDAY(A122, 1)</f>
        <v>44054</v>
      </c>
      <c r="B123" s="33" t="n">
        <f aca="false">DATE(2000, MONTH(A123), DAY(A123))</f>
        <v>36749</v>
      </c>
      <c r="C123" s="33" t="n">
        <f aca="false">VLOOKUP(B123, $R$9:$S$13, 2)</f>
        <v>36789</v>
      </c>
      <c r="D123" s="34" t="n">
        <f aca="false">IF(OR(C123=B123, AND(C123&lt;&gt;C122, C122&gt;B122)), 1, 0)</f>
        <v>0</v>
      </c>
      <c r="E123" s="4" t="n">
        <f aca="false" t="array" ref="E123:E123">INDEX($A$9:A122, MAX(IF($D$9:D122=1, ROW(D$9:$D122)-ROW($D$9)+1, 0)))</f>
        <v>44004</v>
      </c>
      <c r="F123" s="36" t="n">
        <f aca="false">(A123-$A$2)/365.25</f>
        <v>0.438056125941136</v>
      </c>
      <c r="G123" s="37" t="n">
        <f aca="false">INDEX('Default Prob'!$P$5:$P$14,MIN(1+_xlfn.IFNA(MATCH(F123,'Default Prob'!$F$5:$F$14,1),0),COUNT('Default Prob'!$P$5:$P$14)))</f>
        <v>0.0275775811913573</v>
      </c>
      <c r="H123" s="37" t="n">
        <f aca="false">H122*EXP(-G122*(F123-F122))</f>
        <v>0.987992148251697</v>
      </c>
      <c r="I123" s="38" t="n">
        <f aca="false">H122-H123</f>
        <v>7.45994861289789E-005</v>
      </c>
      <c r="J123" s="39" t="n">
        <f aca="false">INDEX('Default Prob'!$C$3:$C$20, _xlfn.IFNA(MATCH(F123, 'Default Prob'!$B$3:$B$20, 1), 1))</f>
        <v>-0.00482</v>
      </c>
      <c r="K123" s="40" t="n">
        <f aca="false">1/((1+J123)^F123)</f>
        <v>1.00211877692746</v>
      </c>
      <c r="L123" s="41" t="n">
        <f aca="false">IF(AND(D123, A123 &lt;= $G$2), $D$5*$D$2*(A123-E123)/365.25, 0)</f>
        <v>0</v>
      </c>
      <c r="M123" s="41" t="n">
        <f aca="false">IF(A123&lt;=$G$2, $D$5*$D$2*(A123-E123)/365.25, 0)</f>
        <v>2053.38809034908</v>
      </c>
      <c r="N123" s="42" t="n">
        <f aca="false">(L123*H123 + M123*I123) * K123</f>
        <v>0.15350625420737</v>
      </c>
      <c r="O123" s="43" t="n">
        <f aca="false">IF(A123&lt;=$G$2, $D$2*(1-$D$3), 0)</f>
        <v>600000</v>
      </c>
      <c r="P123" s="44" t="n">
        <f aca="false">O123*I123*K123</f>
        <v>44.8545274793936</v>
      </c>
    </row>
    <row r="124" customFormat="false" ht="15" hidden="false" customHeight="false" outlineLevel="0" collapsed="false">
      <c r="A124" s="4" t="n">
        <f aca="false">WORKDAY(A123, 1)</f>
        <v>44055</v>
      </c>
      <c r="B124" s="33" t="n">
        <f aca="false">DATE(2000, MONTH(A124), DAY(A124))</f>
        <v>36750</v>
      </c>
      <c r="C124" s="33" t="n">
        <f aca="false">VLOOKUP(B124, $R$9:$S$13, 2)</f>
        <v>36789</v>
      </c>
      <c r="D124" s="34" t="n">
        <f aca="false">IF(OR(C124=B124, AND(C124&lt;&gt;C123, C123&gt;B123)), 1, 0)</f>
        <v>0</v>
      </c>
      <c r="E124" s="4" t="n">
        <f aca="false" t="array" ref="E124:E124">INDEX($A$9:A123, MAX(IF($D$9:D123=1, ROW(D$9:$D123)-ROW($D$9)+1, 0)))</f>
        <v>44004</v>
      </c>
      <c r="F124" s="36" t="n">
        <f aca="false">(A124-$A$2)/365.25</f>
        <v>0.440793976728268</v>
      </c>
      <c r="G124" s="37" t="n">
        <f aca="false">INDEX('Default Prob'!$P$5:$P$14,MIN(1+_xlfn.IFNA(MATCH(F124,'Default Prob'!$F$5:$F$14,1),0),COUNT('Default Prob'!$P$5:$P$14)))</f>
        <v>0.0275775811913573</v>
      </c>
      <c r="H124" s="37" t="n">
        <f aca="false">H123*EXP(-G123*(F124-F123))</f>
        <v>0.987917554397863</v>
      </c>
      <c r="I124" s="38" t="n">
        <f aca="false">H123-H124</f>
        <v>7.45938538340152E-005</v>
      </c>
      <c r="J124" s="39" t="n">
        <f aca="false">INDEX('Default Prob'!$C$3:$C$20, _xlfn.IFNA(MATCH(F124, 'Default Prob'!$B$3:$B$20, 1), 1))</f>
        <v>-0.00482</v>
      </c>
      <c r="K124" s="40" t="n">
        <f aca="false">1/((1+J124)^F124)</f>
        <v>1.00213203338984</v>
      </c>
      <c r="L124" s="41" t="n">
        <f aca="false">IF(AND(D124, A124 &lt;= $G$2), $D$5*$D$2*(A124-E124)/365.25, 0)</f>
        <v>0</v>
      </c>
      <c r="M124" s="41" t="n">
        <f aca="false">IF(A124&lt;=$G$2, $D$5*$D$2*(A124-E124)/365.25, 0)</f>
        <v>2094.45585215606</v>
      </c>
      <c r="N124" s="42" t="n">
        <f aca="false">(L124*H124 + M124*I124) * K124</f>
        <v>0.156566628807982</v>
      </c>
      <c r="O124" s="43" t="n">
        <f aca="false">IF(A124&lt;=$G$2, $D$2*(1-$D$3), 0)</f>
        <v>600000</v>
      </c>
      <c r="P124" s="44" t="n">
        <f aca="false">O124*I124*K124</f>
        <v>44.8517342526396</v>
      </c>
    </row>
    <row r="125" customFormat="false" ht="15" hidden="false" customHeight="false" outlineLevel="0" collapsed="false">
      <c r="A125" s="4" t="n">
        <f aca="false">WORKDAY(A124, 1)</f>
        <v>44056</v>
      </c>
      <c r="B125" s="33" t="n">
        <f aca="false">DATE(2000, MONTH(A125), DAY(A125))</f>
        <v>36751</v>
      </c>
      <c r="C125" s="33" t="n">
        <f aca="false">VLOOKUP(B125, $R$9:$S$13, 2)</f>
        <v>36789</v>
      </c>
      <c r="D125" s="34" t="n">
        <f aca="false">IF(OR(C125=B125, AND(C125&lt;&gt;C124, C124&gt;B124)), 1, 0)</f>
        <v>0</v>
      </c>
      <c r="E125" s="4" t="n">
        <f aca="false" t="array" ref="E125:E125">INDEX($A$9:A124, MAX(IF($D$9:D124=1, ROW(D$9:$D124)-ROW($D$9)+1, 0)))</f>
        <v>44004</v>
      </c>
      <c r="F125" s="36" t="n">
        <f aca="false">(A125-$A$2)/365.25</f>
        <v>0.4435318275154</v>
      </c>
      <c r="G125" s="37" t="n">
        <f aca="false">INDEX('Default Prob'!$P$5:$P$14,MIN(1+_xlfn.IFNA(MATCH(F125,'Default Prob'!$F$5:$F$14,1),0),COUNT('Default Prob'!$P$5:$P$14)))</f>
        <v>0.0275775811913573</v>
      </c>
      <c r="H125" s="37" t="n">
        <f aca="false">H124*EXP(-G124*(F125-F124))</f>
        <v>0.987842966175898</v>
      </c>
      <c r="I125" s="38" t="n">
        <f aca="false">H124-H125</f>
        <v>7.45882219643779E-005</v>
      </c>
      <c r="J125" s="39" t="n">
        <f aca="false">INDEX('Default Prob'!$C$3:$C$20, _xlfn.IFNA(MATCH(F125, 'Default Prob'!$B$3:$B$20, 1), 1))</f>
        <v>-0.00482</v>
      </c>
      <c r="K125" s="40" t="n">
        <f aca="false">1/((1+J125)^F125)</f>
        <v>1.00214529002758</v>
      </c>
      <c r="L125" s="41" t="n">
        <f aca="false">IF(AND(D125, A125 &lt;= $G$2), $D$5*$D$2*(A125-E125)/365.25, 0)</f>
        <v>0</v>
      </c>
      <c r="M125" s="41" t="n">
        <f aca="false">IF(A125&lt;=$G$2, $D$5*$D$2*(A125-E125)/365.25, 0)</f>
        <v>2135.52361396304</v>
      </c>
      <c r="N125" s="42" t="n">
        <f aca="false">(L125*H125 + M125*I125) * K125</f>
        <v>0.159626621655972</v>
      </c>
      <c r="O125" s="43" t="n">
        <f aca="false">IF(A125&lt;=$G$2, $D$2*(1-$D$3), 0)</f>
        <v>600000</v>
      </c>
      <c r="P125" s="44" t="n">
        <f aca="false">O125*I125*K125</f>
        <v>44.8489411998797</v>
      </c>
    </row>
    <row r="126" customFormat="false" ht="15" hidden="false" customHeight="false" outlineLevel="0" collapsed="false">
      <c r="A126" s="4" t="n">
        <f aca="false">WORKDAY(A125, 1)</f>
        <v>44057</v>
      </c>
      <c r="B126" s="33" t="n">
        <f aca="false">DATE(2000, MONTH(A126), DAY(A126))</f>
        <v>36752</v>
      </c>
      <c r="C126" s="33" t="n">
        <f aca="false">VLOOKUP(B126, $R$9:$S$13, 2)</f>
        <v>36789</v>
      </c>
      <c r="D126" s="34" t="n">
        <f aca="false">IF(OR(C126=B126, AND(C126&lt;&gt;C125, C125&gt;B125)), 1, 0)</f>
        <v>0</v>
      </c>
      <c r="E126" s="4" t="n">
        <f aca="false" t="array" ref="E126:E126">INDEX($A$9:A125, MAX(IF($D$9:D125=1, ROW(D$9:$D125)-ROW($D$9)+1, 0)))</f>
        <v>44004</v>
      </c>
      <c r="F126" s="36" t="n">
        <f aca="false">(A126-$A$2)/365.25</f>
        <v>0.446269678302533</v>
      </c>
      <c r="G126" s="37" t="n">
        <f aca="false">INDEX('Default Prob'!$P$5:$P$14,MIN(1+_xlfn.IFNA(MATCH(F126,'Default Prob'!$F$5:$F$14,1),0),COUNT('Default Prob'!$P$5:$P$14)))</f>
        <v>0.0275775811913573</v>
      </c>
      <c r="H126" s="37" t="n">
        <f aca="false">H125*EXP(-G125*(F126-F125))</f>
        <v>0.987768383585378</v>
      </c>
      <c r="I126" s="38" t="n">
        <f aca="false">H125-H126</f>
        <v>7.45825905198449E-005</v>
      </c>
      <c r="J126" s="39" t="n">
        <f aca="false">INDEX('Default Prob'!$C$3:$C$20, _xlfn.IFNA(MATCH(F126, 'Default Prob'!$B$3:$B$20, 1), 1))</f>
        <v>-0.00482</v>
      </c>
      <c r="K126" s="40" t="n">
        <f aca="false">1/((1+J126)^F126)</f>
        <v>1.00215854684068</v>
      </c>
      <c r="L126" s="41" t="n">
        <f aca="false">IF(AND(D126, A126 &lt;= $G$2), $D$5*$D$2*(A126-E126)/365.25, 0)</f>
        <v>0</v>
      </c>
      <c r="M126" s="41" t="n">
        <f aca="false">IF(A126&lt;=$G$2, $D$5*$D$2*(A126-E126)/365.25, 0)</f>
        <v>2176.59137577002</v>
      </c>
      <c r="N126" s="42" t="n">
        <f aca="false">(L126*H126 + M126*I126) * K126</f>
        <v>0.162686232786613</v>
      </c>
      <c r="O126" s="43" t="n">
        <f aca="false">IF(A126&lt;=$G$2, $D$2*(1-$D$3), 0)</f>
        <v>600000</v>
      </c>
      <c r="P126" s="44" t="n">
        <f aca="false">O126*I126*K126</f>
        <v>44.8461483209889</v>
      </c>
    </row>
    <row r="127" customFormat="false" ht="15" hidden="false" customHeight="false" outlineLevel="0" collapsed="false">
      <c r="A127" s="4" t="n">
        <f aca="false">WORKDAY(A126, 1)</f>
        <v>44060</v>
      </c>
      <c r="B127" s="33" t="n">
        <f aca="false">DATE(2000, MONTH(A127), DAY(A127))</f>
        <v>36755</v>
      </c>
      <c r="C127" s="33" t="n">
        <f aca="false">VLOOKUP(B127, $R$9:$S$13, 2)</f>
        <v>36789</v>
      </c>
      <c r="D127" s="34" t="n">
        <f aca="false">IF(OR(C127=B127, AND(C127&lt;&gt;C126, C126&gt;B126)), 1, 0)</f>
        <v>0</v>
      </c>
      <c r="E127" s="4" t="n">
        <f aca="false" t="array" ref="E127:E127">INDEX($A$9:A126, MAX(IF($D$9:D126=1, ROW(D$9:$D126)-ROW($D$9)+1, 0)))</f>
        <v>44004</v>
      </c>
      <c r="F127" s="36" t="n">
        <f aca="false">(A127-$A$2)/365.25</f>
        <v>0.454483230663929</v>
      </c>
      <c r="G127" s="37" t="n">
        <f aca="false">INDEX('Default Prob'!$P$5:$P$14,MIN(1+_xlfn.IFNA(MATCH(F127,'Default Prob'!$F$5:$F$14,1),0),COUNT('Default Prob'!$P$5:$P$14)))</f>
        <v>0.0275775811913573</v>
      </c>
      <c r="H127" s="37" t="n">
        <f aca="false">H126*EXP(-G126*(F127-F126))</f>
        <v>0.987544669598234</v>
      </c>
      <c r="I127" s="38" t="n">
        <f aca="false">H126-H127</f>
        <v>0.000223713987144158</v>
      </c>
      <c r="J127" s="39" t="n">
        <f aca="false">INDEX('Default Prob'!$C$3:$C$20, _xlfn.IFNA(MATCH(F127, 'Default Prob'!$B$3:$B$20, 1), 1))</f>
        <v>-0.00482</v>
      </c>
      <c r="K127" s="40" t="n">
        <f aca="false">1/((1+J127)^F127)</f>
        <v>1.00219831833221</v>
      </c>
      <c r="L127" s="41" t="n">
        <f aca="false">IF(AND(D127, A127 &lt;= $G$2), $D$5*$D$2*(A127-E127)/365.25, 0)</f>
        <v>0</v>
      </c>
      <c r="M127" s="41" t="n">
        <f aca="false">IF(A127&lt;=$G$2, $D$5*$D$2*(A127-E127)/365.25, 0)</f>
        <v>2299.79466119096</v>
      </c>
      <c r="N127" s="42" t="n">
        <f aca="false">(L127*H127 + M127*I127) * K127</f>
        <v>0.515627259769326</v>
      </c>
      <c r="O127" s="43" t="n">
        <f aca="false">IF(A127&lt;=$G$2, $D$2*(1-$D$3), 0)</f>
        <v>600000</v>
      </c>
      <c r="P127" s="44" t="n">
        <f aca="false">O127*I127*K127</f>
        <v>134.523469021962</v>
      </c>
    </row>
    <row r="128" customFormat="false" ht="15" hidden="false" customHeight="false" outlineLevel="0" collapsed="false">
      <c r="A128" s="4" t="n">
        <f aca="false">WORKDAY(A127, 1)</f>
        <v>44061</v>
      </c>
      <c r="B128" s="33" t="n">
        <f aca="false">DATE(2000, MONTH(A128), DAY(A128))</f>
        <v>36756</v>
      </c>
      <c r="C128" s="33" t="n">
        <f aca="false">VLOOKUP(B128, $R$9:$S$13, 2)</f>
        <v>36789</v>
      </c>
      <c r="D128" s="34" t="n">
        <f aca="false">IF(OR(C128=B128, AND(C128&lt;&gt;C127, C127&gt;B127)), 1, 0)</f>
        <v>0</v>
      </c>
      <c r="E128" s="4" t="n">
        <f aca="false" t="array" ref="E128:E128">INDEX($A$9:A127, MAX(IF($D$9:D127=1, ROW(D$9:$D127)-ROW($D$9)+1, 0)))</f>
        <v>44004</v>
      </c>
      <c r="F128" s="36" t="n">
        <f aca="false">(A128-$A$2)/365.25</f>
        <v>0.457221081451061</v>
      </c>
      <c r="G128" s="37" t="n">
        <f aca="false">INDEX('Default Prob'!$P$5:$P$14,MIN(1+_xlfn.IFNA(MATCH(F128,'Default Prob'!$F$5:$F$14,1),0),COUNT('Default Prob'!$P$5:$P$14)))</f>
        <v>0.0275775811913573</v>
      </c>
      <c r="H128" s="37" t="n">
        <f aca="false">H127*EXP(-G127*(F128-F127))</f>
        <v>0.987470109529241</v>
      </c>
      <c r="I128" s="38" t="n">
        <f aca="false">H127-H128</f>
        <v>7.45600689934234E-005</v>
      </c>
      <c r="J128" s="39" t="n">
        <f aca="false">INDEX('Default Prob'!$C$3:$C$20, _xlfn.IFNA(MATCH(F128, 'Default Prob'!$B$3:$B$20, 1), 1))</f>
        <v>-0.00482</v>
      </c>
      <c r="K128" s="40" t="n">
        <f aca="false">1/((1+J128)^F128)</f>
        <v>1.0022115758468</v>
      </c>
      <c r="L128" s="41" t="n">
        <f aca="false">IF(AND(D128, A128 &lt;= $G$2), $D$5*$D$2*(A128-E128)/365.25, 0)</f>
        <v>0</v>
      </c>
      <c r="M128" s="41" t="n">
        <f aca="false">IF(A128&lt;=$G$2, $D$5*$D$2*(A128-E128)/365.25, 0)</f>
        <v>2340.86242299795</v>
      </c>
      <c r="N128" s="42" t="n">
        <f aca="false">(L128*H128 + M128*I128) * K128</f>
        <v>0.174920860851961</v>
      </c>
      <c r="O128" s="43" t="n">
        <f aca="false">IF(A128&lt;=$G$2, $D$2*(1-$D$3), 0)</f>
        <v>600000</v>
      </c>
      <c r="P128" s="44" t="n">
        <f aca="false">O128*I128*K128</f>
        <v>44.8349785446869</v>
      </c>
    </row>
    <row r="129" customFormat="false" ht="15" hidden="false" customHeight="false" outlineLevel="0" collapsed="false">
      <c r="A129" s="4" t="n">
        <f aca="false">WORKDAY(A128, 1)</f>
        <v>44062</v>
      </c>
      <c r="B129" s="33" t="n">
        <f aca="false">DATE(2000, MONTH(A129), DAY(A129))</f>
        <v>36757</v>
      </c>
      <c r="C129" s="33" t="n">
        <f aca="false">VLOOKUP(B129, $R$9:$S$13, 2)</f>
        <v>36789</v>
      </c>
      <c r="D129" s="34" t="n">
        <f aca="false">IF(OR(C129=B129, AND(C129&lt;&gt;C128, C128&gt;B128)), 1, 0)</f>
        <v>0</v>
      </c>
      <c r="E129" s="4" t="n">
        <f aca="false" t="array" ref="E129:E129">INDEX($A$9:A128, MAX(IF($D$9:D128=1, ROW(D$9:$D128)-ROW($D$9)+1, 0)))</f>
        <v>44004</v>
      </c>
      <c r="F129" s="36" t="n">
        <f aca="false">(A129-$A$2)/365.25</f>
        <v>0.459958932238193</v>
      </c>
      <c r="G129" s="37" t="n">
        <f aca="false">INDEX('Default Prob'!$P$5:$P$14,MIN(1+_xlfn.IFNA(MATCH(F129,'Default Prob'!$F$5:$F$14,1),0),COUNT('Default Prob'!$P$5:$P$14)))</f>
        <v>0.0275775811913573</v>
      </c>
      <c r="H129" s="37" t="n">
        <f aca="false">H128*EXP(-G128*(F129-F128))</f>
        <v>0.987395555089566</v>
      </c>
      <c r="I129" s="38" t="n">
        <f aca="false">H128-H129</f>
        <v>7.45544396744124E-005</v>
      </c>
      <c r="J129" s="39" t="n">
        <f aca="false">INDEX('Default Prob'!$C$3:$C$20, _xlfn.IFNA(MATCH(F129, 'Default Prob'!$B$3:$B$20, 1), 1))</f>
        <v>-0.00482</v>
      </c>
      <c r="K129" s="40" t="n">
        <f aca="false">1/((1+J129)^F129)</f>
        <v>1.00222483353676</v>
      </c>
      <c r="L129" s="41" t="n">
        <f aca="false">IF(AND(D129, A129 &lt;= $G$2), $D$5*$D$2*(A129-E129)/365.25, 0)</f>
        <v>0</v>
      </c>
      <c r="M129" s="41" t="n">
        <f aca="false">IF(A129&lt;=$G$2, $D$5*$D$2*(A129-E129)/365.25, 0)</f>
        <v>2381.93018480493</v>
      </c>
      <c r="N129" s="42" t="n">
        <f aca="false">(L129*H129 + M129*I129) * K129</f>
        <v>0.177978563931936</v>
      </c>
      <c r="O129" s="43" t="n">
        <f aca="false">IF(A129&lt;=$G$2, $D$2*(1-$D$3), 0)</f>
        <v>600000</v>
      </c>
      <c r="P129" s="44" t="n">
        <f aca="false">O129*I129*K129</f>
        <v>44.8321865352686</v>
      </c>
    </row>
    <row r="130" customFormat="false" ht="15" hidden="false" customHeight="false" outlineLevel="0" collapsed="false">
      <c r="A130" s="4" t="n">
        <f aca="false">WORKDAY(A129, 1)</f>
        <v>44063</v>
      </c>
      <c r="B130" s="33" t="n">
        <f aca="false">DATE(2000, MONTH(A130), DAY(A130))</f>
        <v>36758</v>
      </c>
      <c r="C130" s="33" t="n">
        <f aca="false">VLOOKUP(B130, $R$9:$S$13, 2)</f>
        <v>36789</v>
      </c>
      <c r="D130" s="34" t="n">
        <f aca="false">IF(OR(C130=B130, AND(C130&lt;&gt;C129, C129&gt;B129)), 1, 0)</f>
        <v>0</v>
      </c>
      <c r="E130" s="4" t="n">
        <f aca="false" t="array" ref="E130:E130">INDEX($A$9:A129, MAX(IF($D$9:D129=1, ROW(D$9:$D129)-ROW($D$9)+1, 0)))</f>
        <v>44004</v>
      </c>
      <c r="F130" s="36" t="n">
        <f aca="false">(A130-$A$2)/365.25</f>
        <v>0.462696783025325</v>
      </c>
      <c r="G130" s="37" t="n">
        <f aca="false">INDEX('Default Prob'!$P$5:$P$14,MIN(1+_xlfn.IFNA(MATCH(F130,'Default Prob'!$F$5:$F$14,1),0),COUNT('Default Prob'!$P$5:$P$14)))</f>
        <v>0.0275775811913573</v>
      </c>
      <c r="H130" s="37" t="n">
        <f aca="false">H129*EXP(-G129*(F130-F129))</f>
        <v>0.987321006278786</v>
      </c>
      <c r="I130" s="38" t="n">
        <f aca="false">H129-H130</f>
        <v>7.45488107806169E-005</v>
      </c>
      <c r="J130" s="39" t="n">
        <f aca="false">INDEX('Default Prob'!$C$3:$C$20, _xlfn.IFNA(MATCH(F130, 'Default Prob'!$B$3:$B$20, 1), 1))</f>
        <v>-0.00482</v>
      </c>
      <c r="K130" s="40" t="n">
        <f aca="false">1/((1+J130)^F130)</f>
        <v>1.0022380914021</v>
      </c>
      <c r="L130" s="41" t="n">
        <f aca="false">IF(AND(D130, A130 &lt;= $G$2), $D$5*$D$2*(A130-E130)/365.25, 0)</f>
        <v>0</v>
      </c>
      <c r="M130" s="41" t="n">
        <f aca="false">IF(A130&lt;=$G$2, $D$5*$D$2*(A130-E130)/365.25, 0)</f>
        <v>2422.99794661191</v>
      </c>
      <c r="N130" s="42" t="n">
        <f aca="false">(L130*H130 + M130*I130) * K130</f>
        <v>0.181035885509267</v>
      </c>
      <c r="O130" s="43" t="n">
        <f aca="false">IF(A130&lt;=$G$2, $D$2*(1-$D$3), 0)</f>
        <v>600000</v>
      </c>
      <c r="P130" s="44" t="n">
        <f aca="false">O130*I130*K130</f>
        <v>44.8293946998371</v>
      </c>
    </row>
    <row r="131" customFormat="false" ht="15" hidden="false" customHeight="false" outlineLevel="0" collapsed="false">
      <c r="A131" s="4" t="n">
        <f aca="false">WORKDAY(A130, 1)</f>
        <v>44064</v>
      </c>
      <c r="B131" s="33" t="n">
        <f aca="false">DATE(2000, MONTH(A131), DAY(A131))</f>
        <v>36759</v>
      </c>
      <c r="C131" s="33" t="n">
        <f aca="false">VLOOKUP(B131, $R$9:$S$13, 2)</f>
        <v>36789</v>
      </c>
      <c r="D131" s="34" t="n">
        <f aca="false">IF(OR(C131=B131, AND(C131&lt;&gt;C130, C130&gt;B130)), 1, 0)</f>
        <v>0</v>
      </c>
      <c r="E131" s="4" t="n">
        <f aca="false" t="array" ref="E131:E131">INDEX($A$9:A130, MAX(IF($D$9:D130=1, ROW(D$9:$D130)-ROW($D$9)+1, 0)))</f>
        <v>44004</v>
      </c>
      <c r="F131" s="36" t="n">
        <f aca="false">(A131-$A$2)/365.25</f>
        <v>0.465434633812457</v>
      </c>
      <c r="G131" s="37" t="n">
        <f aca="false">INDEX('Default Prob'!$P$5:$P$14,MIN(1+_xlfn.IFNA(MATCH(F131,'Default Prob'!$F$5:$F$14,1),0),COUNT('Default Prob'!$P$5:$P$14)))</f>
        <v>0.0275775811913573</v>
      </c>
      <c r="H131" s="37" t="n">
        <f aca="false">H130*EXP(-G130*(F131-F130))</f>
        <v>0.987246463096474</v>
      </c>
      <c r="I131" s="38" t="n">
        <f aca="false">H130-H131</f>
        <v>7.45431823117038E-005</v>
      </c>
      <c r="J131" s="39" t="n">
        <f aca="false">INDEX('Default Prob'!$C$3:$C$20, _xlfn.IFNA(MATCH(F131, 'Default Prob'!$B$3:$B$20, 1), 1))</f>
        <v>-0.00482</v>
      </c>
      <c r="K131" s="40" t="n">
        <f aca="false">1/((1+J131)^F131)</f>
        <v>1.00225134944282</v>
      </c>
      <c r="L131" s="41" t="n">
        <f aca="false">IF(AND(D131, A131 &lt;= $G$2), $D$5*$D$2*(A131-E131)/365.25, 0)</f>
        <v>0</v>
      </c>
      <c r="M131" s="41" t="n">
        <f aca="false">IF(A131&lt;=$G$2, $D$5*$D$2*(A131-E131)/365.25, 0)</f>
        <v>2464.06570841889</v>
      </c>
      <c r="N131" s="42" t="n">
        <f aca="false">(L131*H131 + M131*I131) * K131</f>
        <v>0.184092825618893</v>
      </c>
      <c r="O131" s="43" t="n">
        <f aca="false">IF(A131&lt;=$G$2, $D$2*(1-$D$3), 0)</f>
        <v>600000</v>
      </c>
      <c r="P131" s="44" t="n">
        <f aca="false">O131*I131*K131</f>
        <v>44.8266030382005</v>
      </c>
    </row>
    <row r="132" customFormat="false" ht="15" hidden="false" customHeight="false" outlineLevel="0" collapsed="false">
      <c r="A132" s="4" t="n">
        <f aca="false">WORKDAY(A131, 1)</f>
        <v>44067</v>
      </c>
      <c r="B132" s="33" t="n">
        <f aca="false">DATE(2000, MONTH(A132), DAY(A132))</f>
        <v>36762</v>
      </c>
      <c r="C132" s="33" t="n">
        <f aca="false">VLOOKUP(B132, $R$9:$S$13, 2)</f>
        <v>36789</v>
      </c>
      <c r="D132" s="34" t="n">
        <f aca="false">IF(OR(C132=B132, AND(C132&lt;&gt;C131, C131&gt;B131)), 1, 0)</f>
        <v>0</v>
      </c>
      <c r="E132" s="4" t="n">
        <f aca="false" t="array" ref="E132:E132">INDEX($A$9:A131, MAX(IF($D$9:D131=1, ROW(D$9:$D131)-ROW($D$9)+1, 0)))</f>
        <v>44004</v>
      </c>
      <c r="F132" s="36" t="n">
        <f aca="false">(A132-$A$2)/365.25</f>
        <v>0.473648186173854</v>
      </c>
      <c r="G132" s="37" t="n">
        <f aca="false">INDEX('Default Prob'!$P$5:$P$14,MIN(1+_xlfn.IFNA(MATCH(F132,'Default Prob'!$F$5:$F$14,1),0),COUNT('Default Prob'!$P$5:$P$14)))</f>
        <v>0.0275775811913573</v>
      </c>
      <c r="H132" s="37" t="n">
        <f aca="false">H131*EXP(-G131*(F132-F131))</f>
        <v>0.987022867316103</v>
      </c>
      <c r="I132" s="38" t="n">
        <f aca="false">H131-H132</f>
        <v>0.000223595780370678</v>
      </c>
      <c r="J132" s="39" t="n">
        <f aca="false">INDEX('Default Prob'!$C$3:$C$20, _xlfn.IFNA(MATCH(F132, 'Default Prob'!$B$3:$B$20, 1), 1))</f>
        <v>-0.00482</v>
      </c>
      <c r="K132" s="40" t="n">
        <f aca="false">1/((1+J132)^F132)</f>
        <v>1.0022911246173</v>
      </c>
      <c r="L132" s="41" t="n">
        <f aca="false">IF(AND(D132, A132 &lt;= $G$2), $D$5*$D$2*(A132-E132)/365.25, 0)</f>
        <v>0</v>
      </c>
      <c r="M132" s="41" t="n">
        <f aca="false">IF(A132&lt;=$G$2, $D$5*$D$2*(A132-E132)/365.25, 0)</f>
        <v>2587.26899383984</v>
      </c>
      <c r="N132" s="42" t="n">
        <f aca="false">(L132*H132 + M132*I132) * K132</f>
        <v>0.579827850864344</v>
      </c>
      <c r="O132" s="43" t="n">
        <f aca="false">IF(A132&lt;=$G$2, $D$2*(1-$D$3), 0)</f>
        <v>600000</v>
      </c>
      <c r="P132" s="44" t="n">
        <f aca="false">O132*I132*K132</f>
        <v>134.464839700445</v>
      </c>
    </row>
    <row r="133" customFormat="false" ht="15" hidden="false" customHeight="false" outlineLevel="0" collapsed="false">
      <c r="A133" s="4" t="n">
        <f aca="false">WORKDAY(A132, 1)</f>
        <v>44068</v>
      </c>
      <c r="B133" s="33" t="n">
        <f aca="false">DATE(2000, MONTH(A133), DAY(A133))</f>
        <v>36763</v>
      </c>
      <c r="C133" s="33" t="n">
        <f aca="false">VLOOKUP(B133, $R$9:$S$13, 2)</f>
        <v>36789</v>
      </c>
      <c r="D133" s="34" t="n">
        <f aca="false">IF(OR(C133=B133, AND(C133&lt;&gt;C132, C132&gt;B132)), 1, 0)</f>
        <v>0</v>
      </c>
      <c r="E133" s="4" t="n">
        <f aca="false" t="array" ref="E133:E133">INDEX($A$9:A132, MAX(IF($D$9:D132=1, ROW(D$9:$D132)-ROW($D$9)+1, 0)))</f>
        <v>44004</v>
      </c>
      <c r="F133" s="36" t="n">
        <f aca="false">(A133-$A$2)/365.25</f>
        <v>0.476386036960986</v>
      </c>
      <c r="G133" s="37" t="n">
        <f aca="false">INDEX('Default Prob'!$P$5:$P$14,MIN(1+_xlfn.IFNA(MATCH(F133,'Default Prob'!$F$5:$F$14,1),0),COUNT('Default Prob'!$P$5:$P$14)))</f>
        <v>0.0275775811913573</v>
      </c>
      <c r="H133" s="37" t="n">
        <f aca="false">H132*EXP(-G132*(F133-F132))</f>
        <v>0.986948346643418</v>
      </c>
      <c r="I133" s="38" t="n">
        <f aca="false">H132-H133</f>
        <v>7.45206726852077E-005</v>
      </c>
      <c r="J133" s="39" t="n">
        <f aca="false">INDEX('Default Prob'!$C$3:$C$20, _xlfn.IFNA(MATCH(F133, 'Default Prob'!$B$3:$B$20, 1), 1))</f>
        <v>-0.00482</v>
      </c>
      <c r="K133" s="40" t="n">
        <f aca="false">1/((1+J133)^F133)</f>
        <v>1.00230438335957</v>
      </c>
      <c r="L133" s="41" t="n">
        <f aca="false">IF(AND(D133, A133 &lt;= $G$2), $D$5*$D$2*(A133-E133)/365.25, 0)</f>
        <v>0</v>
      </c>
      <c r="M133" s="41" t="n">
        <f aca="false">IF(A133&lt;=$G$2, $D$5*$D$2*(A133-E133)/365.25, 0)</f>
        <v>2628.33675564682</v>
      </c>
      <c r="N133" s="42" t="n">
        <f aca="false">(L133*H133 + M133*I133) * K133</f>
        <v>0.196316772095703</v>
      </c>
      <c r="O133" s="43" t="n">
        <f aca="false">IF(A133&lt;=$G$2, $D$2*(1-$D$3), 0)</f>
        <v>600000</v>
      </c>
      <c r="P133" s="44" t="n">
        <f aca="false">O133*I133*K133</f>
        <v>44.8154381299723</v>
      </c>
    </row>
    <row r="134" customFormat="false" ht="15" hidden="false" customHeight="false" outlineLevel="0" collapsed="false">
      <c r="A134" s="4" t="n">
        <f aca="false">WORKDAY(A133, 1)</f>
        <v>44069</v>
      </c>
      <c r="B134" s="33" t="n">
        <f aca="false">DATE(2000, MONTH(A134), DAY(A134))</f>
        <v>36764</v>
      </c>
      <c r="C134" s="33" t="n">
        <f aca="false">VLOOKUP(B134, $R$9:$S$13, 2)</f>
        <v>36789</v>
      </c>
      <c r="D134" s="34" t="n">
        <f aca="false">IF(OR(C134=B134, AND(C134&lt;&gt;C133, C133&gt;B133)), 1, 0)</f>
        <v>0</v>
      </c>
      <c r="E134" s="4" t="n">
        <f aca="false" t="array" ref="E134:E134">INDEX($A$9:A133, MAX(IF($D$9:D133=1, ROW(D$9:$D133)-ROW($D$9)+1, 0)))</f>
        <v>44004</v>
      </c>
      <c r="F134" s="36" t="n">
        <f aca="false">(A134-$A$2)/365.25</f>
        <v>0.479123887748118</v>
      </c>
      <c r="G134" s="37" t="n">
        <f aca="false">INDEX('Default Prob'!$P$5:$P$14,MIN(1+_xlfn.IFNA(MATCH(F134,'Default Prob'!$F$5:$F$14,1),0),COUNT('Default Prob'!$P$5:$P$14)))</f>
        <v>0.0275775811913573</v>
      </c>
      <c r="H134" s="37" t="n">
        <f aca="false">H133*EXP(-G133*(F134-F133))</f>
        <v>0.986873831597078</v>
      </c>
      <c r="I134" s="38" t="n">
        <f aca="false">H133-H134</f>
        <v>7.45150463407063E-005</v>
      </c>
      <c r="J134" s="39" t="n">
        <f aca="false">INDEX('Default Prob'!$C$3:$C$20, _xlfn.IFNA(MATCH(F134, 'Default Prob'!$B$3:$B$20, 1), 1))</f>
        <v>-0.00482</v>
      </c>
      <c r="K134" s="40" t="n">
        <f aca="false">1/((1+J134)^F134)</f>
        <v>1.00231764227723</v>
      </c>
      <c r="L134" s="41" t="n">
        <f aca="false">IF(AND(D134, A134 &lt;= $G$2), $D$5*$D$2*(A134-E134)/365.25, 0)</f>
        <v>0</v>
      </c>
      <c r="M134" s="41" t="n">
        <f aca="false">IF(A134&lt;=$G$2, $D$5*$D$2*(A134-E134)/365.25, 0)</f>
        <v>2669.4045174538</v>
      </c>
      <c r="N134" s="42" t="n">
        <f aca="false">(L134*H134 + M134*I134) * K134</f>
        <v>0.199371805402697</v>
      </c>
      <c r="O134" s="43" t="n">
        <f aca="false">IF(A134&lt;=$G$2, $D$2*(1-$D$3), 0)</f>
        <v>600000</v>
      </c>
      <c r="P134" s="44" t="n">
        <f aca="false">O134*I134*K134</f>
        <v>44.812647337437</v>
      </c>
    </row>
    <row r="135" customFormat="false" ht="15" hidden="false" customHeight="false" outlineLevel="0" collapsed="false">
      <c r="A135" s="4" t="n">
        <f aca="false">WORKDAY(A134, 1)</f>
        <v>44070</v>
      </c>
      <c r="B135" s="33" t="n">
        <f aca="false">DATE(2000, MONTH(A135), DAY(A135))</f>
        <v>36765</v>
      </c>
      <c r="C135" s="33" t="n">
        <f aca="false">VLOOKUP(B135, $R$9:$S$13, 2)</f>
        <v>36789</v>
      </c>
      <c r="D135" s="34" t="n">
        <f aca="false">IF(OR(C135=B135, AND(C135&lt;&gt;C134, C134&gt;B134)), 1, 0)</f>
        <v>0</v>
      </c>
      <c r="E135" s="4" t="n">
        <f aca="false" t="array" ref="E135:E135">INDEX($A$9:A134, MAX(IF($D$9:D134=1, ROW(D$9:$D134)-ROW($D$9)+1, 0)))</f>
        <v>44004</v>
      </c>
      <c r="F135" s="36" t="n">
        <f aca="false">(A135-$A$2)/365.25</f>
        <v>0.48186173853525</v>
      </c>
      <c r="G135" s="37" t="n">
        <f aca="false">INDEX('Default Prob'!$P$5:$P$14,MIN(1+_xlfn.IFNA(MATCH(F135,'Default Prob'!$F$5:$F$14,1),0),COUNT('Default Prob'!$P$5:$P$14)))</f>
        <v>0.0275775811913573</v>
      </c>
      <c r="H135" s="37" t="n">
        <f aca="false">H134*EXP(-G134*(F135-F134))</f>
        <v>0.986799322176656</v>
      </c>
      <c r="I135" s="38" t="n">
        <f aca="false">H134-H135</f>
        <v>7.45094204209762E-005</v>
      </c>
      <c r="J135" s="39" t="n">
        <f aca="false">INDEX('Default Prob'!$C$3:$C$20, _xlfn.IFNA(MATCH(F135, 'Default Prob'!$B$3:$B$20, 1), 1))</f>
        <v>-0.00482</v>
      </c>
      <c r="K135" s="40" t="n">
        <f aca="false">1/((1+J135)^F135)</f>
        <v>1.00233090137028</v>
      </c>
      <c r="L135" s="41" t="n">
        <f aca="false">IF(AND(D135, A135 &lt;= $G$2), $D$5*$D$2*(A135-E135)/365.25, 0)</f>
        <v>0</v>
      </c>
      <c r="M135" s="41" t="n">
        <f aca="false">IF(A135&lt;=$G$2, $D$5*$D$2*(A135-E135)/365.25, 0)</f>
        <v>2710.47227926078</v>
      </c>
      <c r="N135" s="42" t="n">
        <f aca="false">(L135*H135 + M135*I135) * K135</f>
        <v>0.202426457456052</v>
      </c>
      <c r="O135" s="43" t="n">
        <f aca="false">IF(A135&lt;=$G$2, $D$2*(1-$D$3), 0)</f>
        <v>600000</v>
      </c>
      <c r="P135" s="44" t="n">
        <f aca="false">O135*I135*K135</f>
        <v>44.8098567186807</v>
      </c>
    </row>
    <row r="136" customFormat="false" ht="15" hidden="false" customHeight="false" outlineLevel="0" collapsed="false">
      <c r="A136" s="4" t="n">
        <f aca="false">WORKDAY(A135, 1)</f>
        <v>44071</v>
      </c>
      <c r="B136" s="33" t="n">
        <f aca="false">DATE(2000, MONTH(A136), DAY(A136))</f>
        <v>36766</v>
      </c>
      <c r="C136" s="33" t="n">
        <f aca="false">VLOOKUP(B136, $R$9:$S$13, 2)</f>
        <v>36789</v>
      </c>
      <c r="D136" s="34" t="n">
        <f aca="false">IF(OR(C136=B136, AND(C136&lt;&gt;C135, C135&gt;B135)), 1, 0)</f>
        <v>0</v>
      </c>
      <c r="E136" s="4" t="n">
        <f aca="false" t="array" ref="E136:E136">INDEX($A$9:A135, MAX(IF($D$9:D135=1, ROW(D$9:$D135)-ROW($D$9)+1, 0)))</f>
        <v>44004</v>
      </c>
      <c r="F136" s="36" t="n">
        <f aca="false">(A136-$A$2)/365.25</f>
        <v>0.484599589322382</v>
      </c>
      <c r="G136" s="37" t="n">
        <f aca="false">INDEX('Default Prob'!$P$5:$P$14,MIN(1+_xlfn.IFNA(MATCH(F136,'Default Prob'!$F$5:$F$14,1),0),COUNT('Default Prob'!$P$5:$P$14)))</f>
        <v>0.0275775811913573</v>
      </c>
      <c r="H136" s="37" t="n">
        <f aca="false">H135*EXP(-G135*(F136-F135))</f>
        <v>0.98672481838173</v>
      </c>
      <c r="I136" s="38" t="n">
        <f aca="false">H135-H136</f>
        <v>7.45037949261285E-005</v>
      </c>
      <c r="J136" s="39" t="n">
        <f aca="false">INDEX('Default Prob'!$C$3:$C$20, _xlfn.IFNA(MATCH(F136, 'Default Prob'!$B$3:$B$20, 1), 1))</f>
        <v>-0.00482</v>
      </c>
      <c r="K136" s="40" t="n">
        <f aca="false">1/((1+J136)^F136)</f>
        <v>1.00234416063874</v>
      </c>
      <c r="L136" s="41" t="n">
        <f aca="false">IF(AND(D136, A136 &lt;= $G$2), $D$5*$D$2*(A136-E136)/365.25, 0)</f>
        <v>0</v>
      </c>
      <c r="M136" s="41" t="n">
        <f aca="false">IF(A136&lt;=$G$2, $D$5*$D$2*(A136-E136)/365.25, 0)</f>
        <v>2751.54004106776</v>
      </c>
      <c r="N136" s="42" t="n">
        <f aca="false">(L136*H136 + M136*I136) * K136</f>
        <v>0.205480728291797</v>
      </c>
      <c r="O136" s="43" t="n">
        <f aca="false">IF(A136&lt;=$G$2, $D$2*(1-$D$3), 0)</f>
        <v>600000</v>
      </c>
      <c r="P136" s="44" t="n">
        <f aca="false">O136*I136*K136</f>
        <v>44.8070662737784</v>
      </c>
    </row>
    <row r="137" customFormat="false" ht="15" hidden="false" customHeight="false" outlineLevel="0" collapsed="false">
      <c r="A137" s="4" t="n">
        <f aca="false">WORKDAY(A136, 1)</f>
        <v>44074</v>
      </c>
      <c r="B137" s="33" t="n">
        <f aca="false">DATE(2000, MONTH(A137), DAY(A137))</f>
        <v>36769</v>
      </c>
      <c r="C137" s="33" t="n">
        <f aca="false">VLOOKUP(B137, $R$9:$S$13, 2)</f>
        <v>36789</v>
      </c>
      <c r="D137" s="34" t="n">
        <f aca="false">IF(OR(C137=B137, AND(C137&lt;&gt;C136, C136&gt;B136)), 1, 0)</f>
        <v>0</v>
      </c>
      <c r="E137" s="4" t="n">
        <f aca="false" t="array" ref="E137:E137">INDEX($A$9:A136, MAX(IF($D$9:D136=1, ROW(D$9:$D136)-ROW($D$9)+1, 0)))</f>
        <v>44004</v>
      </c>
      <c r="F137" s="36" t="n">
        <f aca="false">(A137-$A$2)/365.25</f>
        <v>0.492813141683778</v>
      </c>
      <c r="G137" s="37" t="n">
        <f aca="false">INDEX('Default Prob'!$P$5:$P$14,MIN(1+_xlfn.IFNA(MATCH(F137,'Default Prob'!$F$5:$F$14,1),0),COUNT('Default Prob'!$P$5:$P$14)))</f>
        <v>0.0275775811913573</v>
      </c>
      <c r="H137" s="37" t="n">
        <f aca="false">H136*EXP(-G136*(F137-F136))</f>
        <v>0.986501340745675</v>
      </c>
      <c r="I137" s="38" t="n">
        <f aca="false">H136-H137</f>
        <v>0.00022347763605568</v>
      </c>
      <c r="J137" s="39" t="n">
        <f aca="false">INDEX('Default Prob'!$C$3:$C$20, _xlfn.IFNA(MATCH(F137, 'Default Prob'!$B$3:$B$20, 1), 1))</f>
        <v>-0.00482</v>
      </c>
      <c r="K137" s="40" t="n">
        <f aca="false">1/((1+J137)^F137)</f>
        <v>1.0023839394965</v>
      </c>
      <c r="L137" s="41" t="n">
        <f aca="false">IF(AND(D137, A137 &lt;= $G$2), $D$5*$D$2*(A137-E137)/365.25, 0)</f>
        <v>0</v>
      </c>
      <c r="M137" s="41" t="n">
        <f aca="false">IF(A137&lt;=$G$2, $D$5*$D$2*(A137-E137)/365.25, 0)</f>
        <v>2874.74332648871</v>
      </c>
      <c r="N137" s="42" t="n">
        <f aca="false">(L137*H137 + M137*I137) * K137</f>
        <v>0.643972382970021</v>
      </c>
      <c r="O137" s="43" t="n">
        <f aca="false">IF(A137&lt;=$G$2, $D$2*(1-$D$3), 0)</f>
        <v>600000</v>
      </c>
      <c r="P137" s="44" t="n">
        <f aca="false">O137*I137*K137</f>
        <v>134.406235931314</v>
      </c>
    </row>
    <row r="138" customFormat="false" ht="15" hidden="false" customHeight="false" outlineLevel="0" collapsed="false">
      <c r="A138" s="4" t="n">
        <f aca="false">WORKDAY(A137, 1)</f>
        <v>44075</v>
      </c>
      <c r="B138" s="33" t="n">
        <f aca="false">DATE(2000, MONTH(A138), DAY(A138))</f>
        <v>36770</v>
      </c>
      <c r="C138" s="33" t="n">
        <f aca="false">VLOOKUP(B138, $R$9:$S$13, 2)</f>
        <v>36789</v>
      </c>
      <c r="D138" s="34" t="n">
        <f aca="false">IF(OR(C138=B138, AND(C138&lt;&gt;C137, C137&gt;B137)), 1, 0)</f>
        <v>0</v>
      </c>
      <c r="E138" s="4" t="n">
        <f aca="false" t="array" ref="E138:E138">INDEX($A$9:A137, MAX(IF($D$9:D137=1, ROW(D$9:$D137)-ROW($D$9)+1, 0)))</f>
        <v>44004</v>
      </c>
      <c r="F138" s="36" t="n">
        <f aca="false">(A138-$A$2)/365.25</f>
        <v>0.49555099247091</v>
      </c>
      <c r="G138" s="37" t="n">
        <f aca="false">INDEX('Default Prob'!$P$5:$P$14,MIN(1+_xlfn.IFNA(MATCH(F138,'Default Prob'!$F$5:$F$14,1),0),COUNT('Default Prob'!$P$5:$P$14)))</f>
        <v>0.0275775811913573</v>
      </c>
      <c r="H138" s="37" t="n">
        <f aca="false">H137*EXP(-G137*(F138-F137))</f>
        <v>0.986426859448481</v>
      </c>
      <c r="I138" s="38" t="n">
        <f aca="false">H137-H138</f>
        <v>7.44812971933406E-005</v>
      </c>
      <c r="J138" s="39" t="n">
        <f aca="false">INDEX('Default Prob'!$C$3:$C$20, _xlfn.IFNA(MATCH(F138, 'Default Prob'!$B$3:$B$20, 1), 1))</f>
        <v>-0.00482</v>
      </c>
      <c r="K138" s="40" t="n">
        <f aca="false">1/((1+J138)^F138)</f>
        <v>1.00239719946656</v>
      </c>
      <c r="L138" s="41" t="n">
        <f aca="false">IF(AND(D138, A138 &lt;= $G$2), $D$5*$D$2*(A138-E138)/365.25, 0)</f>
        <v>0</v>
      </c>
      <c r="M138" s="41" t="n">
        <f aca="false">IF(A138&lt;=$G$2, $D$5*$D$2*(A138-E138)/365.25, 0)</f>
        <v>2915.81108829569</v>
      </c>
      <c r="N138" s="42" t="n">
        <f aca="false">(L138*H138 + M138*I138) * K138</f>
        <v>0.217694000166987</v>
      </c>
      <c r="O138" s="43" t="n">
        <f aca="false">IF(A138&lt;=$G$2, $D$2*(1-$D$3), 0)</f>
        <v>600000</v>
      </c>
      <c r="P138" s="44" t="n">
        <f aca="false">O138*I138*K138</f>
        <v>44.7959062315449</v>
      </c>
    </row>
    <row r="139" customFormat="false" ht="15" hidden="false" customHeight="false" outlineLevel="0" collapsed="false">
      <c r="A139" s="4" t="n">
        <f aca="false">WORKDAY(A138, 1)</f>
        <v>44076</v>
      </c>
      <c r="B139" s="33" t="n">
        <f aca="false">DATE(2000, MONTH(A139), DAY(A139))</f>
        <v>36771</v>
      </c>
      <c r="C139" s="33" t="n">
        <f aca="false">VLOOKUP(B139, $R$9:$S$13, 2)</f>
        <v>36789</v>
      </c>
      <c r="D139" s="34" t="n">
        <f aca="false">IF(OR(C139=B139, AND(C139&lt;&gt;C138, C138&gt;B138)), 1, 0)</f>
        <v>0</v>
      </c>
      <c r="E139" s="4" t="n">
        <f aca="false" t="array" ref="E139:E139">INDEX($A$9:A138, MAX(IF($D$9:D138=1, ROW(D$9:$D138)-ROW($D$9)+1, 0)))</f>
        <v>44004</v>
      </c>
      <c r="F139" s="36" t="n">
        <f aca="false">(A139-$A$2)/365.25</f>
        <v>0.498288843258042</v>
      </c>
      <c r="G139" s="37" t="n">
        <f aca="false">INDEX('Default Prob'!$P$5:$P$14,MIN(1+_xlfn.IFNA(MATCH(F139,'Default Prob'!$F$5:$F$14,1),0),COUNT('Default Prob'!$P$5:$P$14)))</f>
        <v>0.0275775811913573</v>
      </c>
      <c r="H139" s="37" t="n">
        <f aca="false">H138*EXP(-G138*(F139-F138))</f>
        <v>0.98635238377466</v>
      </c>
      <c r="I139" s="38" t="n">
        <f aca="false">H138-H139</f>
        <v>7.44756738217944E-005</v>
      </c>
      <c r="J139" s="39" t="n">
        <f aca="false">INDEX('Default Prob'!$C$3:$C$20, _xlfn.IFNA(MATCH(F139, 'Default Prob'!$B$3:$B$20, 1), 1))</f>
        <v>-0.00482</v>
      </c>
      <c r="K139" s="40" t="n">
        <f aca="false">1/((1+J139)^F139)</f>
        <v>1.00241045961204</v>
      </c>
      <c r="L139" s="41" t="n">
        <f aca="false">IF(AND(D139, A139 &lt;= $G$2), $D$5*$D$2*(A139-E139)/365.25, 0)</f>
        <v>0</v>
      </c>
      <c r="M139" s="41" t="n">
        <f aca="false">IF(A139&lt;=$G$2, $D$5*$D$2*(A139-E139)/365.25, 0)</f>
        <v>2956.87885010267</v>
      </c>
      <c r="N139" s="42" t="n">
        <f aca="false">(L139*H139 + M139*I139) * K139</f>
        <v>0.220746365447421</v>
      </c>
      <c r="O139" s="43" t="n">
        <f aca="false">IF(A139&lt;=$G$2, $D$2*(1-$D$3), 0)</f>
        <v>600000</v>
      </c>
      <c r="P139" s="44" t="n">
        <f aca="false">O139*I139*K139</f>
        <v>44.7931166553726</v>
      </c>
    </row>
    <row r="140" customFormat="false" ht="15" hidden="false" customHeight="false" outlineLevel="0" collapsed="false">
      <c r="A140" s="4" t="n">
        <f aca="false">WORKDAY(A139, 1)</f>
        <v>44077</v>
      </c>
      <c r="B140" s="33" t="n">
        <f aca="false">DATE(2000, MONTH(A140), DAY(A140))</f>
        <v>36772</v>
      </c>
      <c r="C140" s="33" t="n">
        <f aca="false">VLOOKUP(B140, $R$9:$S$13, 2)</f>
        <v>36789</v>
      </c>
      <c r="D140" s="34" t="n">
        <f aca="false">IF(OR(C140=B140, AND(C140&lt;&gt;C139, C139&gt;B139)), 1, 0)</f>
        <v>0</v>
      </c>
      <c r="E140" s="4" t="n">
        <f aca="false" t="array" ref="E140:E140">INDEX($A$9:A139, MAX(IF($D$9:D139=1, ROW(D$9:$D139)-ROW($D$9)+1, 0)))</f>
        <v>44004</v>
      </c>
      <c r="F140" s="36" t="n">
        <f aca="false">(A140-$A$2)/365.25</f>
        <v>0.501026694045174</v>
      </c>
      <c r="G140" s="37" t="n">
        <f aca="false">INDEX('Default Prob'!$P$5:$P$14,MIN(1+_xlfn.IFNA(MATCH(F140,'Default Prob'!$F$5:$F$14,1),0),COUNT('Default Prob'!$P$5:$P$14)))</f>
        <v>0.0275775811913573</v>
      </c>
      <c r="H140" s="37" t="n">
        <f aca="false">H139*EXP(-G139*(F140-F139))</f>
        <v>0.986277913723785</v>
      </c>
      <c r="I140" s="38" t="n">
        <f aca="false">H139-H140</f>
        <v>7.44700508746865E-005</v>
      </c>
      <c r="J140" s="39" t="n">
        <f aca="false">INDEX('Default Prob'!$C$3:$C$20, _xlfn.IFNA(MATCH(F140, 'Default Prob'!$B$3:$B$20, 1), 1))</f>
        <v>-0.00549</v>
      </c>
      <c r="K140" s="40" t="n">
        <f aca="false">1/((1+J140)^F140)</f>
        <v>1.00276202217089</v>
      </c>
      <c r="L140" s="41" t="n">
        <f aca="false">IF(AND(D140, A140 &lt;= $G$2), $D$5*$D$2*(A140-E140)/365.25, 0)</f>
        <v>0</v>
      </c>
      <c r="M140" s="41" t="n">
        <f aca="false">IF(A140&lt;=$G$2, $D$5*$D$2*(A140-E140)/365.25, 0)</f>
        <v>2997.94661190965</v>
      </c>
      <c r="N140" s="42" t="n">
        <f aca="false">(L140*H140 + M140*I140) * K140</f>
        <v>0.223873878146107</v>
      </c>
      <c r="O140" s="43" t="n">
        <f aca="false">IF(A140&lt;=$G$2, $D$2*(1-$D$3), 0)</f>
        <v>600000</v>
      </c>
      <c r="P140" s="44" t="n">
        <f aca="false">O140*I140*K140</f>
        <v>44.805443283762</v>
      </c>
    </row>
    <row r="141" customFormat="false" ht="15" hidden="false" customHeight="false" outlineLevel="0" collapsed="false">
      <c r="A141" s="4" t="n">
        <f aca="false">WORKDAY(A140, 1)</f>
        <v>44078</v>
      </c>
      <c r="B141" s="33" t="n">
        <f aca="false">DATE(2000, MONTH(A141), DAY(A141))</f>
        <v>36773</v>
      </c>
      <c r="C141" s="33" t="n">
        <f aca="false">VLOOKUP(B141, $R$9:$S$13, 2)</f>
        <v>36789</v>
      </c>
      <c r="D141" s="34" t="n">
        <f aca="false">IF(OR(C141=B141, AND(C141&lt;&gt;C140, C140&gt;B140)), 1, 0)</f>
        <v>0</v>
      </c>
      <c r="E141" s="4" t="n">
        <f aca="false" t="array" ref="E141:E141">INDEX($A$9:A140, MAX(IF($D$9:D140=1, ROW(D$9:$D140)-ROW($D$9)+1, 0)))</f>
        <v>44004</v>
      </c>
      <c r="F141" s="36" t="n">
        <f aca="false">(A141-$A$2)/365.25</f>
        <v>0.503764544832307</v>
      </c>
      <c r="G141" s="37" t="n">
        <f aca="false">INDEX('Default Prob'!$P$5:$P$14,MIN(1+_xlfn.IFNA(MATCH(F141,'Default Prob'!$F$5:$F$14,1),0),COUNT('Default Prob'!$P$5:$P$14)))</f>
        <v>0.0275775811913573</v>
      </c>
      <c r="H141" s="37" t="n">
        <f aca="false">H140*EXP(-G140*(F141-F140))</f>
        <v>0.986203449295433</v>
      </c>
      <c r="I141" s="38" t="n">
        <f aca="false">H140-H141</f>
        <v>7.44644283522389E-005</v>
      </c>
      <c r="J141" s="39" t="n">
        <f aca="false">INDEX('Default Prob'!$C$3:$C$20, _xlfn.IFNA(MATCH(F141, 'Default Prob'!$B$3:$B$20, 1), 1))</f>
        <v>-0.00549</v>
      </c>
      <c r="K141" s="40" t="n">
        <f aca="false">1/((1+J141)^F141)</f>
        <v>1.00277713612658</v>
      </c>
      <c r="L141" s="41" t="n">
        <f aca="false">IF(AND(D141, A141 &lt;= $G$2), $D$5*$D$2*(A141-E141)/365.25, 0)</f>
        <v>0</v>
      </c>
      <c r="M141" s="41" t="n">
        <f aca="false">IF(A141&lt;=$G$2, $D$5*$D$2*(A141-E141)/365.25, 0)</f>
        <v>3039.01437371663</v>
      </c>
      <c r="N141" s="42" t="n">
        <f aca="false">(L141*H141 + M141*I141) * K141</f>
        <v>0.226926929744177</v>
      </c>
      <c r="O141" s="43" t="n">
        <f aca="false">IF(A141&lt;=$G$2, $D$2*(1-$D$3), 0)</f>
        <v>600000</v>
      </c>
      <c r="P141" s="44" t="n">
        <f aca="false">O141*I141*K141</f>
        <v>44.8027357238167</v>
      </c>
    </row>
    <row r="142" customFormat="false" ht="15" hidden="false" customHeight="false" outlineLevel="0" collapsed="false">
      <c r="A142" s="4" t="n">
        <f aca="false">WORKDAY(A141, 1)</f>
        <v>44081</v>
      </c>
      <c r="B142" s="33" t="n">
        <f aca="false">DATE(2000, MONTH(A142), DAY(A142))</f>
        <v>36776</v>
      </c>
      <c r="C142" s="33" t="n">
        <f aca="false">VLOOKUP(B142, $R$9:$S$13, 2)</f>
        <v>36789</v>
      </c>
      <c r="D142" s="34" t="n">
        <f aca="false">IF(OR(C142=B142, AND(C142&lt;&gt;C141, C141&gt;B141)), 1, 0)</f>
        <v>0</v>
      </c>
      <c r="E142" s="4" t="n">
        <f aca="false" t="array" ref="E142:E142">INDEX($A$9:A141, MAX(IF($D$9:D141=1, ROW(D$9:$D141)-ROW($D$9)+1, 0)))</f>
        <v>44004</v>
      </c>
      <c r="F142" s="36" t="n">
        <f aca="false">(A142-$A$2)/365.25</f>
        <v>0.511978097193703</v>
      </c>
      <c r="G142" s="37" t="n">
        <f aca="false">INDEX('Default Prob'!$P$5:$P$14,MIN(1+_xlfn.IFNA(MATCH(F142,'Default Prob'!$F$5:$F$14,1),0),COUNT('Default Prob'!$P$5:$P$14)))</f>
        <v>0.0275775811913573</v>
      </c>
      <c r="H142" s="37" t="n">
        <f aca="false">H141*EXP(-G141*(F142-F141))</f>
        <v>0.985980089741266</v>
      </c>
      <c r="I142" s="38" t="n">
        <f aca="false">H141-H142</f>
        <v>0.000223359554166302</v>
      </c>
      <c r="J142" s="39" t="n">
        <f aca="false">INDEX('Default Prob'!$C$3:$C$20, _xlfn.IFNA(MATCH(F142, 'Default Prob'!$B$3:$B$20, 1), 1))</f>
        <v>-0.00549</v>
      </c>
      <c r="K142" s="40" t="n">
        <f aca="false">1/((1+J142)^F142)</f>
        <v>1.00282247936047</v>
      </c>
      <c r="L142" s="41" t="n">
        <f aca="false">IF(AND(D142, A142 &lt;= $G$2), $D$5*$D$2*(A142-E142)/365.25, 0)</f>
        <v>0</v>
      </c>
      <c r="M142" s="41" t="n">
        <f aca="false">IF(A142&lt;=$G$2, $D$5*$D$2*(A142-E142)/365.25, 0)</f>
        <v>3162.21765913758</v>
      </c>
      <c r="N142" s="42" t="n">
        <f aca="false">(L142*H142 + M142*I142) * K142</f>
        <v>0.70830507622745</v>
      </c>
      <c r="O142" s="43" t="n">
        <f aca="false">IF(A142&lt;=$G$2, $D$2*(1-$D$3), 0)</f>
        <v>600000</v>
      </c>
      <c r="P142" s="44" t="n">
        <f aca="false">O142*I142*K142</f>
        <v>134.393989138741</v>
      </c>
    </row>
    <row r="143" customFormat="false" ht="15" hidden="false" customHeight="false" outlineLevel="0" collapsed="false">
      <c r="A143" s="4" t="n">
        <f aca="false">WORKDAY(A142, 1)</f>
        <v>44082</v>
      </c>
      <c r="B143" s="33" t="n">
        <f aca="false">DATE(2000, MONTH(A143), DAY(A143))</f>
        <v>36777</v>
      </c>
      <c r="C143" s="33" t="n">
        <f aca="false">VLOOKUP(B143, $R$9:$S$13, 2)</f>
        <v>36789</v>
      </c>
      <c r="D143" s="34" t="n">
        <f aca="false">IF(OR(C143=B143, AND(C143&lt;&gt;C142, C142&gt;B142)), 1, 0)</f>
        <v>0</v>
      </c>
      <c r="E143" s="4" t="n">
        <f aca="false" t="array" ref="E143:E143">INDEX($A$9:A142, MAX(IF($D$9:D142=1, ROW(D$9:$D142)-ROW($D$9)+1, 0)))</f>
        <v>44004</v>
      </c>
      <c r="F143" s="36" t="n">
        <f aca="false">(A143-$A$2)/365.25</f>
        <v>0.514715947980835</v>
      </c>
      <c r="G143" s="37" t="n">
        <f aca="false">INDEX('Default Prob'!$P$5:$P$14,MIN(1+_xlfn.IFNA(MATCH(F143,'Default Prob'!$F$5:$F$14,1),0),COUNT('Default Prob'!$P$5:$P$14)))</f>
        <v>0.0275775811913573</v>
      </c>
      <c r="H143" s="37" t="n">
        <f aca="false">H142*EXP(-G142*(F143-F142))</f>
        <v>0.98590564779876</v>
      </c>
      <c r="I143" s="38" t="n">
        <f aca="false">H142-H143</f>
        <v>7.4441942506831E-005</v>
      </c>
      <c r="J143" s="39" t="n">
        <f aca="false">INDEX('Default Prob'!$C$3:$C$20, _xlfn.IFNA(MATCH(F143, 'Default Prob'!$B$3:$B$20, 1), 1))</f>
        <v>-0.00549</v>
      </c>
      <c r="K143" s="40" t="n">
        <f aca="false">1/((1+J143)^F143)</f>
        <v>1.00283759422739</v>
      </c>
      <c r="L143" s="41" t="n">
        <f aca="false">IF(AND(D143, A143 &lt;= $G$2), $D$5*$D$2*(A143-E143)/365.25, 0)</f>
        <v>0</v>
      </c>
      <c r="M143" s="41" t="n">
        <f aca="false">IF(A143&lt;=$G$2, $D$5*$D$2*(A143-E143)/365.25, 0)</f>
        <v>3203.28542094456</v>
      </c>
      <c r="N143" s="42" t="n">
        <f aca="false">(L143*H143 + M143*I143) * K143</f>
        <v>0.239135438422456</v>
      </c>
      <c r="O143" s="43" t="n">
        <f aca="false">IF(A143&lt;=$G$2, $D$2*(1-$D$3), 0)</f>
        <v>600000</v>
      </c>
      <c r="P143" s="44" t="n">
        <f aca="false">O143*I143*K143</f>
        <v>44.7919071198985</v>
      </c>
    </row>
    <row r="144" customFormat="false" ht="15" hidden="false" customHeight="false" outlineLevel="0" collapsed="false">
      <c r="A144" s="4" t="n">
        <f aca="false">WORKDAY(A143, 1)</f>
        <v>44083</v>
      </c>
      <c r="B144" s="33" t="n">
        <f aca="false">DATE(2000, MONTH(A144), DAY(A144))</f>
        <v>36778</v>
      </c>
      <c r="C144" s="33" t="n">
        <f aca="false">VLOOKUP(B144, $R$9:$S$13, 2)</f>
        <v>36789</v>
      </c>
      <c r="D144" s="34" t="n">
        <f aca="false">IF(OR(C144=B144, AND(C144&lt;&gt;C143, C143&gt;B143)), 1, 0)</f>
        <v>0</v>
      </c>
      <c r="E144" s="4" t="n">
        <f aca="false" t="array" ref="E144:E144">INDEX($A$9:A143, MAX(IF($D$9:D143=1, ROW(D$9:$D143)-ROW($D$9)+1, 0)))</f>
        <v>44004</v>
      </c>
      <c r="F144" s="36" t="n">
        <f aca="false">(A144-$A$2)/365.25</f>
        <v>0.517453798767967</v>
      </c>
      <c r="G144" s="37" t="n">
        <f aca="false">INDEX('Default Prob'!$P$5:$P$14,MIN(1+_xlfn.IFNA(MATCH(F144,'Default Prob'!$F$5:$F$14,1),0),COUNT('Default Prob'!$P$5:$P$14)))</f>
        <v>0.0275775811913573</v>
      </c>
      <c r="H144" s="37" t="n">
        <f aca="false">H143*EXP(-G143*(F144-F143))</f>
        <v>0.985831211476653</v>
      </c>
      <c r="I144" s="38" t="n">
        <f aca="false">H143-H144</f>
        <v>7.44363221065747E-005</v>
      </c>
      <c r="J144" s="39" t="n">
        <f aca="false">INDEX('Default Prob'!$C$3:$C$20, _xlfn.IFNA(MATCH(F144, 'Default Prob'!$B$3:$B$20, 1), 1))</f>
        <v>-0.00549</v>
      </c>
      <c r="K144" s="40" t="n">
        <f aca="false">1/((1+J144)^F144)</f>
        <v>1.00285270932213</v>
      </c>
      <c r="L144" s="41" t="n">
        <f aca="false">IF(AND(D144, A144 &lt;= $G$2), $D$5*$D$2*(A144-E144)/365.25, 0)</f>
        <v>0</v>
      </c>
      <c r="M144" s="41" t="n">
        <f aca="false">IF(A144&lt;=$G$2, $D$5*$D$2*(A144-E144)/365.25, 0)</f>
        <v>3244.35318275154</v>
      </c>
      <c r="N144" s="42" t="n">
        <f aca="false">(L144*H144 + M144*I144) * K144</f>
        <v>0.242186641331732</v>
      </c>
      <c r="O144" s="43" t="n">
        <f aca="false">IF(A144&lt;=$G$2, $D$2*(1-$D$3), 0)</f>
        <v>600000</v>
      </c>
      <c r="P144" s="44" t="n">
        <f aca="false">O144*I144*K144</f>
        <v>44.7892003779318</v>
      </c>
    </row>
    <row r="145" customFormat="false" ht="15" hidden="false" customHeight="false" outlineLevel="0" collapsed="false">
      <c r="A145" s="4" t="n">
        <f aca="false">WORKDAY(A144, 1)</f>
        <v>44084</v>
      </c>
      <c r="B145" s="33" t="n">
        <f aca="false">DATE(2000, MONTH(A145), DAY(A145))</f>
        <v>36779</v>
      </c>
      <c r="C145" s="33" t="n">
        <f aca="false">VLOOKUP(B145, $R$9:$S$13, 2)</f>
        <v>36789</v>
      </c>
      <c r="D145" s="34" t="n">
        <f aca="false">IF(OR(C145=B145, AND(C145&lt;&gt;C144, C144&gt;B144)), 1, 0)</f>
        <v>0</v>
      </c>
      <c r="E145" s="4" t="n">
        <f aca="false" t="array" ref="E145:E145">INDEX($A$9:A144, MAX(IF($D$9:D144=1, ROW(D$9:$D144)-ROW($D$9)+1, 0)))</f>
        <v>44004</v>
      </c>
      <c r="F145" s="36" t="n">
        <f aca="false">(A145-$A$2)/365.25</f>
        <v>0.520191649555099</v>
      </c>
      <c r="G145" s="37" t="n">
        <f aca="false">INDEX('Default Prob'!$P$5:$P$14,MIN(1+_xlfn.IFNA(MATCH(F145,'Default Prob'!$F$5:$F$14,1),0),COUNT('Default Prob'!$P$5:$P$14)))</f>
        <v>0.0275775811913573</v>
      </c>
      <c r="H145" s="37" t="n">
        <f aca="false">H144*EXP(-G144*(F145-F144))</f>
        <v>0.985756780774522</v>
      </c>
      <c r="I145" s="38" t="n">
        <f aca="false">H144-H145</f>
        <v>7.44307021306456E-005</v>
      </c>
      <c r="J145" s="39" t="n">
        <f aca="false">INDEX('Default Prob'!$C$3:$C$20, _xlfn.IFNA(MATCH(F145, 'Default Prob'!$B$3:$B$20, 1), 1))</f>
        <v>-0.00549</v>
      </c>
      <c r="K145" s="40" t="n">
        <f aca="false">1/((1+J145)^F145)</f>
        <v>1.00286782464468</v>
      </c>
      <c r="L145" s="41" t="n">
        <f aca="false">IF(AND(D145, A145 &lt;= $G$2), $D$5*$D$2*(A145-E145)/365.25, 0)</f>
        <v>0</v>
      </c>
      <c r="M145" s="41" t="n">
        <f aca="false">IF(A145&lt;=$G$2, $D$5*$D$2*(A145-E145)/365.25, 0)</f>
        <v>3285.42094455852</v>
      </c>
      <c r="N145" s="42" t="n">
        <f aca="false">(L145*H145 + M145*I145) * K145</f>
        <v>0.245237474603817</v>
      </c>
      <c r="O145" s="43" t="n">
        <f aca="false">IF(A145&lt;=$G$2, $D$2*(1-$D$3), 0)</f>
        <v>600000</v>
      </c>
      <c r="P145" s="44" t="n">
        <f aca="false">O145*I145*K145</f>
        <v>44.7864937995221</v>
      </c>
    </row>
    <row r="146" customFormat="false" ht="15" hidden="false" customHeight="false" outlineLevel="0" collapsed="false">
      <c r="A146" s="4" t="n">
        <f aca="false">WORKDAY(A145, 1)</f>
        <v>44085</v>
      </c>
      <c r="B146" s="33" t="n">
        <f aca="false">DATE(2000, MONTH(A146), DAY(A146))</f>
        <v>36780</v>
      </c>
      <c r="C146" s="33" t="n">
        <f aca="false">VLOOKUP(B146, $R$9:$S$13, 2)</f>
        <v>36789</v>
      </c>
      <c r="D146" s="34" t="n">
        <f aca="false">IF(OR(C146=B146, AND(C146&lt;&gt;C145, C145&gt;B145)), 1, 0)</f>
        <v>0</v>
      </c>
      <c r="E146" s="4" t="n">
        <f aca="false" t="array" ref="E146:E146">INDEX($A$9:A145, MAX(IF($D$9:D145=1, ROW(D$9:$D145)-ROW($D$9)+1, 0)))</f>
        <v>44004</v>
      </c>
      <c r="F146" s="36" t="n">
        <f aca="false">(A146-$A$2)/365.25</f>
        <v>0.522929500342231</v>
      </c>
      <c r="G146" s="37" t="n">
        <f aca="false">INDEX('Default Prob'!$P$5:$P$14,MIN(1+_xlfn.IFNA(MATCH(F146,'Default Prob'!$F$5:$F$14,1),0),COUNT('Default Prob'!$P$5:$P$14)))</f>
        <v>0.0275775811913573</v>
      </c>
      <c r="H146" s="37" t="n">
        <f aca="false">H145*EXP(-G145*(F146-F145))</f>
        <v>0.985682355691943</v>
      </c>
      <c r="I146" s="38" t="n">
        <f aca="false">H145-H146</f>
        <v>7.44250825789328E-005</v>
      </c>
      <c r="J146" s="39" t="n">
        <f aca="false">INDEX('Default Prob'!$C$3:$C$20, _xlfn.IFNA(MATCH(F146, 'Default Prob'!$B$3:$B$20, 1), 1))</f>
        <v>-0.00549</v>
      </c>
      <c r="K146" s="40" t="n">
        <f aca="false">1/((1+J146)^F146)</f>
        <v>1.00288294019506</v>
      </c>
      <c r="L146" s="41" t="n">
        <f aca="false">IF(AND(D146, A146 &lt;= $G$2), $D$5*$D$2*(A146-E146)/365.25, 0)</f>
        <v>0</v>
      </c>
      <c r="M146" s="41" t="n">
        <f aca="false">IF(A146&lt;=$G$2, $D$5*$D$2*(A146-E146)/365.25, 0)</f>
        <v>3326.4887063655</v>
      </c>
      <c r="N146" s="42" t="n">
        <f aca="false">(L146*H146 + M146*I146) * K146</f>
        <v>0.248287938271976</v>
      </c>
      <c r="O146" s="43" t="n">
        <f aca="false">IF(A146&lt;=$G$2, $D$2*(1-$D$3), 0)</f>
        <v>600000</v>
      </c>
      <c r="P146" s="44" t="n">
        <f aca="false">O146*I146*K146</f>
        <v>44.783787384612</v>
      </c>
    </row>
    <row r="147" customFormat="false" ht="15" hidden="false" customHeight="false" outlineLevel="0" collapsed="false">
      <c r="A147" s="4" t="n">
        <f aca="false">WORKDAY(A146, 1)</f>
        <v>44088</v>
      </c>
      <c r="B147" s="33" t="n">
        <f aca="false">DATE(2000, MONTH(A147), DAY(A147))</f>
        <v>36783</v>
      </c>
      <c r="C147" s="33" t="n">
        <f aca="false">VLOOKUP(B147, $R$9:$S$13, 2)</f>
        <v>36789</v>
      </c>
      <c r="D147" s="34" t="n">
        <f aca="false">IF(OR(C147=B147, AND(C147&lt;&gt;C146, C146&gt;B146)), 1, 0)</f>
        <v>0</v>
      </c>
      <c r="E147" s="4" t="n">
        <f aca="false" t="array" ref="E147:E147">INDEX($A$9:A146, MAX(IF($D$9:D146=1, ROW(D$9:$D146)-ROW($D$9)+1, 0)))</f>
        <v>44004</v>
      </c>
      <c r="F147" s="36" t="n">
        <f aca="false">(A147-$A$2)/365.25</f>
        <v>0.531143052703628</v>
      </c>
      <c r="G147" s="37" t="n">
        <f aca="false">INDEX('Default Prob'!$P$5:$P$14,MIN(1+_xlfn.IFNA(MATCH(F147,'Default Prob'!$F$5:$F$14,1),0),COUNT('Default Prob'!$P$5:$P$14)))</f>
        <v>0.0275775811913573</v>
      </c>
      <c r="H147" s="37" t="n">
        <f aca="false">H146*EXP(-G146*(F147-F146))</f>
        <v>0.985459114157274</v>
      </c>
      <c r="I147" s="38" t="n">
        <f aca="false">H146-H147</f>
        <v>0.000223241534669349</v>
      </c>
      <c r="J147" s="39" t="n">
        <f aca="false">INDEX('Default Prob'!$C$3:$C$20, _xlfn.IFNA(MATCH(F147, 'Default Prob'!$B$3:$B$20, 1), 1))</f>
        <v>-0.00549</v>
      </c>
      <c r="K147" s="40" t="n">
        <f aca="false">1/((1+J147)^F147)</f>
        <v>1.00292828821316</v>
      </c>
      <c r="L147" s="41" t="n">
        <f aca="false">IF(AND(D147, A147 &lt;= $G$2), $D$5*$D$2*(A147-E147)/365.25, 0)</f>
        <v>0</v>
      </c>
      <c r="M147" s="41" t="n">
        <f aca="false">IF(A147&lt;=$G$2, $D$5*$D$2*(A147-E147)/365.25, 0)</f>
        <v>3449.69199178645</v>
      </c>
      <c r="N147" s="42" t="n">
        <f aca="false">(L147*H147 + M147*I147) * K147</f>
        <v>0.77236965169679</v>
      </c>
      <c r="O147" s="43" t="n">
        <f aca="false">IF(A147&lt;=$G$2, $D$2*(1-$D$3), 0)</f>
        <v>600000</v>
      </c>
      <c r="P147" s="44" t="n">
        <f aca="false">O147*I147*K147</f>
        <v>134.337150134406</v>
      </c>
    </row>
    <row r="148" customFormat="false" ht="15" hidden="false" customHeight="false" outlineLevel="0" collapsed="false">
      <c r="A148" s="4" t="n">
        <f aca="false">WORKDAY(A147, 1)</f>
        <v>44089</v>
      </c>
      <c r="B148" s="33" t="n">
        <f aca="false">DATE(2000, MONTH(A148), DAY(A148))</f>
        <v>36784</v>
      </c>
      <c r="C148" s="33" t="n">
        <f aca="false">VLOOKUP(B148, $R$9:$S$13, 2)</f>
        <v>36789</v>
      </c>
      <c r="D148" s="34" t="n">
        <f aca="false">IF(OR(C148=B148, AND(C148&lt;&gt;C147, C147&gt;B147)), 1, 0)</f>
        <v>0</v>
      </c>
      <c r="E148" s="4" t="n">
        <f aca="false" t="array" ref="E148:E148">INDEX($A$9:A147, MAX(IF($D$9:D147=1, ROW(D$9:$D147)-ROW($D$9)+1, 0)))</f>
        <v>44004</v>
      </c>
      <c r="F148" s="36" t="n">
        <f aca="false">(A148-$A$2)/365.25</f>
        <v>0.53388090349076</v>
      </c>
      <c r="G148" s="37" t="n">
        <f aca="false">INDEX('Default Prob'!$P$5:$P$14,MIN(1+_xlfn.IFNA(MATCH(F148,'Default Prob'!$F$5:$F$14,1),0),COUNT('Default Prob'!$P$5:$P$14)))</f>
        <v>0.0275775811913573</v>
      </c>
      <c r="H148" s="37" t="n">
        <f aca="false">H147*EXP(-G147*(F148-F147))</f>
        <v>0.985384711548659</v>
      </c>
      <c r="I148" s="38" t="n">
        <f aca="false">H147-H148</f>
        <v>7.44026086147986E-005</v>
      </c>
      <c r="J148" s="39" t="n">
        <f aca="false">INDEX('Default Prob'!$C$3:$C$20, _xlfn.IFNA(MATCH(F148, 'Default Prob'!$B$3:$B$20, 1), 1))</f>
        <v>-0.00549</v>
      </c>
      <c r="K148" s="40" t="n">
        <f aca="false">1/((1+J148)^F148)</f>
        <v>1.00294340467487</v>
      </c>
      <c r="L148" s="41" t="n">
        <f aca="false">IF(AND(D148, A148 &lt;= $G$2), $D$5*$D$2*(A148-E148)/365.25, 0)</f>
        <v>0</v>
      </c>
      <c r="M148" s="41" t="n">
        <f aca="false">IF(A148&lt;=$G$2, $D$5*$D$2*(A148-E148)/365.25, 0)</f>
        <v>3490.75975359343</v>
      </c>
      <c r="N148" s="42" t="n">
        <f aca="false">(L148*H148 + M148*I148) * K148</f>
        <v>0.260486097579856</v>
      </c>
      <c r="O148" s="43" t="n">
        <f aca="false">IF(A148&lt;=$G$2, $D$2*(1-$D$3), 0)</f>
        <v>600000</v>
      </c>
      <c r="P148" s="44" t="n">
        <f aca="false">O148*I148*K148</f>
        <v>44.7729633604906</v>
      </c>
    </row>
    <row r="149" customFormat="false" ht="15" hidden="false" customHeight="false" outlineLevel="0" collapsed="false">
      <c r="A149" s="4" t="n">
        <f aca="false">WORKDAY(A148, 1)</f>
        <v>44090</v>
      </c>
      <c r="B149" s="33" t="n">
        <f aca="false">DATE(2000, MONTH(A149), DAY(A149))</f>
        <v>36785</v>
      </c>
      <c r="C149" s="33" t="n">
        <f aca="false">VLOOKUP(B149, $R$9:$S$13, 2)</f>
        <v>36789</v>
      </c>
      <c r="D149" s="34" t="n">
        <f aca="false">IF(OR(C149=B149, AND(C149&lt;&gt;C148, C148&gt;B148)), 1, 0)</f>
        <v>0</v>
      </c>
      <c r="E149" s="4" t="n">
        <f aca="false" t="array" ref="E149:E149">INDEX($A$9:A148, MAX(IF($D$9:D148=1, ROW(D$9:$D148)-ROW($D$9)+1, 0)))</f>
        <v>44004</v>
      </c>
      <c r="F149" s="36" t="n">
        <f aca="false">(A149-$A$2)/365.25</f>
        <v>0.536618754277892</v>
      </c>
      <c r="G149" s="37" t="n">
        <f aca="false">INDEX('Default Prob'!$P$5:$P$14,MIN(1+_xlfn.IFNA(MATCH(F149,'Default Prob'!$F$5:$F$14,1),0),COUNT('Default Prob'!$P$5:$P$14)))</f>
        <v>0.0275775811913573</v>
      </c>
      <c r="H149" s="37" t="n">
        <f aca="false">H148*EXP(-G148*(F149-F148))</f>
        <v>0.985310314557475</v>
      </c>
      <c r="I149" s="38" t="n">
        <f aca="false">H148-H149</f>
        <v>7.43969911841669E-005</v>
      </c>
      <c r="J149" s="39" t="n">
        <f aca="false">INDEX('Default Prob'!$C$3:$C$20, _xlfn.IFNA(MATCH(F149, 'Default Prob'!$B$3:$B$20, 1), 1))</f>
        <v>-0.00549</v>
      </c>
      <c r="K149" s="40" t="n">
        <f aca="false">1/((1+J149)^F149)</f>
        <v>1.00295852136441</v>
      </c>
      <c r="L149" s="41" t="n">
        <f aca="false">IF(AND(D149, A149 &lt;= $G$2), $D$5*$D$2*(A149-E149)/365.25, 0)</f>
        <v>0</v>
      </c>
      <c r="M149" s="41" t="n">
        <f aca="false">IF(A149&lt;=$G$2, $D$5*$D$2*(A149-E149)/365.25, 0)</f>
        <v>3531.82751540041</v>
      </c>
      <c r="N149" s="42" t="n">
        <f aca="false">(L149*H149 + M149*I149) * K149</f>
        <v>0.263534713732848</v>
      </c>
      <c r="O149" s="43" t="n">
        <f aca="false">IF(A149&lt;=$G$2, $D$2*(1-$D$3), 0)</f>
        <v>600000</v>
      </c>
      <c r="P149" s="44" t="n">
        <f aca="false">O149*I149*K149</f>
        <v>44.7702577632198</v>
      </c>
    </row>
    <row r="150" customFormat="false" ht="15" hidden="false" customHeight="false" outlineLevel="0" collapsed="false">
      <c r="A150" s="4" t="n">
        <f aca="false">WORKDAY(A149, 1)</f>
        <v>44091</v>
      </c>
      <c r="B150" s="33" t="n">
        <f aca="false">DATE(2000, MONTH(A150), DAY(A150))</f>
        <v>36786</v>
      </c>
      <c r="C150" s="33" t="n">
        <f aca="false">VLOOKUP(B150, $R$9:$S$13, 2)</f>
        <v>36789</v>
      </c>
      <c r="D150" s="34" t="n">
        <f aca="false">IF(OR(C150=B150, AND(C150&lt;&gt;C149, C149&gt;B149)), 1, 0)</f>
        <v>0</v>
      </c>
      <c r="E150" s="4" t="n">
        <f aca="false" t="array" ref="E150:E150">INDEX($A$9:A149, MAX(IF($D$9:D149=1, ROW(D$9:$D149)-ROW($D$9)+1, 0)))</f>
        <v>44004</v>
      </c>
      <c r="F150" s="36" t="n">
        <f aca="false">(A150-$A$2)/365.25</f>
        <v>0.539356605065024</v>
      </c>
      <c r="G150" s="37" t="n">
        <f aca="false">INDEX('Default Prob'!$P$5:$P$14,MIN(1+_xlfn.IFNA(MATCH(F150,'Default Prob'!$F$5:$F$14,1),0),COUNT('Default Prob'!$P$5:$P$14)))</f>
        <v>0.0275775811913573</v>
      </c>
      <c r="H150" s="37" t="n">
        <f aca="false">H149*EXP(-G149*(F150-F149))</f>
        <v>0.985235923183297</v>
      </c>
      <c r="I150" s="38" t="n">
        <f aca="false">H149-H150</f>
        <v>7.43913741777513E-005</v>
      </c>
      <c r="J150" s="39" t="n">
        <f aca="false">INDEX('Default Prob'!$C$3:$C$20, _xlfn.IFNA(MATCH(F150, 'Default Prob'!$B$3:$B$20, 1), 1))</f>
        <v>-0.00549</v>
      </c>
      <c r="K150" s="40" t="n">
        <f aca="false">1/((1+J150)^F150)</f>
        <v>1.0029736382818</v>
      </c>
      <c r="L150" s="41" t="n">
        <f aca="false">IF(AND(D150, A150 &lt;= $G$2), $D$5*$D$2*(A150-E150)/365.25, 0)</f>
        <v>0</v>
      </c>
      <c r="M150" s="41" t="n">
        <f aca="false">IF(A150&lt;=$G$2, $D$5*$D$2*(A150-E150)/365.25, 0)</f>
        <v>3572.89527720739</v>
      </c>
      <c r="N150" s="42" t="n">
        <f aca="false">(L150*H150 + M150*I150) * K150</f>
        <v>0.266582960483706</v>
      </c>
      <c r="O150" s="43" t="n">
        <f aca="false">IF(A150&lt;=$G$2, $D$2*(1-$D$3), 0)</f>
        <v>600000</v>
      </c>
      <c r="P150" s="44" t="n">
        <f aca="false">O150*I150*K150</f>
        <v>44.7675523295051</v>
      </c>
    </row>
    <row r="151" customFormat="false" ht="15" hidden="false" customHeight="false" outlineLevel="0" collapsed="false">
      <c r="A151" s="4" t="n">
        <f aca="false">WORKDAY(A150, 1)</f>
        <v>44092</v>
      </c>
      <c r="B151" s="33" t="n">
        <f aca="false">DATE(2000, MONTH(A151), DAY(A151))</f>
        <v>36787</v>
      </c>
      <c r="C151" s="33" t="n">
        <f aca="false">VLOOKUP(B151, $R$9:$S$13, 2)</f>
        <v>36789</v>
      </c>
      <c r="D151" s="34" t="n">
        <f aca="false">IF(OR(C151=B151, AND(C151&lt;&gt;C150, C150&gt;B150)), 1, 0)</f>
        <v>0</v>
      </c>
      <c r="E151" s="4" t="n">
        <f aca="false" t="array" ref="E151:E151">INDEX($A$9:A150, MAX(IF($D$9:D150=1, ROW(D$9:$D150)-ROW($D$9)+1, 0)))</f>
        <v>44004</v>
      </c>
      <c r="F151" s="36" t="n">
        <f aca="false">(A151-$A$2)/365.25</f>
        <v>0.542094455852156</v>
      </c>
      <c r="G151" s="37" t="n">
        <f aca="false">INDEX('Default Prob'!$P$5:$P$14,MIN(1+_xlfn.IFNA(MATCH(F151,'Default Prob'!$F$5:$F$14,1),0),COUNT('Default Prob'!$P$5:$P$14)))</f>
        <v>0.0275775811913573</v>
      </c>
      <c r="H151" s="37" t="n">
        <f aca="false">H150*EXP(-G150*(F151-F150))</f>
        <v>0.985161537425702</v>
      </c>
      <c r="I151" s="38" t="n">
        <f aca="false">H150-H151</f>
        <v>7.43857575953299E-005</v>
      </c>
      <c r="J151" s="39" t="n">
        <f aca="false">INDEX('Default Prob'!$C$3:$C$20, _xlfn.IFNA(MATCH(F151, 'Default Prob'!$B$3:$B$20, 1), 1))</f>
        <v>-0.00549</v>
      </c>
      <c r="K151" s="40" t="n">
        <f aca="false">1/((1+J151)^F151)</f>
        <v>1.00298875542703</v>
      </c>
      <c r="L151" s="41" t="n">
        <f aca="false">IF(AND(D151, A151 &lt;= $G$2), $D$5*$D$2*(A151-E151)/365.25, 0)</f>
        <v>0</v>
      </c>
      <c r="M151" s="41" t="n">
        <f aca="false">IF(A151&lt;=$G$2, $D$5*$D$2*(A151-E151)/365.25, 0)</f>
        <v>3613.96303901437</v>
      </c>
      <c r="N151" s="42" t="n">
        <f aca="false">(L151*H151 + M151*I151) * K151</f>
        <v>0.269630837865267</v>
      </c>
      <c r="O151" s="43" t="n">
        <f aca="false">IF(A151&lt;=$G$2, $D$2*(1-$D$3), 0)</f>
        <v>600000</v>
      </c>
      <c r="P151" s="44" t="n">
        <f aca="false">O151*I151*K151</f>
        <v>44.7648470592222</v>
      </c>
    </row>
    <row r="152" customFormat="false" ht="15" hidden="false" customHeight="false" outlineLevel="0" collapsed="false">
      <c r="A152" s="4" t="n">
        <f aca="false">WORKDAY(A151, 1)</f>
        <v>44095</v>
      </c>
      <c r="B152" s="33" t="n">
        <f aca="false">DATE(2000, MONTH(A152), DAY(A152))</f>
        <v>36790</v>
      </c>
      <c r="C152" s="33" t="n">
        <f aca="false">VLOOKUP(B152, $R$9:$S$13, 2)</f>
        <v>36880</v>
      </c>
      <c r="D152" s="34" t="n">
        <f aca="false">IF(OR(C152=B152, AND(C152&lt;&gt;C151, C151&gt;B151)), 1, 0)</f>
        <v>1</v>
      </c>
      <c r="E152" s="4" t="n">
        <f aca="false" t="array" ref="E152:E152">INDEX($A$9:A151, MAX(IF($D$9:D151=1, ROW(D$9:$D151)-ROW($D$9)+1, 0)))</f>
        <v>44004</v>
      </c>
      <c r="F152" s="36" t="n">
        <f aca="false">(A152-$A$2)/365.25</f>
        <v>0.550308008213552</v>
      </c>
      <c r="G152" s="37" t="n">
        <f aca="false">INDEX('Default Prob'!$P$5:$P$14,MIN(1+_xlfn.IFNA(MATCH(F152,'Default Prob'!$F$5:$F$14,1),0),COUNT('Default Prob'!$P$5:$P$14)))</f>
        <v>0.0275775811913573</v>
      </c>
      <c r="H152" s="37" t="n">
        <f aca="false">H151*EXP(-G151*(F152-F151))</f>
        <v>0.98493841384817</v>
      </c>
      <c r="I152" s="38" t="n">
        <f aca="false">H151-H152</f>
        <v>0.000223123577531958</v>
      </c>
      <c r="J152" s="39" t="n">
        <f aca="false">INDEX('Default Prob'!$C$3:$C$20, _xlfn.IFNA(MATCH(F152, 'Default Prob'!$B$3:$B$20, 1), 1))</f>
        <v>-0.00549</v>
      </c>
      <c r="K152" s="40" t="n">
        <f aca="false">1/((1+J152)^F152)</f>
        <v>1.00303410822985</v>
      </c>
      <c r="L152" s="41" t="n">
        <f aca="false">IF(AND(D152, A152 &lt;= $G$2), $D$5*$D$2*(A152-E152)/365.25, 0)</f>
        <v>3737.16632443532</v>
      </c>
      <c r="M152" s="41" t="n">
        <f aca="false">IF(A152&lt;=$G$2, $D$5*$D$2*(A152-E152)/365.25, 0)</f>
        <v>3737.16632443532</v>
      </c>
      <c r="N152" s="42" t="n">
        <f aca="false">(L152*H152 + M152*I152) * K152</f>
        <v>3692.8832360586</v>
      </c>
      <c r="O152" s="43" t="n">
        <f aca="false">IF(A152&lt;=$G$2, $D$2*(1-$D$3), 0)</f>
        <v>600000</v>
      </c>
      <c r="P152" s="44" t="n">
        <f aca="false">O152*I152*K152</f>
        <v>134.280335168894</v>
      </c>
    </row>
    <row r="153" customFormat="false" ht="15" hidden="false" customHeight="false" outlineLevel="0" collapsed="false">
      <c r="A153" s="4" t="n">
        <f aca="false">WORKDAY(A152, 1)</f>
        <v>44096</v>
      </c>
      <c r="B153" s="33" t="n">
        <f aca="false">DATE(2000, MONTH(A153), DAY(A153))</f>
        <v>36791</v>
      </c>
      <c r="C153" s="33" t="n">
        <f aca="false">VLOOKUP(B153, $R$9:$S$13, 2)</f>
        <v>36880</v>
      </c>
      <c r="D153" s="34" t="n">
        <f aca="false">IF(OR(C153=B153, AND(C153&lt;&gt;C152, C152&gt;B152)), 1, 0)</f>
        <v>0</v>
      </c>
      <c r="E153" s="4" t="n">
        <f aca="false" t="array" ref="E153:E153">INDEX($A$9:A152, MAX(IF($D$9:D152=1, ROW(D$9:$D152)-ROW($D$9)+1, 0)))</f>
        <v>44095</v>
      </c>
      <c r="F153" s="36" t="n">
        <f aca="false">(A153-$A$2)/365.25</f>
        <v>0.553045859000684</v>
      </c>
      <c r="G153" s="37" t="n">
        <f aca="false">INDEX('Default Prob'!$P$5:$P$14,MIN(1+_xlfn.IFNA(MATCH(F153,'Default Prob'!$F$5:$F$14,1),0),COUNT('Default Prob'!$P$5:$P$14)))</f>
        <v>0.0275775811913573</v>
      </c>
      <c r="H153" s="37" t="n">
        <f aca="false">H152*EXP(-G152*(F153-F152))</f>
        <v>0.984864050552664</v>
      </c>
      <c r="I153" s="38" t="n">
        <f aca="false">H152-H153</f>
        <v>7.43632955060303E-005</v>
      </c>
      <c r="J153" s="39" t="n">
        <f aca="false">INDEX('Default Prob'!$C$3:$C$20, _xlfn.IFNA(MATCH(F153, 'Default Prob'!$B$3:$B$20, 1), 1))</f>
        <v>-0.00549</v>
      </c>
      <c r="K153" s="40" t="n">
        <f aca="false">1/((1+J153)^F153)</f>
        <v>1.00304922628651</v>
      </c>
      <c r="L153" s="41" t="n">
        <f aca="false">IF(AND(D153, A153 &lt;= $G$2), $D$5*$D$2*(A153-E153)/365.25, 0)</f>
        <v>0</v>
      </c>
      <c r="M153" s="41" t="n">
        <f aca="false">IF(A153&lt;=$G$2, $D$5*$D$2*(A153-E153)/365.25, 0)</f>
        <v>41.0677618069815</v>
      </c>
      <c r="N153" s="42" t="n">
        <f aca="false">(L153*H153 + M153*I153) * K153</f>
        <v>0.00306324624318024</v>
      </c>
      <c r="O153" s="43" t="n">
        <f aca="false">IF(A153&lt;=$G$2, $D$2*(1-$D$3), 0)</f>
        <v>600000</v>
      </c>
      <c r="P153" s="44" t="n">
        <f aca="false">O153*I153*K153</f>
        <v>44.7540276128633</v>
      </c>
    </row>
    <row r="154" customFormat="false" ht="15" hidden="false" customHeight="false" outlineLevel="0" collapsed="false">
      <c r="A154" s="4" t="n">
        <f aca="false">WORKDAY(A153, 1)</f>
        <v>44097</v>
      </c>
      <c r="B154" s="33" t="n">
        <f aca="false">DATE(2000, MONTH(A154), DAY(A154))</f>
        <v>36792</v>
      </c>
      <c r="C154" s="33" t="n">
        <f aca="false">VLOOKUP(B154, $R$9:$S$13, 2)</f>
        <v>36880</v>
      </c>
      <c r="D154" s="34" t="n">
        <f aca="false">IF(OR(C154=B154, AND(C154&lt;&gt;C153, C153&gt;B153)), 1, 0)</f>
        <v>0</v>
      </c>
      <c r="E154" s="4" t="n">
        <f aca="false" t="array" ref="E154:E154">INDEX($A$9:A153, MAX(IF($D$9:D153=1, ROW(D$9:$D153)-ROW($D$9)+1, 0)))</f>
        <v>44095</v>
      </c>
      <c r="F154" s="36" t="n">
        <f aca="false">(A154-$A$2)/365.25</f>
        <v>0.555783709787817</v>
      </c>
      <c r="G154" s="37" t="n">
        <f aca="false">INDEX('Default Prob'!$P$5:$P$14,MIN(1+_xlfn.IFNA(MATCH(F154,'Default Prob'!$F$5:$F$14,1),0),COUNT('Default Prob'!$P$5:$P$14)))</f>
        <v>0.0275775811913573</v>
      </c>
      <c r="H154" s="37" t="n">
        <f aca="false">H153*EXP(-G153*(F154-F153))</f>
        <v>0.98478969287162</v>
      </c>
      <c r="I154" s="38" t="n">
        <f aca="false">H153-H154</f>
        <v>7.43576810435798E-005</v>
      </c>
      <c r="J154" s="39" t="n">
        <f aca="false">INDEX('Default Prob'!$C$3:$C$20, _xlfn.IFNA(MATCH(F154, 'Default Prob'!$B$3:$B$20, 1), 1))</f>
        <v>-0.00549</v>
      </c>
      <c r="K154" s="40" t="n">
        <f aca="false">1/((1+J154)^F154)</f>
        <v>1.00306434457103</v>
      </c>
      <c r="L154" s="41" t="n">
        <f aca="false">IF(AND(D154, A154 &lt;= $G$2), $D$5*$D$2*(A154-E154)/365.25, 0)</f>
        <v>0</v>
      </c>
      <c r="M154" s="41" t="n">
        <f aca="false">IF(A154&lt;=$G$2, $D$5*$D$2*(A154-E154)/365.25, 0)</f>
        <v>82.1355236139631</v>
      </c>
      <c r="N154" s="42" t="n">
        <f aca="false">(L154*H154 + M154*I154) * K154</f>
        <v>0.00612612226692405</v>
      </c>
      <c r="O154" s="43" t="n">
        <f aca="false">IF(A154&lt;=$G$2, $D$2*(1-$D$3), 0)</f>
        <v>600000</v>
      </c>
      <c r="P154" s="44" t="n">
        <f aca="false">O154*I154*K154</f>
        <v>44.7513231598802</v>
      </c>
    </row>
    <row r="155" customFormat="false" ht="15" hidden="false" customHeight="false" outlineLevel="0" collapsed="false">
      <c r="A155" s="4" t="n">
        <f aca="false">WORKDAY(A154, 1)</f>
        <v>44098</v>
      </c>
      <c r="B155" s="33" t="n">
        <f aca="false">DATE(2000, MONTH(A155), DAY(A155))</f>
        <v>36793</v>
      </c>
      <c r="C155" s="33" t="n">
        <f aca="false">VLOOKUP(B155, $R$9:$S$13, 2)</f>
        <v>36880</v>
      </c>
      <c r="D155" s="34" t="n">
        <f aca="false">IF(OR(C155=B155, AND(C155&lt;&gt;C154, C154&gt;B154)), 1, 0)</f>
        <v>0</v>
      </c>
      <c r="E155" s="4" t="n">
        <f aca="false" t="array" ref="E155:E155">INDEX($A$9:A154, MAX(IF($D$9:D154=1, ROW(D$9:$D154)-ROW($D$9)+1, 0)))</f>
        <v>44095</v>
      </c>
      <c r="F155" s="36" t="n">
        <f aca="false">(A155-$A$2)/365.25</f>
        <v>0.558521560574949</v>
      </c>
      <c r="G155" s="37" t="n">
        <f aca="false">INDEX('Default Prob'!$P$5:$P$14,MIN(1+_xlfn.IFNA(MATCH(F155,'Default Prob'!$F$5:$F$14,1),0),COUNT('Default Prob'!$P$5:$P$14)))</f>
        <v>0.0275775811913573</v>
      </c>
      <c r="H155" s="37" t="n">
        <f aca="false">H154*EXP(-G154*(F155-F154))</f>
        <v>0.984715340804615</v>
      </c>
      <c r="I155" s="38" t="n">
        <f aca="false">H154-H155</f>
        <v>7.43520670051234E-005</v>
      </c>
      <c r="J155" s="39" t="n">
        <f aca="false">INDEX('Default Prob'!$C$3:$C$20, _xlfn.IFNA(MATCH(F155, 'Default Prob'!$B$3:$B$20, 1), 1))</f>
        <v>-0.00549</v>
      </c>
      <c r="K155" s="40" t="n">
        <f aca="false">1/((1+J155)^F155)</f>
        <v>1.00307946308342</v>
      </c>
      <c r="L155" s="41" t="n">
        <f aca="false">IF(AND(D155, A155 &lt;= $G$2), $D$5*$D$2*(A155-E155)/365.25, 0)</f>
        <v>0</v>
      </c>
      <c r="M155" s="41" t="n">
        <f aca="false">IF(A155&lt;=$G$2, $D$5*$D$2*(A155-E155)/365.25, 0)</f>
        <v>123.203285420945</v>
      </c>
      <c r="N155" s="42" t="n">
        <f aca="false">(L155*H155 + M155*I155) * K155</f>
        <v>0.00918862810480188</v>
      </c>
      <c r="O155" s="43" t="n">
        <f aca="false">IF(A155&lt;=$G$2, $D$2*(1-$D$3), 0)</f>
        <v>600000</v>
      </c>
      <c r="P155" s="44" t="n">
        <f aca="false">O155*I155*K155</f>
        <v>44.7486188703851</v>
      </c>
    </row>
    <row r="156" customFormat="false" ht="15" hidden="false" customHeight="false" outlineLevel="0" collapsed="false">
      <c r="A156" s="4" t="n">
        <f aca="false">WORKDAY(A155, 1)</f>
        <v>44099</v>
      </c>
      <c r="B156" s="33" t="n">
        <f aca="false">DATE(2000, MONTH(A156), DAY(A156))</f>
        <v>36794</v>
      </c>
      <c r="C156" s="33" t="n">
        <f aca="false">VLOOKUP(B156, $R$9:$S$13, 2)</f>
        <v>36880</v>
      </c>
      <c r="D156" s="34" t="n">
        <f aca="false">IF(OR(C156=B156, AND(C156&lt;&gt;C155, C155&gt;B155)), 1, 0)</f>
        <v>0</v>
      </c>
      <c r="E156" s="4" t="n">
        <f aca="false" t="array" ref="E156:E156">INDEX($A$9:A155, MAX(IF($D$9:D155=1, ROW(D$9:$D155)-ROW($D$9)+1, 0)))</f>
        <v>44095</v>
      </c>
      <c r="F156" s="36" t="n">
        <f aca="false">(A156-$A$2)/365.25</f>
        <v>0.561259411362081</v>
      </c>
      <c r="G156" s="37" t="n">
        <f aca="false">INDEX('Default Prob'!$P$5:$P$14,MIN(1+_xlfn.IFNA(MATCH(F156,'Default Prob'!$F$5:$F$14,1),0),COUNT('Default Prob'!$P$5:$P$14)))</f>
        <v>0.0275775811913573</v>
      </c>
      <c r="H156" s="37" t="n">
        <f aca="false">H155*EXP(-G155*(F156-F155))</f>
        <v>0.984640994351225</v>
      </c>
      <c r="I156" s="38" t="n">
        <f aca="false">H155-H156</f>
        <v>7.43464533904392E-005</v>
      </c>
      <c r="J156" s="39" t="n">
        <f aca="false">INDEX('Default Prob'!$C$3:$C$20, _xlfn.IFNA(MATCH(F156, 'Default Prob'!$B$3:$B$20, 1), 1))</f>
        <v>-0.00549</v>
      </c>
      <c r="K156" s="40" t="n">
        <f aca="false">1/((1+J156)^F156)</f>
        <v>1.00309458182368</v>
      </c>
      <c r="L156" s="41" t="n">
        <f aca="false">IF(AND(D156, A156 &lt;= $G$2), $D$5*$D$2*(A156-E156)/365.25, 0)</f>
        <v>0</v>
      </c>
      <c r="M156" s="41" t="n">
        <f aca="false">IF(A156&lt;=$G$2, $D$5*$D$2*(A156-E156)/365.25, 0)</f>
        <v>164.271047227926</v>
      </c>
      <c r="N156" s="42" t="n">
        <f aca="false">(L156*H156 + M156*I156) * K156</f>
        <v>0.0122507637903502</v>
      </c>
      <c r="O156" s="43" t="n">
        <f aca="false">IF(A156&lt;=$G$2, $D$2*(1-$D$3), 0)</f>
        <v>600000</v>
      </c>
      <c r="P156" s="44" t="n">
        <f aca="false">O156*I156*K156</f>
        <v>44.745914744254</v>
      </c>
    </row>
    <row r="157" customFormat="false" ht="15" hidden="false" customHeight="false" outlineLevel="0" collapsed="false">
      <c r="A157" s="4" t="n">
        <f aca="false">WORKDAY(A156, 1)</f>
        <v>44102</v>
      </c>
      <c r="B157" s="33" t="n">
        <f aca="false">DATE(2000, MONTH(A157), DAY(A157))</f>
        <v>36797</v>
      </c>
      <c r="C157" s="33" t="n">
        <f aca="false">VLOOKUP(B157, $R$9:$S$13, 2)</f>
        <v>36880</v>
      </c>
      <c r="D157" s="34" t="n">
        <f aca="false">IF(OR(C157=B157, AND(C157&lt;&gt;C156, C156&gt;B156)), 1, 0)</f>
        <v>0</v>
      </c>
      <c r="E157" s="4" t="n">
        <f aca="false" t="array" ref="E157:E157">INDEX($A$9:A156, MAX(IF($D$9:D156=1, ROW(D$9:$D156)-ROW($D$9)+1, 0)))</f>
        <v>44095</v>
      </c>
      <c r="F157" s="36" t="n">
        <f aca="false">(A157-$A$2)/365.25</f>
        <v>0.569472963723477</v>
      </c>
      <c r="G157" s="37" t="n">
        <f aca="false">INDEX('Default Prob'!$P$5:$P$14,MIN(1+_xlfn.IFNA(MATCH(F157,'Default Prob'!$F$5:$F$14,1),0),COUNT('Default Prob'!$P$5:$P$14)))</f>
        <v>0.0275775811913573</v>
      </c>
      <c r="H157" s="37" t="n">
        <f aca="false">H156*EXP(-G156*(F157-F156))</f>
        <v>0.984417988668504</v>
      </c>
      <c r="I157" s="38" t="n">
        <f aca="false">H156-H157</f>
        <v>0.000223005682721156</v>
      </c>
      <c r="J157" s="39" t="n">
        <f aca="false">INDEX('Default Prob'!$C$3:$C$20, _xlfn.IFNA(MATCH(F157, 'Default Prob'!$B$3:$B$20, 1), 1))</f>
        <v>-0.00549</v>
      </c>
      <c r="K157" s="40" t="n">
        <f aca="false">1/((1+J157)^F157)</f>
        <v>1.00313993941173</v>
      </c>
      <c r="L157" s="41" t="n">
        <f aca="false">IF(AND(D157, A157 &lt;= $G$2), $D$5*$D$2*(A157-E157)/365.25, 0)</f>
        <v>0</v>
      </c>
      <c r="M157" s="41" t="n">
        <f aca="false">IF(A157&lt;=$G$2, $D$5*$D$2*(A157-E157)/365.25, 0)</f>
        <v>287.474332648871</v>
      </c>
      <c r="N157" s="42" t="n">
        <f aca="false">(L157*H157 + M157*I157) * K157</f>
        <v>0.0643097063397781</v>
      </c>
      <c r="O157" s="43" t="n">
        <f aca="false">IF(A157&lt;=$G$2, $D$2*(1-$D$3), 0)</f>
        <v>600000</v>
      </c>
      <c r="P157" s="44" t="n">
        <f aca="false">O157*I157*K157</f>
        <v>134.223544232023</v>
      </c>
    </row>
    <row r="158" customFormat="false" ht="15" hidden="false" customHeight="false" outlineLevel="0" collapsed="false">
      <c r="A158" s="4" t="n">
        <f aca="false">WORKDAY(A157, 1)</f>
        <v>44103</v>
      </c>
      <c r="B158" s="33" t="n">
        <f aca="false">DATE(2000, MONTH(A158), DAY(A158))</f>
        <v>36798</v>
      </c>
      <c r="C158" s="33" t="n">
        <f aca="false">VLOOKUP(B158, $R$9:$S$13, 2)</f>
        <v>36880</v>
      </c>
      <c r="D158" s="34" t="n">
        <f aca="false">IF(OR(C158=B158, AND(C158&lt;&gt;C157, C157&gt;B157)), 1, 0)</f>
        <v>0</v>
      </c>
      <c r="E158" s="4" t="n">
        <f aca="false" t="array" ref="E158:E158">INDEX($A$9:A157, MAX(IF($D$9:D157=1, ROW(D$9:$D157)-ROW($D$9)+1, 0)))</f>
        <v>44095</v>
      </c>
      <c r="F158" s="36" t="n">
        <f aca="false">(A158-$A$2)/365.25</f>
        <v>0.572210814510609</v>
      </c>
      <c r="G158" s="37" t="n">
        <f aca="false">INDEX('Default Prob'!$P$5:$P$14,MIN(1+_xlfn.IFNA(MATCH(F158,'Default Prob'!$F$5:$F$14,1),0),COUNT('Default Prob'!$P$5:$P$14)))</f>
        <v>0.0275775811913573</v>
      </c>
      <c r="H158" s="37" t="n">
        <f aca="false">H157*EXP(-G157*(F158-F157))</f>
        <v>0.984343664665334</v>
      </c>
      <c r="I158" s="38" t="n">
        <f aca="false">H157-H158</f>
        <v>7.43240031697567E-005</v>
      </c>
      <c r="J158" s="39" t="n">
        <f aca="false">INDEX('Default Prob'!$C$3:$C$20, _xlfn.IFNA(MATCH(F158, 'Default Prob'!$B$3:$B$20, 1), 1))</f>
        <v>-0.00549</v>
      </c>
      <c r="K158" s="40" t="n">
        <f aca="false">1/((1+J158)^F158)</f>
        <v>1.00315505906351</v>
      </c>
      <c r="L158" s="41" t="n">
        <f aca="false">IF(AND(D158, A158 &lt;= $G$2), $D$5*$D$2*(A158-E158)/365.25, 0)</f>
        <v>0</v>
      </c>
      <c r="M158" s="41" t="n">
        <f aca="false">IF(A158&lt;=$G$2, $D$5*$D$2*(A158-E158)/365.25, 0)</f>
        <v>328.542094455852</v>
      </c>
      <c r="N158" s="42" t="n">
        <f aca="false">(L158*H158 + M158*I158) * K158</f>
        <v>0.0244956056803593</v>
      </c>
      <c r="O158" s="43" t="n">
        <f aca="false">IF(A158&lt;=$G$2, $D$2*(1-$D$3), 0)</f>
        <v>600000</v>
      </c>
      <c r="P158" s="44" t="n">
        <f aca="false">O158*I158*K158</f>
        <v>44.7350998737561</v>
      </c>
    </row>
    <row r="159" customFormat="false" ht="15" hidden="false" customHeight="false" outlineLevel="0" collapsed="false">
      <c r="A159" s="4" t="n">
        <f aca="false">WORKDAY(A158, 1)</f>
        <v>44104</v>
      </c>
      <c r="B159" s="33" t="n">
        <f aca="false">DATE(2000, MONTH(A159), DAY(A159))</f>
        <v>36799</v>
      </c>
      <c r="C159" s="33" t="n">
        <f aca="false">VLOOKUP(B159, $R$9:$S$13, 2)</f>
        <v>36880</v>
      </c>
      <c r="D159" s="34" t="n">
        <f aca="false">IF(OR(C159=B159, AND(C159&lt;&gt;C158, C158&gt;B158)), 1, 0)</f>
        <v>0</v>
      </c>
      <c r="E159" s="4" t="n">
        <f aca="false" t="array" ref="E159:E159">INDEX($A$9:A158, MAX(IF($D$9:D158=1, ROW(D$9:$D158)-ROW($D$9)+1, 0)))</f>
        <v>44095</v>
      </c>
      <c r="F159" s="36" t="n">
        <f aca="false">(A159-$A$2)/365.25</f>
        <v>0.574948665297741</v>
      </c>
      <c r="G159" s="37" t="n">
        <f aca="false">INDEX('Default Prob'!$P$5:$P$14,MIN(1+_xlfn.IFNA(MATCH(F159,'Default Prob'!$F$5:$F$14,1),0),COUNT('Default Prob'!$P$5:$P$14)))</f>
        <v>0.0275775811913573</v>
      </c>
      <c r="H159" s="37" t="n">
        <f aca="false">H158*EXP(-G158*(F159-F158))</f>
        <v>0.98426934627366</v>
      </c>
      <c r="I159" s="38" t="n">
        <f aca="false">H158-H159</f>
        <v>7.43183916738221E-005</v>
      </c>
      <c r="J159" s="39" t="n">
        <f aca="false">INDEX('Default Prob'!$C$3:$C$20, _xlfn.IFNA(MATCH(F159, 'Default Prob'!$B$3:$B$20, 1), 1))</f>
        <v>-0.00549</v>
      </c>
      <c r="K159" s="40" t="n">
        <f aca="false">1/((1+J159)^F159)</f>
        <v>1.00317017894317</v>
      </c>
      <c r="L159" s="41" t="n">
        <f aca="false">IF(AND(D159, A159 &lt;= $G$2), $D$5*$D$2*(A159-E159)/365.25, 0)</f>
        <v>0</v>
      </c>
      <c r="M159" s="41" t="n">
        <f aca="false">IF(A159&lt;=$G$2, $D$5*$D$2*(A159-E159)/365.25, 0)</f>
        <v>369.609856262834</v>
      </c>
      <c r="N159" s="42" t="n">
        <f aca="false">(L159*H159 + M159*I159) * K159</f>
        <v>0.0275558911075061</v>
      </c>
      <c r="O159" s="43" t="n">
        <f aca="false">IF(A159&lt;=$G$2, $D$2*(1-$D$3), 0)</f>
        <v>600000</v>
      </c>
      <c r="P159" s="44" t="n">
        <f aca="false">O159*I159*K159</f>
        <v>44.7323965645183</v>
      </c>
    </row>
    <row r="160" customFormat="false" ht="15" hidden="false" customHeight="false" outlineLevel="0" collapsed="false">
      <c r="A160" s="4" t="n">
        <f aca="false">WORKDAY(A159, 1)</f>
        <v>44105</v>
      </c>
      <c r="B160" s="33" t="n">
        <f aca="false">DATE(2000, MONTH(A160), DAY(A160))</f>
        <v>36800</v>
      </c>
      <c r="C160" s="33" t="n">
        <f aca="false">VLOOKUP(B160, $R$9:$S$13, 2)</f>
        <v>36880</v>
      </c>
      <c r="D160" s="34" t="n">
        <f aca="false">IF(OR(C160=B160, AND(C160&lt;&gt;C159, C159&gt;B159)), 1, 0)</f>
        <v>0</v>
      </c>
      <c r="E160" s="4" t="n">
        <f aca="false" t="array" ref="E160:E160">INDEX($A$9:A159, MAX(IF($D$9:D159=1, ROW(D$9:$D159)-ROW($D$9)+1, 0)))</f>
        <v>44095</v>
      </c>
      <c r="F160" s="36" t="n">
        <f aca="false">(A160-$A$2)/365.25</f>
        <v>0.577686516084873</v>
      </c>
      <c r="G160" s="37" t="n">
        <f aca="false">INDEX('Default Prob'!$P$5:$P$14,MIN(1+_xlfn.IFNA(MATCH(F160,'Default Prob'!$F$5:$F$14,1),0),COUNT('Default Prob'!$P$5:$P$14)))</f>
        <v>0.0275775811913573</v>
      </c>
      <c r="H160" s="37" t="n">
        <f aca="false">H159*EXP(-G159*(F160-F159))</f>
        <v>0.984195033493058</v>
      </c>
      <c r="I160" s="38" t="n">
        <f aca="false">H159-H160</f>
        <v>7.43127806016597E-005</v>
      </c>
      <c r="J160" s="39" t="n">
        <f aca="false">INDEX('Default Prob'!$C$3:$C$20, _xlfn.IFNA(MATCH(F160, 'Default Prob'!$B$3:$B$20, 1), 1))</f>
        <v>-0.00549</v>
      </c>
      <c r="K160" s="40" t="n">
        <f aca="false">1/((1+J160)^F160)</f>
        <v>1.00318529905073</v>
      </c>
      <c r="L160" s="41" t="n">
        <f aca="false">IF(AND(D160, A160 &lt;= $G$2), $D$5*$D$2*(A160-E160)/365.25, 0)</f>
        <v>0</v>
      </c>
      <c r="M160" s="41" t="n">
        <f aca="false">IF(A160&lt;=$G$2, $D$5*$D$2*(A160-E160)/365.25, 0)</f>
        <v>410.677618069815</v>
      </c>
      <c r="N160" s="42" t="n">
        <f aca="false">(L160*H160 + M160*I160) * K160</f>
        <v>0.0306158065836417</v>
      </c>
      <c r="O160" s="43" t="n">
        <f aca="false">IF(A160&lt;=$G$2, $D$2*(1-$D$3), 0)</f>
        <v>600000</v>
      </c>
      <c r="P160" s="44" t="n">
        <f aca="false">O160*I160*K160</f>
        <v>44.7296934187005</v>
      </c>
    </row>
    <row r="161" customFormat="false" ht="15" hidden="false" customHeight="false" outlineLevel="0" collapsed="false">
      <c r="A161" s="4" t="n">
        <f aca="false">WORKDAY(A160, 1)</f>
        <v>44106</v>
      </c>
      <c r="B161" s="33" t="n">
        <f aca="false">DATE(2000, MONTH(A161), DAY(A161))</f>
        <v>36801</v>
      </c>
      <c r="C161" s="33" t="n">
        <f aca="false">VLOOKUP(B161, $R$9:$S$13, 2)</f>
        <v>36880</v>
      </c>
      <c r="D161" s="34" t="n">
        <f aca="false">IF(OR(C161=B161, AND(C161&lt;&gt;C160, C160&gt;B160)), 1, 0)</f>
        <v>0</v>
      </c>
      <c r="E161" s="4" t="n">
        <f aca="false" t="array" ref="E161:E161">INDEX($A$9:A160, MAX(IF($D$9:D160=1, ROW(D$9:$D160)-ROW($D$9)+1, 0)))</f>
        <v>44095</v>
      </c>
      <c r="F161" s="36" t="n">
        <f aca="false">(A161-$A$2)/365.25</f>
        <v>0.580424366872006</v>
      </c>
      <c r="G161" s="37" t="n">
        <f aca="false">INDEX('Default Prob'!$P$5:$P$14,MIN(1+_xlfn.IFNA(MATCH(F161,'Default Prob'!$F$5:$F$14,1),0),COUNT('Default Prob'!$P$5:$P$14)))</f>
        <v>0.0275775811913573</v>
      </c>
      <c r="H161" s="37" t="n">
        <f aca="false">H160*EXP(-G160*(F161-F160))</f>
        <v>0.984120726323105</v>
      </c>
      <c r="I161" s="38" t="n">
        <f aca="false">H160-H161</f>
        <v>7.43071699531583E-005</v>
      </c>
      <c r="J161" s="39" t="n">
        <f aca="false">INDEX('Default Prob'!$C$3:$C$20, _xlfn.IFNA(MATCH(F161, 'Default Prob'!$B$3:$B$20, 1), 1))</f>
        <v>-0.00549</v>
      </c>
      <c r="K161" s="40" t="n">
        <f aca="false">1/((1+J161)^F161)</f>
        <v>1.00320041938619</v>
      </c>
      <c r="L161" s="41" t="n">
        <f aca="false">IF(AND(D161, A161 &lt;= $G$2), $D$5*$D$2*(A161-E161)/365.25, 0)</f>
        <v>0</v>
      </c>
      <c r="M161" s="41" t="n">
        <f aca="false">IF(A161&lt;=$G$2, $D$5*$D$2*(A161-E161)/365.25, 0)</f>
        <v>451.745379876797</v>
      </c>
      <c r="N161" s="42" t="n">
        <f aca="false">(L161*H161 + M161*I161) * K161</f>
        <v>0.0336753521422793</v>
      </c>
      <c r="O161" s="43" t="n">
        <f aca="false">IF(A161&lt;=$G$2, $D$2*(1-$D$3), 0)</f>
        <v>600000</v>
      </c>
      <c r="P161" s="44" t="n">
        <f aca="false">O161*I161*K161</f>
        <v>44.7269904362456</v>
      </c>
    </row>
    <row r="162" customFormat="false" ht="15" hidden="false" customHeight="false" outlineLevel="0" collapsed="false">
      <c r="A162" s="4" t="n">
        <f aca="false">WORKDAY(A161, 1)</f>
        <v>44109</v>
      </c>
      <c r="B162" s="33" t="n">
        <f aca="false">DATE(2000, MONTH(A162), DAY(A162))</f>
        <v>36804</v>
      </c>
      <c r="C162" s="33" t="n">
        <f aca="false">VLOOKUP(B162, $R$9:$S$13, 2)</f>
        <v>36880</v>
      </c>
      <c r="D162" s="34" t="n">
        <f aca="false">IF(OR(C162=B162, AND(C162&lt;&gt;C161, C161&gt;B161)), 1, 0)</f>
        <v>0</v>
      </c>
      <c r="E162" s="4" t="n">
        <f aca="false" t="array" ref="E162:E162">INDEX($A$9:A161, MAX(IF($D$9:D161=1, ROW(D$9:$D161)-ROW($D$9)+1, 0)))</f>
        <v>44095</v>
      </c>
      <c r="F162" s="36" t="n">
        <f aca="false">(A162-$A$2)/365.25</f>
        <v>0.588637919233402</v>
      </c>
      <c r="G162" s="37" t="n">
        <f aca="false">INDEX('Default Prob'!$P$5:$P$14,MIN(1+_xlfn.IFNA(MATCH(F162,'Default Prob'!$F$5:$F$14,1),0),COUNT('Default Prob'!$P$5:$P$14)))</f>
        <v>0.0275775811913573</v>
      </c>
      <c r="H162" s="37" t="n">
        <f aca="false">H161*EXP(-G161*(F162-F161))</f>
        <v>0.983897838472901</v>
      </c>
      <c r="I162" s="38" t="n">
        <f aca="false">H161-H162</f>
        <v>0.000222887850204079</v>
      </c>
      <c r="J162" s="39" t="n">
        <f aca="false">INDEX('Default Prob'!$C$3:$C$20, _xlfn.IFNA(MATCH(F162, 'Default Prob'!$B$3:$B$20, 1), 1))</f>
        <v>-0.00549</v>
      </c>
      <c r="K162" s="40" t="n">
        <f aca="false">1/((1+J162)^F162)</f>
        <v>1.00324578175996</v>
      </c>
      <c r="L162" s="41" t="n">
        <f aca="false">IF(AND(D162, A162 &lt;= $G$2), $D$5*$D$2*(A162-E162)/365.25, 0)</f>
        <v>0</v>
      </c>
      <c r="M162" s="41" t="n">
        <f aca="false">IF(A162&lt;=$G$2, $D$5*$D$2*(A162-E162)/365.25, 0)</f>
        <v>574.948665297741</v>
      </c>
      <c r="N162" s="42" t="n">
        <f aca="false">(L162*H162 + M162*I162) * K162</f>
        <v>0.128565015906325</v>
      </c>
      <c r="O162" s="43" t="n">
        <f aca="false">IF(A162&lt;=$G$2, $D$2*(1-$D$3), 0)</f>
        <v>600000</v>
      </c>
      <c r="P162" s="44" t="n">
        <f aca="false">O162*I162*K162</f>
        <v>134.166777313673</v>
      </c>
    </row>
    <row r="163" customFormat="false" ht="15" hidden="false" customHeight="false" outlineLevel="0" collapsed="false">
      <c r="A163" s="4" t="n">
        <f aca="false">WORKDAY(A162, 1)</f>
        <v>44110</v>
      </c>
      <c r="B163" s="33" t="n">
        <f aca="false">DATE(2000, MONTH(A163), DAY(A163))</f>
        <v>36805</v>
      </c>
      <c r="C163" s="33" t="n">
        <f aca="false">VLOOKUP(B163, $R$9:$S$13, 2)</f>
        <v>36880</v>
      </c>
      <c r="D163" s="34" t="n">
        <f aca="false">IF(OR(C163=B163, AND(C163&lt;&gt;C162, C162&gt;B162)), 1, 0)</f>
        <v>0</v>
      </c>
      <c r="E163" s="4" t="n">
        <f aca="false" t="array" ref="E163:E163">INDEX($A$9:A162, MAX(IF($D$9:D162=1, ROW(D$9:$D162)-ROW($D$9)+1, 0)))</f>
        <v>44095</v>
      </c>
      <c r="F163" s="36" t="n">
        <f aca="false">(A163-$A$2)/365.25</f>
        <v>0.591375770020534</v>
      </c>
      <c r="G163" s="37" t="n">
        <f aca="false">INDEX('Default Prob'!$P$5:$P$14,MIN(1+_xlfn.IFNA(MATCH(F163,'Default Prob'!$F$5:$F$14,1),0),COUNT('Default Prob'!$P$5:$P$14)))</f>
        <v>0.0275775811913573</v>
      </c>
      <c r="H163" s="37" t="n">
        <f aca="false">H162*EXP(-G162*(F163-F162))</f>
        <v>0.983823553741306</v>
      </c>
      <c r="I163" s="38" t="n">
        <f aca="false">H162-H163</f>
        <v>7.42847315947648E-005</v>
      </c>
      <c r="J163" s="39" t="n">
        <f aca="false">INDEX('Default Prob'!$C$3:$C$20, _xlfn.IFNA(MATCH(F163, 'Default Prob'!$B$3:$B$20, 1), 1))</f>
        <v>-0.00549</v>
      </c>
      <c r="K163" s="40" t="n">
        <f aca="false">1/((1+J163)^F163)</f>
        <v>1.00326090300703</v>
      </c>
      <c r="L163" s="41" t="n">
        <f aca="false">IF(AND(D163, A163 &lt;= $G$2), $D$5*$D$2*(A163-E163)/365.25, 0)</f>
        <v>0</v>
      </c>
      <c r="M163" s="41" t="n">
        <f aca="false">IF(A163&lt;=$G$2, $D$5*$D$2*(A163-E163)/365.25, 0)</f>
        <v>616.016427104723</v>
      </c>
      <c r="N163" s="42" t="n">
        <f aca="false">(L163*H163 + M163*I163) * K163</f>
        <v>0.0459098358723194</v>
      </c>
      <c r="O163" s="43" t="n">
        <f aca="false">IF(A163&lt;=$G$2, $D$2*(1-$D$3), 0)</f>
        <v>600000</v>
      </c>
      <c r="P163" s="44" t="n">
        <f aca="false">O163*I163*K163</f>
        <v>44.7161801396391</v>
      </c>
    </row>
    <row r="164" customFormat="false" ht="15" hidden="false" customHeight="false" outlineLevel="0" collapsed="false">
      <c r="A164" s="4" t="n">
        <f aca="false">WORKDAY(A163, 1)</f>
        <v>44111</v>
      </c>
      <c r="B164" s="33" t="n">
        <f aca="false">DATE(2000, MONTH(A164), DAY(A164))</f>
        <v>36806</v>
      </c>
      <c r="C164" s="33" t="n">
        <f aca="false">VLOOKUP(B164, $R$9:$S$13, 2)</f>
        <v>36880</v>
      </c>
      <c r="D164" s="34" t="n">
        <f aca="false">IF(OR(C164=B164, AND(C164&lt;&gt;C163, C163&gt;B163)), 1, 0)</f>
        <v>0</v>
      </c>
      <c r="E164" s="4" t="n">
        <f aca="false" t="array" ref="E164:E164">INDEX($A$9:A163, MAX(IF($D$9:D163=1, ROW(D$9:$D163)-ROW($D$9)+1, 0)))</f>
        <v>44095</v>
      </c>
      <c r="F164" s="36" t="n">
        <f aca="false">(A164-$A$2)/365.25</f>
        <v>0.594113620807666</v>
      </c>
      <c r="G164" s="37" t="n">
        <f aca="false">INDEX('Default Prob'!$P$5:$P$14,MIN(1+_xlfn.IFNA(MATCH(F164,'Default Prob'!$F$5:$F$14,1),0),COUNT('Default Prob'!$P$5:$P$14)))</f>
        <v>0.0275775811913573</v>
      </c>
      <c r="H164" s="37" t="n">
        <f aca="false">H163*EXP(-G163*(F164-F163))</f>
        <v>0.983749274618242</v>
      </c>
      <c r="I164" s="38" t="n">
        <f aca="false">H163-H164</f>
        <v>7.42791230640138E-005</v>
      </c>
      <c r="J164" s="39" t="n">
        <f aca="false">INDEX('Default Prob'!$C$3:$C$20, _xlfn.IFNA(MATCH(F164, 'Default Prob'!$B$3:$B$20, 1), 1))</f>
        <v>-0.00549</v>
      </c>
      <c r="K164" s="40" t="n">
        <f aca="false">1/((1+J164)^F164)</f>
        <v>1.00327602448201</v>
      </c>
      <c r="L164" s="41" t="n">
        <f aca="false">IF(AND(D164, A164 &lt;= $G$2), $D$5*$D$2*(A164-E164)/365.25, 0)</f>
        <v>0</v>
      </c>
      <c r="M164" s="41" t="n">
        <f aca="false">IF(A164&lt;=$G$2, $D$5*$D$2*(A164-E164)/365.25, 0)</f>
        <v>657.084188911704</v>
      </c>
      <c r="N164" s="42" t="n">
        <f aca="false">(L164*H164 + M164*I164) * K164</f>
        <v>0.0489675323463976</v>
      </c>
      <c r="O164" s="43" t="n">
        <f aca="false">IF(A164&lt;=$G$2, $D$2*(1-$D$3), 0)</f>
        <v>600000</v>
      </c>
      <c r="P164" s="44" t="n">
        <f aca="false">O164*I164*K164</f>
        <v>44.7134779738043</v>
      </c>
    </row>
    <row r="165" customFormat="false" ht="15" hidden="false" customHeight="false" outlineLevel="0" collapsed="false">
      <c r="A165" s="4" t="n">
        <f aca="false">WORKDAY(A164, 1)</f>
        <v>44112</v>
      </c>
      <c r="B165" s="33" t="n">
        <f aca="false">DATE(2000, MONTH(A165), DAY(A165))</f>
        <v>36807</v>
      </c>
      <c r="C165" s="33" t="n">
        <f aca="false">VLOOKUP(B165, $R$9:$S$13, 2)</f>
        <v>36880</v>
      </c>
      <c r="D165" s="34" t="n">
        <f aca="false">IF(OR(C165=B165, AND(C165&lt;&gt;C164, C164&gt;B164)), 1, 0)</f>
        <v>0</v>
      </c>
      <c r="E165" s="4" t="n">
        <f aca="false" t="array" ref="E165:E165">INDEX($A$9:A164, MAX(IF($D$9:D164=1, ROW(D$9:$D164)-ROW($D$9)+1, 0)))</f>
        <v>44095</v>
      </c>
      <c r="F165" s="36" t="n">
        <f aca="false">(A165-$A$2)/365.25</f>
        <v>0.596851471594798</v>
      </c>
      <c r="G165" s="37" t="n">
        <f aca="false">INDEX('Default Prob'!$P$5:$P$14,MIN(1+_xlfn.IFNA(MATCH(F165,'Default Prob'!$F$5:$F$14,1),0),COUNT('Default Prob'!$P$5:$P$14)))</f>
        <v>0.0275775811913573</v>
      </c>
      <c r="H165" s="37" t="n">
        <f aca="false">H164*EXP(-G164*(F165-F164))</f>
        <v>0.983675001103286</v>
      </c>
      <c r="I165" s="38" t="n">
        <f aca="false">H164-H165</f>
        <v>7.4273514956591E-005</v>
      </c>
      <c r="J165" s="39" t="n">
        <f aca="false">INDEX('Default Prob'!$C$3:$C$20, _xlfn.IFNA(MATCH(F165, 'Default Prob'!$B$3:$B$20, 1), 1))</f>
        <v>-0.00549</v>
      </c>
      <c r="K165" s="40" t="n">
        <f aca="false">1/((1+J165)^F165)</f>
        <v>1.00329114618491</v>
      </c>
      <c r="L165" s="41" t="n">
        <f aca="false">IF(AND(D165, A165 &lt;= $G$2), $D$5*$D$2*(A165-E165)/365.25, 0)</f>
        <v>0</v>
      </c>
      <c r="M165" s="41" t="n">
        <f aca="false">IF(A165&lt;=$G$2, $D$5*$D$2*(A165-E165)/365.25, 0)</f>
        <v>698.151950718686</v>
      </c>
      <c r="N165" s="42" t="n">
        <f aca="false">(L165*H165 + M165*I165) * K165</f>
        <v>0.0520248591040518</v>
      </c>
      <c r="O165" s="43" t="n">
        <f aca="false">IF(A165&lt;=$G$2, $D$2*(1-$D$3), 0)</f>
        <v>600000</v>
      </c>
      <c r="P165" s="44" t="n">
        <f aca="false">O165*I165*K165</f>
        <v>44.7107759711881</v>
      </c>
    </row>
    <row r="166" customFormat="false" ht="15" hidden="false" customHeight="false" outlineLevel="0" collapsed="false">
      <c r="A166" s="4" t="n">
        <f aca="false">WORKDAY(A165, 1)</f>
        <v>44113</v>
      </c>
      <c r="B166" s="33" t="n">
        <f aca="false">DATE(2000, MONTH(A166), DAY(A166))</f>
        <v>36808</v>
      </c>
      <c r="C166" s="33" t="n">
        <f aca="false">VLOOKUP(B166, $R$9:$S$13, 2)</f>
        <v>36880</v>
      </c>
      <c r="D166" s="34" t="n">
        <f aca="false">IF(OR(C166=B166, AND(C166&lt;&gt;C165, C165&gt;B165)), 1, 0)</f>
        <v>0</v>
      </c>
      <c r="E166" s="4" t="n">
        <f aca="false" t="array" ref="E166:E166">INDEX($A$9:A165, MAX(IF($D$9:D165=1, ROW(D$9:$D165)-ROW($D$9)+1, 0)))</f>
        <v>44095</v>
      </c>
      <c r="F166" s="36" t="n">
        <f aca="false">(A166-$A$2)/365.25</f>
        <v>0.59958932238193</v>
      </c>
      <c r="G166" s="37" t="n">
        <f aca="false">INDEX('Default Prob'!$P$5:$P$14,MIN(1+_xlfn.IFNA(MATCH(F166,'Default Prob'!$F$5:$F$14,1),0),COUNT('Default Prob'!$P$5:$P$14)))</f>
        <v>0.0275775811913573</v>
      </c>
      <c r="H166" s="37" t="n">
        <f aca="false">H165*EXP(-G165*(F166-F165))</f>
        <v>0.983600733196013</v>
      </c>
      <c r="I166" s="38" t="n">
        <f aca="false">H165-H166</f>
        <v>7.42679072726071E-005</v>
      </c>
      <c r="J166" s="39" t="n">
        <f aca="false">INDEX('Default Prob'!$C$3:$C$20, _xlfn.IFNA(MATCH(F166, 'Default Prob'!$B$3:$B$20, 1), 1))</f>
        <v>-0.00549</v>
      </c>
      <c r="K166" s="40" t="n">
        <f aca="false">1/((1+J166)^F166)</f>
        <v>1.00330626811573</v>
      </c>
      <c r="L166" s="41" t="n">
        <f aca="false">IF(AND(D166, A166 &lt;= $G$2), $D$5*$D$2*(A166-E166)/365.25, 0)</f>
        <v>0</v>
      </c>
      <c r="M166" s="41" t="n">
        <f aca="false">IF(A166&lt;=$G$2, $D$5*$D$2*(A166-E166)/365.25, 0)</f>
        <v>739.219712525667</v>
      </c>
      <c r="N166" s="42" t="n">
        <f aca="false">(L166*H166 + M166*I166) * K166</f>
        <v>0.055081816178891</v>
      </c>
      <c r="O166" s="43" t="n">
        <f aca="false">IF(A166&lt;=$G$2, $D$2*(1-$D$3), 0)</f>
        <v>600000</v>
      </c>
      <c r="P166" s="44" t="n">
        <f aca="false">O166*I166*K166</f>
        <v>44.7080741318666</v>
      </c>
    </row>
    <row r="167" customFormat="false" ht="15" hidden="false" customHeight="false" outlineLevel="0" collapsed="false">
      <c r="A167" s="4" t="n">
        <f aca="false">WORKDAY(A166, 1)</f>
        <v>44116</v>
      </c>
      <c r="B167" s="33" t="n">
        <f aca="false">DATE(2000, MONTH(A167), DAY(A167))</f>
        <v>36811</v>
      </c>
      <c r="C167" s="33" t="n">
        <f aca="false">VLOOKUP(B167, $R$9:$S$13, 2)</f>
        <v>36880</v>
      </c>
      <c r="D167" s="34" t="n">
        <f aca="false">IF(OR(C167=B167, AND(C167&lt;&gt;C166, C166&gt;B166)), 1, 0)</f>
        <v>0</v>
      </c>
      <c r="E167" s="4" t="n">
        <f aca="false" t="array" ref="E167:E167">INDEX($A$9:A166, MAX(IF($D$9:D166=1, ROW(D$9:$D166)-ROW($D$9)+1, 0)))</f>
        <v>44095</v>
      </c>
      <c r="F167" s="36" t="n">
        <f aca="false">(A167-$A$2)/365.25</f>
        <v>0.607802874743326</v>
      </c>
      <c r="G167" s="37" t="n">
        <f aca="false">INDEX('Default Prob'!$P$5:$P$14,MIN(1+_xlfn.IFNA(MATCH(F167,'Default Prob'!$F$5:$F$14,1),0),COUNT('Default Prob'!$P$5:$P$14)))</f>
        <v>0.0275775811913573</v>
      </c>
      <c r="H167" s="37" t="n">
        <f aca="false">H166*EXP(-G166*(F167-F166))</f>
        <v>0.983377963116065</v>
      </c>
      <c r="I167" s="38" t="n">
        <f aca="false">H166-H167</f>
        <v>0.000222770079947754</v>
      </c>
      <c r="J167" s="39" t="n">
        <f aca="false">INDEX('Default Prob'!$C$3:$C$20, _xlfn.IFNA(MATCH(F167, 'Default Prob'!$B$3:$B$20, 1), 1))</f>
        <v>-0.00549</v>
      </c>
      <c r="K167" s="40" t="n">
        <f aca="false">1/((1+J167)^F167)</f>
        <v>1.00335163527573</v>
      </c>
      <c r="L167" s="41" t="n">
        <f aca="false">IF(AND(D167, A167 &lt;= $G$2), $D$5*$D$2*(A167-E167)/365.25, 0)</f>
        <v>0</v>
      </c>
      <c r="M167" s="41" t="n">
        <f aca="false">IF(A167&lt;=$G$2, $D$5*$D$2*(A167-E167)/365.25, 0)</f>
        <v>862.422997946612</v>
      </c>
      <c r="N167" s="42" t="n">
        <f aca="false">(L167*H167 + M167*I167) * K167</f>
        <v>0.192765963208532</v>
      </c>
      <c r="O167" s="43" t="n">
        <f aca="false">IF(A167&lt;=$G$2, $D$2*(1-$D$3), 0)</f>
        <v>600000</v>
      </c>
      <c r="P167" s="44" t="n">
        <f aca="false">O167*I167*K167</f>
        <v>134.11003440365</v>
      </c>
    </row>
    <row r="168" customFormat="false" ht="15" hidden="false" customHeight="false" outlineLevel="0" collapsed="false">
      <c r="A168" s="4" t="n">
        <f aca="false">WORKDAY(A167, 1)</f>
        <v>44117</v>
      </c>
      <c r="B168" s="33" t="n">
        <f aca="false">DATE(2000, MONTH(A168), DAY(A168))</f>
        <v>36812</v>
      </c>
      <c r="C168" s="33" t="n">
        <f aca="false">VLOOKUP(B168, $R$9:$S$13, 2)</f>
        <v>36880</v>
      </c>
      <c r="D168" s="34" t="n">
        <f aca="false">IF(OR(C168=B168, AND(C168&lt;&gt;C167, C167&gt;B167)), 1, 0)</f>
        <v>0</v>
      </c>
      <c r="E168" s="4" t="n">
        <f aca="false" t="array" ref="E168:E168">INDEX($A$9:A167, MAX(IF($D$9:D167=1, ROW(D$9:$D167)-ROW($D$9)+1, 0)))</f>
        <v>44095</v>
      </c>
      <c r="F168" s="36" t="n">
        <f aca="false">(A168-$A$2)/365.25</f>
        <v>0.610540725530459</v>
      </c>
      <c r="G168" s="37" t="n">
        <f aca="false">INDEX('Default Prob'!$P$5:$P$14,MIN(1+_xlfn.IFNA(MATCH(F168,'Default Prob'!$F$5:$F$14,1),0),COUNT('Default Prob'!$P$5:$P$14)))</f>
        <v>0.0275775811913573</v>
      </c>
      <c r="H168" s="37" t="n">
        <f aca="false">H167*EXP(-G167*(F168-F167))</f>
        <v>0.983303717635295</v>
      </c>
      <c r="I168" s="38" t="n">
        <f aca="false">H167-H168</f>
        <v>7.42454807702852E-005</v>
      </c>
      <c r="J168" s="39" t="n">
        <f aca="false">INDEX('Default Prob'!$C$3:$C$20, _xlfn.IFNA(MATCH(F168, 'Default Prob'!$B$3:$B$20, 1), 1))</f>
        <v>-0.00549</v>
      </c>
      <c r="K168" s="40" t="n">
        <f aca="false">1/((1+J168)^F168)</f>
        <v>1.00336675811826</v>
      </c>
      <c r="L168" s="41" t="n">
        <f aca="false">IF(AND(D168, A168 &lt;= $G$2), $D$5*$D$2*(A168-E168)/365.25, 0)</f>
        <v>0</v>
      </c>
      <c r="M168" s="41" t="n">
        <f aca="false">IF(A168&lt;=$G$2, $D$5*$D$2*(A168-E168)/365.25, 0)</f>
        <v>903.490759753593</v>
      </c>
      <c r="N168" s="42" t="n">
        <f aca="false">(L168*H168 + M168*I168) * K168</f>
        <v>0.0673059483202905</v>
      </c>
      <c r="O168" s="43" t="n">
        <f aca="false">IF(A168&lt;=$G$2, $D$2*(1-$D$3), 0)</f>
        <v>600000</v>
      </c>
      <c r="P168" s="44" t="n">
        <f aca="false">O168*I168*K168</f>
        <v>44.6972684072475</v>
      </c>
    </row>
    <row r="169" customFormat="false" ht="15" hidden="false" customHeight="false" outlineLevel="0" collapsed="false">
      <c r="A169" s="4" t="n">
        <f aca="false">WORKDAY(A168, 1)</f>
        <v>44118</v>
      </c>
      <c r="B169" s="33" t="n">
        <f aca="false">DATE(2000, MONTH(A169), DAY(A169))</f>
        <v>36813</v>
      </c>
      <c r="C169" s="33" t="n">
        <f aca="false">VLOOKUP(B169, $R$9:$S$13, 2)</f>
        <v>36880</v>
      </c>
      <c r="D169" s="34" t="n">
        <f aca="false">IF(OR(C169=B169, AND(C169&lt;&gt;C168, C168&gt;B168)), 1, 0)</f>
        <v>0</v>
      </c>
      <c r="E169" s="4" t="n">
        <f aca="false" t="array" ref="E169:E169">INDEX($A$9:A168, MAX(IF($D$9:D168=1, ROW(D$9:$D168)-ROW($D$9)+1, 0)))</f>
        <v>44095</v>
      </c>
      <c r="F169" s="36" t="n">
        <f aca="false">(A169-$A$2)/365.25</f>
        <v>0.613278576317591</v>
      </c>
      <c r="G169" s="37" t="n">
        <f aca="false">INDEX('Default Prob'!$P$5:$P$14,MIN(1+_xlfn.IFNA(MATCH(F169,'Default Prob'!$F$5:$F$14,1),0),COUNT('Default Prob'!$P$5:$P$14)))</f>
        <v>0.0275775811913573</v>
      </c>
      <c r="H169" s="37" t="n">
        <f aca="false">H168*EXP(-G168*(F169-F168))</f>
        <v>0.983229477760092</v>
      </c>
      <c r="I169" s="38" t="n">
        <f aca="false">H168-H169</f>
        <v>7.42398752029416E-005</v>
      </c>
      <c r="J169" s="39" t="n">
        <f aca="false">INDEX('Default Prob'!$C$3:$C$20, _xlfn.IFNA(MATCH(F169, 'Default Prob'!$B$3:$B$20, 1), 1))</f>
        <v>-0.00549</v>
      </c>
      <c r="K169" s="40" t="n">
        <f aca="false">1/((1+J169)^F169)</f>
        <v>1.00338188118872</v>
      </c>
      <c r="L169" s="41" t="n">
        <f aca="false">IF(AND(D169, A169 &lt;= $G$2), $D$5*$D$2*(A169-E169)/365.25, 0)</f>
        <v>0</v>
      </c>
      <c r="M169" s="41" t="n">
        <f aca="false">IF(A169&lt;=$G$2, $D$5*$D$2*(A169-E169)/365.25, 0)</f>
        <v>944.558521560575</v>
      </c>
      <c r="N169" s="42" t="n">
        <f aca="false">(L169*H169 + M169*I169) * K169</f>
        <v>0.070361057483692</v>
      </c>
      <c r="O169" s="43" t="n">
        <f aca="false">IF(A169&lt;=$G$2, $D$2*(1-$D$3), 0)</f>
        <v>600000</v>
      </c>
      <c r="P169" s="44" t="n">
        <f aca="false">O169*I169*K169</f>
        <v>44.6945673842061</v>
      </c>
    </row>
    <row r="170" customFormat="false" ht="15" hidden="false" customHeight="false" outlineLevel="0" collapsed="false">
      <c r="A170" s="4" t="n">
        <f aca="false">WORKDAY(A169, 1)</f>
        <v>44119</v>
      </c>
      <c r="B170" s="33" t="n">
        <f aca="false">DATE(2000, MONTH(A170), DAY(A170))</f>
        <v>36814</v>
      </c>
      <c r="C170" s="33" t="n">
        <f aca="false">VLOOKUP(B170, $R$9:$S$13, 2)</f>
        <v>36880</v>
      </c>
      <c r="D170" s="34" t="n">
        <f aca="false">IF(OR(C170=B170, AND(C170&lt;&gt;C169, C169&gt;B169)), 1, 0)</f>
        <v>0</v>
      </c>
      <c r="E170" s="4" t="n">
        <f aca="false" t="array" ref="E170:E170">INDEX($A$9:A169, MAX(IF($D$9:D169=1, ROW(D$9:$D169)-ROW($D$9)+1, 0)))</f>
        <v>44095</v>
      </c>
      <c r="F170" s="36" t="n">
        <f aca="false">(A170-$A$2)/365.25</f>
        <v>0.616016427104723</v>
      </c>
      <c r="G170" s="37" t="n">
        <f aca="false">INDEX('Default Prob'!$P$5:$P$14,MIN(1+_xlfn.IFNA(MATCH(F170,'Default Prob'!$F$5:$F$14,1),0),COUNT('Default Prob'!$P$5:$P$14)))</f>
        <v>0.0275775811913573</v>
      </c>
      <c r="H170" s="37" t="n">
        <f aca="false">H169*EXP(-G169*(F170-F169))</f>
        <v>0.983155243490034</v>
      </c>
      <c r="I170" s="38" t="n">
        <f aca="false">H169-H170</f>
        <v>7.4234270058815E-005</v>
      </c>
      <c r="J170" s="39" t="n">
        <f aca="false">INDEX('Default Prob'!$C$3:$C$20, _xlfn.IFNA(MATCH(F170, 'Default Prob'!$B$3:$B$20, 1), 1))</f>
        <v>-0.00549</v>
      </c>
      <c r="K170" s="40" t="n">
        <f aca="false">1/((1+J170)^F170)</f>
        <v>1.00339700448713</v>
      </c>
      <c r="L170" s="41" t="n">
        <f aca="false">IF(AND(D170, A170 &lt;= $G$2), $D$5*$D$2*(A170-E170)/365.25, 0)</f>
        <v>0</v>
      </c>
      <c r="M170" s="41" t="n">
        <f aca="false">IF(A170&lt;=$G$2, $D$5*$D$2*(A170-E170)/365.25, 0)</f>
        <v>985.626283367557</v>
      </c>
      <c r="N170" s="42" t="n">
        <f aca="false">(L170*H170 + M170*I170) * K170</f>
        <v>0.0734157971653092</v>
      </c>
      <c r="O170" s="43" t="n">
        <f aca="false">IF(A170&lt;=$G$2, $D$2*(1-$D$3), 0)</f>
        <v>600000</v>
      </c>
      <c r="P170" s="44" t="n">
        <f aca="false">O170*I170*K170</f>
        <v>44.691866524382</v>
      </c>
    </row>
    <row r="171" customFormat="false" ht="15" hidden="false" customHeight="false" outlineLevel="0" collapsed="false">
      <c r="A171" s="4" t="n">
        <f aca="false">WORKDAY(A170, 1)</f>
        <v>44120</v>
      </c>
      <c r="B171" s="33" t="n">
        <f aca="false">DATE(2000, MONTH(A171), DAY(A171))</f>
        <v>36815</v>
      </c>
      <c r="C171" s="33" t="n">
        <f aca="false">VLOOKUP(B171, $R$9:$S$13, 2)</f>
        <v>36880</v>
      </c>
      <c r="D171" s="34" t="n">
        <f aca="false">IF(OR(C171=B171, AND(C171&lt;&gt;C170, C170&gt;B170)), 1, 0)</f>
        <v>0</v>
      </c>
      <c r="E171" s="4" t="n">
        <f aca="false" t="array" ref="E171:E171">INDEX($A$9:A170, MAX(IF($D$9:D170=1, ROW(D$9:$D170)-ROW($D$9)+1, 0)))</f>
        <v>44095</v>
      </c>
      <c r="F171" s="36" t="n">
        <f aca="false">(A171-$A$2)/365.25</f>
        <v>0.618754277891855</v>
      </c>
      <c r="G171" s="37" t="n">
        <f aca="false">INDEX('Default Prob'!$P$5:$P$14,MIN(1+_xlfn.IFNA(MATCH(F171,'Default Prob'!$F$5:$F$14,1),0),COUNT('Default Prob'!$P$5:$P$14)))</f>
        <v>0.0275775811913573</v>
      </c>
      <c r="H171" s="37" t="n">
        <f aca="false">H170*EXP(-G170*(F171-F170))</f>
        <v>0.983081014824696</v>
      </c>
      <c r="I171" s="38" t="n">
        <f aca="false">H170-H171</f>
        <v>7.42286653379054E-005</v>
      </c>
      <c r="J171" s="39" t="n">
        <f aca="false">INDEX('Default Prob'!$C$3:$C$20, _xlfn.IFNA(MATCH(F171, 'Default Prob'!$B$3:$B$20, 1), 1))</f>
        <v>-0.00549</v>
      </c>
      <c r="K171" s="40" t="n">
        <f aca="false">1/((1+J171)^F171)</f>
        <v>1.00341212801347</v>
      </c>
      <c r="L171" s="41" t="n">
        <f aca="false">IF(AND(D171, A171 &lt;= $G$2), $D$5*$D$2*(A171-E171)/365.25, 0)</f>
        <v>0</v>
      </c>
      <c r="M171" s="41" t="n">
        <f aca="false">IF(A171&lt;=$G$2, $D$5*$D$2*(A171-E171)/365.25, 0)</f>
        <v>1026.69404517454</v>
      </c>
      <c r="N171" s="42" t="n">
        <f aca="false">(L171*H171 + M171*I171) * K171</f>
        <v>0.0764701673986732</v>
      </c>
      <c r="O171" s="43" t="n">
        <f aca="false">IF(A171&lt;=$G$2, $D$2*(1-$D$3), 0)</f>
        <v>600000</v>
      </c>
      <c r="P171" s="44" t="n">
        <f aca="false">O171*I171*K171</f>
        <v>44.6891658277846</v>
      </c>
    </row>
    <row r="172" customFormat="false" ht="15" hidden="false" customHeight="false" outlineLevel="0" collapsed="false">
      <c r="A172" s="4" t="n">
        <f aca="false">WORKDAY(A171, 1)</f>
        <v>44123</v>
      </c>
      <c r="B172" s="33" t="n">
        <f aca="false">DATE(2000, MONTH(A172), DAY(A172))</f>
        <v>36818</v>
      </c>
      <c r="C172" s="33" t="n">
        <f aca="false">VLOOKUP(B172, $R$9:$S$13, 2)</f>
        <v>36880</v>
      </c>
      <c r="D172" s="34" t="n">
        <f aca="false">IF(OR(C172=B172, AND(C172&lt;&gt;C171, C171&gt;B171)), 1, 0)</f>
        <v>0</v>
      </c>
      <c r="E172" s="4" t="n">
        <f aca="false" t="array" ref="E172:E172">INDEX($A$9:A171, MAX(IF($D$9:D171=1, ROW(D$9:$D171)-ROW($D$9)+1, 0)))</f>
        <v>44095</v>
      </c>
      <c r="F172" s="36" t="n">
        <f aca="false">(A172-$A$2)/365.25</f>
        <v>0.626967830253251</v>
      </c>
      <c r="G172" s="37" t="n">
        <f aca="false">INDEX('Default Prob'!$P$5:$P$14,MIN(1+_xlfn.IFNA(MATCH(F172,'Default Prob'!$F$5:$F$14,1),0),COUNT('Default Prob'!$P$5:$P$14)))</f>
        <v>0.0275775811913573</v>
      </c>
      <c r="H172" s="37" t="n">
        <f aca="false">H171*EXP(-G171*(F172-F171))</f>
        <v>0.982858362452776</v>
      </c>
      <c r="I172" s="38" t="n">
        <f aca="false">H171-H172</f>
        <v>0.000222652371919207</v>
      </c>
      <c r="J172" s="39" t="n">
        <f aca="false">INDEX('Default Prob'!$C$3:$C$20, _xlfn.IFNA(MATCH(F172, 'Default Prob'!$B$3:$B$20, 1), 1))</f>
        <v>-0.00549</v>
      </c>
      <c r="K172" s="40" t="n">
        <f aca="false">1/((1+J172)^F172)</f>
        <v>1.00345749996021</v>
      </c>
      <c r="L172" s="41" t="n">
        <f aca="false">IF(AND(D172, A172 &lt;= $G$2), $D$5*$D$2*(A172-E172)/365.25, 0)</f>
        <v>0</v>
      </c>
      <c r="M172" s="41" t="n">
        <f aca="false">IF(A172&lt;=$G$2, $D$5*$D$2*(A172-E172)/365.25, 0)</f>
        <v>1149.89733059548</v>
      </c>
      <c r="N172" s="42" t="n">
        <f aca="false">(L172*H172 + M172*I172) * K172</f>
        <v>0.25691258273574</v>
      </c>
      <c r="O172" s="43" t="n">
        <f aca="false">IF(A172&lt;=$G$2, $D$2*(1-$D$3), 0)</f>
        <v>600000</v>
      </c>
      <c r="P172" s="44" t="n">
        <f aca="false">O172*I172*K172</f>
        <v>134.053315491756</v>
      </c>
    </row>
    <row r="173" customFormat="false" ht="15" hidden="false" customHeight="false" outlineLevel="0" collapsed="false">
      <c r="A173" s="4" t="n">
        <f aca="false">WORKDAY(A172, 1)</f>
        <v>44124</v>
      </c>
      <c r="B173" s="33" t="n">
        <f aca="false">DATE(2000, MONTH(A173), DAY(A173))</f>
        <v>36819</v>
      </c>
      <c r="C173" s="33" t="n">
        <f aca="false">VLOOKUP(B173, $R$9:$S$13, 2)</f>
        <v>36880</v>
      </c>
      <c r="D173" s="34" t="n">
        <f aca="false">IF(OR(C173=B173, AND(C173&lt;&gt;C172, C172&gt;B172)), 1, 0)</f>
        <v>0</v>
      </c>
      <c r="E173" s="4" t="n">
        <f aca="false" t="array" ref="E173:E173">INDEX($A$9:A172, MAX(IF($D$9:D172=1, ROW(D$9:$D172)-ROW($D$9)+1, 0)))</f>
        <v>44095</v>
      </c>
      <c r="F173" s="36" t="n">
        <f aca="false">(A173-$A$2)/365.25</f>
        <v>0.629705681040383</v>
      </c>
      <c r="G173" s="37" t="n">
        <f aca="false">INDEX('Default Prob'!$P$5:$P$14,MIN(1+_xlfn.IFNA(MATCH(F173,'Default Prob'!$F$5:$F$14,1),0),COUNT('Default Prob'!$P$5:$P$14)))</f>
        <v>0.0275775811913573</v>
      </c>
      <c r="H173" s="37" t="n">
        <f aca="false">H172*EXP(-G172*(F173-F172))</f>
        <v>0.982784156202091</v>
      </c>
      <c r="I173" s="38" t="n">
        <f aca="false">H172-H173</f>
        <v>7.42062506853269E-005</v>
      </c>
      <c r="J173" s="39" t="n">
        <f aca="false">INDEX('Default Prob'!$C$3:$C$20, _xlfn.IFNA(MATCH(F173, 'Default Prob'!$B$3:$B$20, 1), 1))</f>
        <v>-0.00549</v>
      </c>
      <c r="K173" s="40" t="n">
        <f aca="false">1/((1+J173)^F173)</f>
        <v>1.00347262439837</v>
      </c>
      <c r="L173" s="41" t="n">
        <f aca="false">IF(AND(D173, A173 &lt;= $G$2), $D$5*$D$2*(A173-E173)/365.25, 0)</f>
        <v>0</v>
      </c>
      <c r="M173" s="41" t="n">
        <f aca="false">IF(A173&lt;=$G$2, $D$5*$D$2*(A173-E173)/365.25, 0)</f>
        <v>1190.96509240246</v>
      </c>
      <c r="N173" s="42" t="n">
        <f aca="false">(L173*H173 + M173*I173) * K173</f>
        <v>0.0886839545189766</v>
      </c>
      <c r="O173" s="43" t="n">
        <f aca="false">IF(A173&lt;=$G$2, $D$2*(1-$D$3), 0)</f>
        <v>600000</v>
      </c>
      <c r="P173" s="44" t="n">
        <f aca="false">O173*I173*K173</f>
        <v>44.678364673181</v>
      </c>
    </row>
    <row r="174" customFormat="false" ht="15" hidden="false" customHeight="false" outlineLevel="0" collapsed="false">
      <c r="A174" s="4" t="n">
        <f aca="false">WORKDAY(A173, 1)</f>
        <v>44125</v>
      </c>
      <c r="B174" s="33" t="n">
        <f aca="false">DATE(2000, MONTH(A174), DAY(A174))</f>
        <v>36820</v>
      </c>
      <c r="C174" s="33" t="n">
        <f aca="false">VLOOKUP(B174, $R$9:$S$13, 2)</f>
        <v>36880</v>
      </c>
      <c r="D174" s="34" t="n">
        <f aca="false">IF(OR(C174=B174, AND(C174&lt;&gt;C173, C173&gt;B173)), 1, 0)</f>
        <v>0</v>
      </c>
      <c r="E174" s="4" t="n">
        <f aca="false" t="array" ref="E174:E174">INDEX($A$9:A173, MAX(IF($D$9:D173=1, ROW(D$9:$D173)-ROW($D$9)+1, 0)))</f>
        <v>44095</v>
      </c>
      <c r="F174" s="36" t="n">
        <f aca="false">(A174-$A$2)/365.25</f>
        <v>0.632443531827515</v>
      </c>
      <c r="G174" s="37" t="n">
        <f aca="false">INDEX('Default Prob'!$P$5:$P$14,MIN(1+_xlfn.IFNA(MATCH(F174,'Default Prob'!$F$5:$F$14,1),0),COUNT('Default Prob'!$P$5:$P$14)))</f>
        <v>0.0275775811913573</v>
      </c>
      <c r="H174" s="37" t="n">
        <f aca="false">H173*EXP(-G173*(F174-F173))</f>
        <v>0.982709955554011</v>
      </c>
      <c r="I174" s="38" t="n">
        <f aca="false">H173-H174</f>
        <v>7.42006480798363E-005</v>
      </c>
      <c r="J174" s="39" t="n">
        <f aca="false">INDEX('Default Prob'!$C$3:$C$20, _xlfn.IFNA(MATCH(F174, 'Default Prob'!$B$3:$B$20, 1), 1))</f>
        <v>-0.00549</v>
      </c>
      <c r="K174" s="40" t="n">
        <f aca="false">1/((1+J174)^F174)</f>
        <v>1.00348774906448</v>
      </c>
      <c r="L174" s="41" t="n">
        <f aca="false">IF(AND(D174, A174 &lt;= $G$2), $D$5*$D$2*(A174-E174)/365.25, 0)</f>
        <v>0</v>
      </c>
      <c r="M174" s="41" t="n">
        <f aca="false">IF(A174&lt;=$G$2, $D$5*$D$2*(A174-E174)/365.25, 0)</f>
        <v>1232.03285420945</v>
      </c>
      <c r="N174" s="42" t="n">
        <f aca="false">(L174*H174 + M174*I174) * K174</f>
        <v>0.0917364780132577</v>
      </c>
      <c r="O174" s="43" t="n">
        <f aca="false">IF(A174&lt;=$G$2, $D$2*(1-$D$3), 0)</f>
        <v>600000</v>
      </c>
      <c r="P174" s="44" t="n">
        <f aca="false">O174*I174*K174</f>
        <v>44.6756647924565</v>
      </c>
    </row>
    <row r="175" customFormat="false" ht="15" hidden="false" customHeight="false" outlineLevel="0" collapsed="false">
      <c r="A175" s="4" t="n">
        <f aca="false">WORKDAY(A174, 1)</f>
        <v>44126</v>
      </c>
      <c r="B175" s="33" t="n">
        <f aca="false">DATE(2000, MONTH(A175), DAY(A175))</f>
        <v>36821</v>
      </c>
      <c r="C175" s="33" t="n">
        <f aca="false">VLOOKUP(B175, $R$9:$S$13, 2)</f>
        <v>36880</v>
      </c>
      <c r="D175" s="34" t="n">
        <f aca="false">IF(OR(C175=B175, AND(C175&lt;&gt;C174, C174&gt;B174)), 1, 0)</f>
        <v>0</v>
      </c>
      <c r="E175" s="4" t="n">
        <f aca="false" t="array" ref="E175:E175">INDEX($A$9:A174, MAX(IF($D$9:D174=1, ROW(D$9:$D174)-ROW($D$9)+1, 0)))</f>
        <v>44095</v>
      </c>
      <c r="F175" s="36" t="n">
        <f aca="false">(A175-$A$2)/365.25</f>
        <v>0.635181382614648</v>
      </c>
      <c r="G175" s="37" t="n">
        <f aca="false">INDEX('Default Prob'!$P$5:$P$14,MIN(1+_xlfn.IFNA(MATCH(F175,'Default Prob'!$F$5:$F$14,1),0),COUNT('Default Prob'!$P$5:$P$14)))</f>
        <v>0.0275775811913573</v>
      </c>
      <c r="H175" s="37" t="n">
        <f aca="false">H174*EXP(-G174*(F175-F174))</f>
        <v>0.982635760508114</v>
      </c>
      <c r="I175" s="38" t="n">
        <f aca="false">H174-H175</f>
        <v>7.41950458974516E-005</v>
      </c>
      <c r="J175" s="39" t="n">
        <f aca="false">INDEX('Default Prob'!$C$3:$C$20, _xlfn.IFNA(MATCH(F175, 'Default Prob'!$B$3:$B$20, 1), 1))</f>
        <v>-0.00549</v>
      </c>
      <c r="K175" s="40" t="n">
        <f aca="false">1/((1+J175)^F175)</f>
        <v>1.00350287395856</v>
      </c>
      <c r="L175" s="41" t="n">
        <f aca="false">IF(AND(D175, A175 &lt;= $G$2), $D$5*$D$2*(A175-E175)/365.25, 0)</f>
        <v>0</v>
      </c>
      <c r="M175" s="41" t="n">
        <f aca="false">IF(A175&lt;=$G$2, $D$5*$D$2*(A175-E175)/365.25, 0)</f>
        <v>1273.10061601643</v>
      </c>
      <c r="N175" s="42" t="n">
        <f aca="false">(L175*H175 + M175*I175) * K175</f>
        <v>0.0947886322603281</v>
      </c>
      <c r="O175" s="43" t="n">
        <f aca="false">IF(A175&lt;=$G$2, $D$2*(1-$D$3), 0)</f>
        <v>600000</v>
      </c>
      <c r="P175" s="44" t="n">
        <f aca="false">O175*I175*K175</f>
        <v>44.6729650749482</v>
      </c>
    </row>
    <row r="176" customFormat="false" ht="15" hidden="false" customHeight="false" outlineLevel="0" collapsed="false">
      <c r="A176" s="4" t="n">
        <f aca="false">WORKDAY(A175, 1)</f>
        <v>44127</v>
      </c>
      <c r="B176" s="33" t="n">
        <f aca="false">DATE(2000, MONTH(A176), DAY(A176))</f>
        <v>36822</v>
      </c>
      <c r="C176" s="33" t="n">
        <f aca="false">VLOOKUP(B176, $R$9:$S$13, 2)</f>
        <v>36880</v>
      </c>
      <c r="D176" s="34" t="n">
        <f aca="false">IF(OR(C176=B176, AND(C176&lt;&gt;C175, C175&gt;B175)), 1, 0)</f>
        <v>0</v>
      </c>
      <c r="E176" s="4" t="n">
        <f aca="false" t="array" ref="E176:E176">INDEX($A$9:A175, MAX(IF($D$9:D175=1, ROW(D$9:$D175)-ROW($D$9)+1, 0)))</f>
        <v>44095</v>
      </c>
      <c r="F176" s="36" t="n">
        <f aca="false">(A176-$A$2)/365.25</f>
        <v>0.63791923340178</v>
      </c>
      <c r="G176" s="37" t="n">
        <f aca="false">INDEX('Default Prob'!$P$5:$P$14,MIN(1+_xlfn.IFNA(MATCH(F176,'Default Prob'!$F$5:$F$14,1),0),COUNT('Default Prob'!$P$5:$P$14)))</f>
        <v>0.0275775811913573</v>
      </c>
      <c r="H176" s="37" t="n">
        <f aca="false">H175*EXP(-G175*(F176-F175))</f>
        <v>0.982561571063976</v>
      </c>
      <c r="I176" s="38" t="n">
        <f aca="false">H175-H176</f>
        <v>7.41894441379509E-005</v>
      </c>
      <c r="J176" s="39" t="n">
        <f aca="false">INDEX('Default Prob'!$C$3:$C$20, _xlfn.IFNA(MATCH(F176, 'Default Prob'!$B$3:$B$20, 1), 1))</f>
        <v>-0.00549</v>
      </c>
      <c r="K176" s="40" t="n">
        <f aca="false">1/((1+J176)^F176)</f>
        <v>1.00351799908061</v>
      </c>
      <c r="L176" s="41" t="n">
        <f aca="false">IF(AND(D176, A176 &lt;= $G$2), $D$5*$D$2*(A176-E176)/365.25, 0)</f>
        <v>0</v>
      </c>
      <c r="M176" s="41" t="n">
        <f aca="false">IF(A176&lt;=$G$2, $D$5*$D$2*(A176-E176)/365.25, 0)</f>
        <v>1314.16837782341</v>
      </c>
      <c r="N176" s="42" t="n">
        <f aca="false">(L176*H176 + M176*I176) * K176</f>
        <v>0.0978404172934299</v>
      </c>
      <c r="O176" s="43" t="n">
        <f aca="false">IF(A176&lt;=$G$2, $D$2*(1-$D$3), 0)</f>
        <v>600000</v>
      </c>
      <c r="P176" s="44" t="n">
        <f aca="false">O176*I176*K176</f>
        <v>44.6702655205316</v>
      </c>
    </row>
    <row r="177" customFormat="false" ht="15" hidden="false" customHeight="false" outlineLevel="0" collapsed="false">
      <c r="A177" s="4" t="n">
        <f aca="false">WORKDAY(A176, 1)</f>
        <v>44130</v>
      </c>
      <c r="B177" s="33" t="n">
        <f aca="false">DATE(2000, MONTH(A177), DAY(A177))</f>
        <v>36825</v>
      </c>
      <c r="C177" s="33" t="n">
        <f aca="false">VLOOKUP(B177, $R$9:$S$13, 2)</f>
        <v>36880</v>
      </c>
      <c r="D177" s="34" t="n">
        <f aca="false">IF(OR(C177=B177, AND(C177&lt;&gt;C176, C176&gt;B176)), 1, 0)</f>
        <v>0</v>
      </c>
      <c r="E177" s="4" t="n">
        <f aca="false" t="array" ref="E177:E177">INDEX($A$9:A176, MAX(IF($D$9:D176=1, ROW(D$9:$D176)-ROW($D$9)+1, 0)))</f>
        <v>44095</v>
      </c>
      <c r="F177" s="36" t="n">
        <f aca="false">(A177-$A$2)/365.25</f>
        <v>0.646132785763176</v>
      </c>
      <c r="G177" s="37" t="n">
        <f aca="false">INDEX('Default Prob'!$P$5:$P$14,MIN(1+_xlfn.IFNA(MATCH(F177,'Default Prob'!$F$5:$F$14,1),0),COUNT('Default Prob'!$P$5:$P$14)))</f>
        <v>0.0275775811913573</v>
      </c>
      <c r="H177" s="37" t="n">
        <f aca="false">H176*EXP(-G176*(F177-F176))</f>
        <v>0.98233903633789</v>
      </c>
      <c r="I177" s="38" t="n">
        <f aca="false">H176-H177</f>
        <v>0.000222534726085799</v>
      </c>
      <c r="J177" s="39" t="n">
        <f aca="false">INDEX('Default Prob'!$C$3:$C$20, _xlfn.IFNA(MATCH(F177, 'Default Prob'!$B$3:$B$20, 1), 1))</f>
        <v>-0.00549</v>
      </c>
      <c r="K177" s="40" t="n">
        <f aca="false">1/((1+J177)^F177)</f>
        <v>1.00356337581459</v>
      </c>
      <c r="L177" s="41" t="n">
        <f aca="false">IF(AND(D177, A177 &lt;= $G$2), $D$5*$D$2*(A177-E177)/365.25, 0)</f>
        <v>0</v>
      </c>
      <c r="M177" s="41" t="n">
        <f aca="false">IF(A177&lt;=$G$2, $D$5*$D$2*(A177-E177)/365.25, 0)</f>
        <v>1437.37166324435</v>
      </c>
      <c r="N177" s="42" t="n">
        <f aca="false">(L177*H177 + M177*I177) * K177</f>
        <v>0.321004908958209</v>
      </c>
      <c r="O177" s="43" t="n">
        <f aca="false">IF(A177&lt;=$G$2, $D$2*(1-$D$3), 0)</f>
        <v>600000</v>
      </c>
      <c r="P177" s="44" t="n">
        <f aca="false">O177*I177*K177</f>
        <v>133.996620567984</v>
      </c>
    </row>
    <row r="178" customFormat="false" ht="15" hidden="false" customHeight="false" outlineLevel="0" collapsed="false">
      <c r="A178" s="4" t="n">
        <f aca="false">WORKDAY(A177, 1)</f>
        <v>44131</v>
      </c>
      <c r="B178" s="33" t="n">
        <f aca="false">DATE(2000, MONTH(A178), DAY(A178))</f>
        <v>36826</v>
      </c>
      <c r="C178" s="33" t="n">
        <f aca="false">VLOOKUP(B178, $R$9:$S$13, 2)</f>
        <v>36880</v>
      </c>
      <c r="D178" s="34" t="n">
        <f aca="false">IF(OR(C178=B178, AND(C178&lt;&gt;C177, C177&gt;B177)), 1, 0)</f>
        <v>0</v>
      </c>
      <c r="E178" s="4" t="n">
        <f aca="false" t="array" ref="E178:E178">INDEX($A$9:A177, MAX(IF($D$9:D177=1, ROW(D$9:$D177)-ROW($D$9)+1, 0)))</f>
        <v>44095</v>
      </c>
      <c r="F178" s="36" t="n">
        <f aca="false">(A178-$A$2)/365.25</f>
        <v>0.648870636550308</v>
      </c>
      <c r="G178" s="37" t="n">
        <f aca="false">INDEX('Default Prob'!$P$5:$P$14,MIN(1+_xlfn.IFNA(MATCH(F178,'Default Prob'!$F$5:$F$14,1),0),COUNT('Default Prob'!$P$5:$P$14)))</f>
        <v>0.0275775811913573</v>
      </c>
      <c r="H178" s="37" t="n">
        <f aca="false">H177*EXP(-G177*(F178-F177))</f>
        <v>0.982264869296561</v>
      </c>
      <c r="I178" s="38" t="n">
        <f aca="false">H177-H178</f>
        <v>7.41670413288986E-005</v>
      </c>
      <c r="J178" s="39" t="n">
        <f aca="false">INDEX('Default Prob'!$C$3:$C$20, _xlfn.IFNA(MATCH(F178, 'Default Prob'!$B$3:$B$20, 1), 1))</f>
        <v>-0.00549</v>
      </c>
      <c r="K178" s="40" t="n">
        <f aca="false">1/((1+J178)^F178)</f>
        <v>1.00357850184854</v>
      </c>
      <c r="L178" s="41" t="n">
        <f aca="false">IF(AND(D178, A178 &lt;= $G$2), $D$5*$D$2*(A178-E178)/365.25, 0)</f>
        <v>0</v>
      </c>
      <c r="M178" s="41" t="n">
        <f aca="false">IF(A178&lt;=$G$2, $D$5*$D$2*(A178-E178)/365.25, 0)</f>
        <v>1478.43942505133</v>
      </c>
      <c r="N178" s="42" t="n">
        <f aca="false">(L178*H178 + M178*I178) * K178</f>
        <v>0.110043865956559</v>
      </c>
      <c r="O178" s="43" t="n">
        <f aca="false">IF(A178&lt;=$G$2, $D$2*(1-$D$3), 0)</f>
        <v>600000</v>
      </c>
      <c r="P178" s="44" t="n">
        <f aca="false">O178*I178*K178</f>
        <v>44.659468934037</v>
      </c>
    </row>
    <row r="179" customFormat="false" ht="15" hidden="false" customHeight="false" outlineLevel="0" collapsed="false">
      <c r="A179" s="4" t="n">
        <f aca="false">WORKDAY(A178, 1)</f>
        <v>44132</v>
      </c>
      <c r="B179" s="33" t="n">
        <f aca="false">DATE(2000, MONTH(A179), DAY(A179))</f>
        <v>36827</v>
      </c>
      <c r="C179" s="33" t="n">
        <f aca="false">VLOOKUP(B179, $R$9:$S$13, 2)</f>
        <v>36880</v>
      </c>
      <c r="D179" s="34" t="n">
        <f aca="false">IF(OR(C179=B179, AND(C179&lt;&gt;C178, C178&gt;B178)), 1, 0)</f>
        <v>0</v>
      </c>
      <c r="E179" s="4" t="n">
        <f aca="false" t="array" ref="E179:E179">INDEX($A$9:A178, MAX(IF($D$9:D178=1, ROW(D$9:$D178)-ROW($D$9)+1, 0)))</f>
        <v>44095</v>
      </c>
      <c r="F179" s="36" t="n">
        <f aca="false">(A179-$A$2)/365.25</f>
        <v>0.65160848733744</v>
      </c>
      <c r="G179" s="37" t="n">
        <f aca="false">INDEX('Default Prob'!$P$5:$P$14,MIN(1+_xlfn.IFNA(MATCH(F179,'Default Prob'!$F$5:$F$14,1),0),COUNT('Default Prob'!$P$5:$P$14)))</f>
        <v>0.0275775811913573</v>
      </c>
      <c r="H179" s="37" t="n">
        <f aca="false">H178*EXP(-G178*(F179-F178))</f>
        <v>0.982190707854877</v>
      </c>
      <c r="I179" s="38" t="n">
        <f aca="false">H178-H179</f>
        <v>7.41614416838177E-005</v>
      </c>
      <c r="J179" s="39" t="n">
        <f aca="false">INDEX('Default Prob'!$C$3:$C$20, _xlfn.IFNA(MATCH(F179, 'Default Prob'!$B$3:$B$20, 1), 1))</f>
        <v>-0.00549</v>
      </c>
      <c r="K179" s="40" t="n">
        <f aca="false">1/((1+J179)^F179)</f>
        <v>1.00359362811048</v>
      </c>
      <c r="L179" s="41" t="n">
        <f aca="false">IF(AND(D179, A179 &lt;= $G$2), $D$5*$D$2*(A179-E179)/365.25, 0)</f>
        <v>0</v>
      </c>
      <c r="M179" s="41" t="n">
        <f aca="false">IF(A179&lt;=$G$2, $D$5*$D$2*(A179-E179)/365.25, 0)</f>
        <v>1519.50718685832</v>
      </c>
      <c r="N179" s="42" t="n">
        <f aca="false">(L179*H179 + M179*I179) * K179</f>
        <v>0.113093805422528</v>
      </c>
      <c r="O179" s="43" t="n">
        <f aca="false">IF(A179&lt;=$G$2, $D$2*(1-$D$3), 0)</f>
        <v>600000</v>
      </c>
      <c r="P179" s="44" t="n">
        <f aca="false">O179*I179*K179</f>
        <v>44.6567701952197</v>
      </c>
    </row>
    <row r="180" customFormat="false" ht="15" hidden="false" customHeight="false" outlineLevel="0" collapsed="false">
      <c r="A180" s="4" t="n">
        <f aca="false">WORKDAY(A179, 1)</f>
        <v>44133</v>
      </c>
      <c r="B180" s="33" t="n">
        <f aca="false">DATE(2000, MONTH(A180), DAY(A180))</f>
        <v>36828</v>
      </c>
      <c r="C180" s="33" t="n">
        <f aca="false">VLOOKUP(B180, $R$9:$S$13, 2)</f>
        <v>36880</v>
      </c>
      <c r="D180" s="34" t="n">
        <f aca="false">IF(OR(C180=B180, AND(C180&lt;&gt;C179, C179&gt;B179)), 1, 0)</f>
        <v>0</v>
      </c>
      <c r="E180" s="4" t="n">
        <f aca="false" t="array" ref="E180:E180">INDEX($A$9:A179, MAX(IF($D$9:D179=1, ROW(D$9:$D179)-ROW($D$9)+1, 0)))</f>
        <v>44095</v>
      </c>
      <c r="F180" s="36" t="n">
        <f aca="false">(A180-$A$2)/365.25</f>
        <v>0.654346338124572</v>
      </c>
      <c r="G180" s="37" t="n">
        <f aca="false">INDEX('Default Prob'!$P$5:$P$14,MIN(1+_xlfn.IFNA(MATCH(F180,'Default Prob'!$F$5:$F$14,1),0),COUNT('Default Prob'!$P$5:$P$14)))</f>
        <v>0.0275775811913573</v>
      </c>
      <c r="H180" s="37" t="n">
        <f aca="false">H179*EXP(-G179*(F180-F179))</f>
        <v>0.982116552012416</v>
      </c>
      <c r="I180" s="38" t="n">
        <f aca="false">H179-H180</f>
        <v>7.41558424613986E-005</v>
      </c>
      <c r="J180" s="39" t="n">
        <f aca="false">INDEX('Default Prob'!$C$3:$C$20, _xlfn.IFNA(MATCH(F180, 'Default Prob'!$B$3:$B$20, 1), 1))</f>
        <v>-0.00549</v>
      </c>
      <c r="K180" s="40" t="n">
        <f aca="false">1/((1+J180)^F180)</f>
        <v>1.0036087546004</v>
      </c>
      <c r="L180" s="41" t="n">
        <f aca="false">IF(AND(D180, A180 &lt;= $G$2), $D$5*$D$2*(A180-E180)/365.25, 0)</f>
        <v>0</v>
      </c>
      <c r="M180" s="41" t="n">
        <f aca="false">IF(A180&lt;=$G$2, $D$5*$D$2*(A180-E180)/365.25, 0)</f>
        <v>1560.5749486653</v>
      </c>
      <c r="N180" s="42" t="n">
        <f aca="false">(L180*H180 + M180*I180) * K180</f>
        <v>0.11614337587528</v>
      </c>
      <c r="O180" s="43" t="n">
        <f aca="false">IF(A180&lt;=$G$2, $D$2*(1-$D$3), 0)</f>
        <v>600000</v>
      </c>
      <c r="P180" s="44" t="n">
        <f aca="false">O180*I180*K180</f>
        <v>44.6540716194167</v>
      </c>
    </row>
    <row r="181" customFormat="false" ht="15" hidden="false" customHeight="false" outlineLevel="0" collapsed="false">
      <c r="A181" s="4" t="n">
        <f aca="false">WORKDAY(A180, 1)</f>
        <v>44134</v>
      </c>
      <c r="B181" s="33" t="n">
        <f aca="false">DATE(2000, MONTH(A181), DAY(A181))</f>
        <v>36829</v>
      </c>
      <c r="C181" s="33" t="n">
        <f aca="false">VLOOKUP(B181, $R$9:$S$13, 2)</f>
        <v>36880</v>
      </c>
      <c r="D181" s="34" t="n">
        <f aca="false">IF(OR(C181=B181, AND(C181&lt;&gt;C180, C180&gt;B180)), 1, 0)</f>
        <v>0</v>
      </c>
      <c r="E181" s="4" t="n">
        <f aca="false" t="array" ref="E181:E181">INDEX($A$9:A180, MAX(IF($D$9:D180=1, ROW(D$9:$D180)-ROW($D$9)+1, 0)))</f>
        <v>44095</v>
      </c>
      <c r="F181" s="36" t="n">
        <f aca="false">(A181-$A$2)/365.25</f>
        <v>0.657084188911704</v>
      </c>
      <c r="G181" s="37" t="n">
        <f aca="false">INDEX('Default Prob'!$P$5:$P$14,MIN(1+_xlfn.IFNA(MATCH(F181,'Default Prob'!$F$5:$F$14,1),0),COUNT('Default Prob'!$P$5:$P$14)))</f>
        <v>0.0275775811913573</v>
      </c>
      <c r="H181" s="37" t="n">
        <f aca="false">H180*EXP(-G180*(F181-F180))</f>
        <v>0.982042401768754</v>
      </c>
      <c r="I181" s="38" t="n">
        <f aca="false">H180-H181</f>
        <v>7.41502436617525E-005</v>
      </c>
      <c r="J181" s="39" t="n">
        <f aca="false">INDEX('Default Prob'!$C$3:$C$20, _xlfn.IFNA(MATCH(F181, 'Default Prob'!$B$3:$B$20, 1), 1))</f>
        <v>-0.00549</v>
      </c>
      <c r="K181" s="40" t="n">
        <f aca="false">1/((1+J181)^F181)</f>
        <v>1.00362388131832</v>
      </c>
      <c r="L181" s="41" t="n">
        <f aca="false">IF(AND(D181, A181 &lt;= $G$2), $D$5*$D$2*(A181-E181)/365.25, 0)</f>
        <v>0</v>
      </c>
      <c r="M181" s="41" t="n">
        <f aca="false">IF(A181&lt;=$G$2, $D$5*$D$2*(A181-E181)/365.25, 0)</f>
        <v>1601.64271047228</v>
      </c>
      <c r="N181" s="42" t="n">
        <f aca="false">(L181*H181 + M181*I181) * K181</f>
        <v>0.119192577348492</v>
      </c>
      <c r="O181" s="43" t="n">
        <f aca="false">IF(A181&lt;=$G$2, $D$2*(1-$D$3), 0)</f>
        <v>600000</v>
      </c>
      <c r="P181" s="44" t="n">
        <f aca="false">O181*I181*K181</f>
        <v>44.6513732067042</v>
      </c>
    </row>
    <row r="182" customFormat="false" ht="15" hidden="false" customHeight="false" outlineLevel="0" collapsed="false">
      <c r="A182" s="4" t="n">
        <f aca="false">WORKDAY(A181, 1)</f>
        <v>44137</v>
      </c>
      <c r="B182" s="33" t="n">
        <f aca="false">DATE(2000, MONTH(A182), DAY(A182))</f>
        <v>36832</v>
      </c>
      <c r="C182" s="33" t="n">
        <f aca="false">VLOOKUP(B182, $R$9:$S$13, 2)</f>
        <v>36880</v>
      </c>
      <c r="D182" s="34" t="n">
        <f aca="false">IF(OR(C182=B182, AND(C182&lt;&gt;C181, C181&gt;B181)), 1, 0)</f>
        <v>0</v>
      </c>
      <c r="E182" s="4" t="n">
        <f aca="false" t="array" ref="E182:E182">INDEX($A$9:A181, MAX(IF($D$9:D181=1, ROW(D$9:$D181)-ROW($D$9)+1, 0)))</f>
        <v>44095</v>
      </c>
      <c r="F182" s="36" t="n">
        <f aca="false">(A182-$A$2)/365.25</f>
        <v>0.665297741273101</v>
      </c>
      <c r="G182" s="37" t="n">
        <f aca="false">INDEX('Default Prob'!$P$5:$P$14,MIN(1+_xlfn.IFNA(MATCH(F182,'Default Prob'!$F$5:$F$14,1),0),COUNT('Default Prob'!$P$5:$P$14)))</f>
        <v>0.0275775811913573</v>
      </c>
      <c r="H182" s="37" t="n">
        <f aca="false">H181*EXP(-G181*(F182-F181))</f>
        <v>0.98181998462634</v>
      </c>
      <c r="I182" s="38" t="n">
        <f aca="false">H181-H182</f>
        <v>0.000222417142414333</v>
      </c>
      <c r="J182" s="39" t="n">
        <f aca="false">INDEX('Default Prob'!$C$3:$C$20, _xlfn.IFNA(MATCH(F182, 'Default Prob'!$B$3:$B$20, 1), 1))</f>
        <v>-0.00549</v>
      </c>
      <c r="K182" s="40" t="n">
        <f aca="false">1/((1+J182)^F182)</f>
        <v>1.00366926284004</v>
      </c>
      <c r="L182" s="41" t="n">
        <f aca="false">IF(AND(D182, A182 &lt;= $G$2), $D$5*$D$2*(A182-E182)/365.25, 0)</f>
        <v>0</v>
      </c>
      <c r="M182" s="41" t="n">
        <f aca="false">IF(A182&lt;=$G$2, $D$5*$D$2*(A182-E182)/365.25, 0)</f>
        <v>1724.84599589322</v>
      </c>
      <c r="N182" s="42" t="n">
        <f aca="false">(L182*H182 + M182*I182) * K182</f>
        <v>0.385042976326047</v>
      </c>
      <c r="O182" s="43" t="n">
        <f aca="false">IF(A182&lt;=$G$2, $D$2*(1-$D$3), 0)</f>
        <v>600000</v>
      </c>
      <c r="P182" s="44" t="n">
        <f aca="false">O182*I182*K182</f>
        <v>133.939949621989</v>
      </c>
    </row>
    <row r="183" customFormat="false" ht="15" hidden="false" customHeight="false" outlineLevel="0" collapsed="false">
      <c r="A183" s="4" t="n">
        <f aca="false">WORKDAY(A182, 1)</f>
        <v>44138</v>
      </c>
      <c r="B183" s="33" t="n">
        <f aca="false">DATE(2000, MONTH(A183), DAY(A183))</f>
        <v>36833</v>
      </c>
      <c r="C183" s="33" t="n">
        <f aca="false">VLOOKUP(B183, $R$9:$S$13, 2)</f>
        <v>36880</v>
      </c>
      <c r="D183" s="34" t="n">
        <f aca="false">IF(OR(C183=B183, AND(C183&lt;&gt;C182, C182&gt;B182)), 1, 0)</f>
        <v>0</v>
      </c>
      <c r="E183" s="4" t="n">
        <f aca="false" t="array" ref="E183:E183">INDEX($A$9:A182, MAX(IF($D$9:D182=1, ROW(D$9:$D182)-ROW($D$9)+1, 0)))</f>
        <v>44095</v>
      </c>
      <c r="F183" s="36" t="n">
        <f aca="false">(A183-$A$2)/365.25</f>
        <v>0.668035592060233</v>
      </c>
      <c r="G183" s="37" t="n">
        <f aca="false">INDEX('Default Prob'!$P$5:$P$14,MIN(1+_xlfn.IFNA(MATCH(F183,'Default Prob'!$F$5:$F$14,1),0),COUNT('Default Prob'!$P$5:$P$14)))</f>
        <v>0.0275775811913573</v>
      </c>
      <c r="H183" s="37" t="n">
        <f aca="false">H182*EXP(-G182*(F183-F182))</f>
        <v>0.98174585677365</v>
      </c>
      <c r="I183" s="38" t="n">
        <f aca="false">H182-H183</f>
        <v>7.41278526900091E-005</v>
      </c>
      <c r="J183" s="39" t="n">
        <f aca="false">INDEX('Default Prob'!$C$3:$C$20, _xlfn.IFNA(MATCH(F183, 'Default Prob'!$B$3:$B$20, 1), 1))</f>
        <v>-0.00549</v>
      </c>
      <c r="K183" s="40" t="n">
        <f aca="false">1/((1+J183)^F183)</f>
        <v>1.00368439046996</v>
      </c>
      <c r="L183" s="41" t="n">
        <f aca="false">IF(AND(D183, A183 &lt;= $G$2), $D$5*$D$2*(A183-E183)/365.25, 0)</f>
        <v>0</v>
      </c>
      <c r="M183" s="41" t="n">
        <f aca="false">IF(A183&lt;=$G$2, $D$5*$D$2*(A183-E183)/365.25, 0)</f>
        <v>1765.91375770021</v>
      </c>
      <c r="N183" s="42" t="n">
        <f aca="false">(L183*H183 + M183*I183) * K183</f>
        <v>0.131385694114694</v>
      </c>
      <c r="O183" s="43" t="n">
        <f aca="false">IF(A183&lt;=$G$2, $D$2*(1-$D$3), 0)</f>
        <v>600000</v>
      </c>
      <c r="P183" s="44" t="n">
        <f aca="false">O183*I183*K183</f>
        <v>44.6405811864112</v>
      </c>
    </row>
    <row r="184" customFormat="false" ht="15" hidden="false" customHeight="false" outlineLevel="0" collapsed="false">
      <c r="A184" s="4" t="n">
        <f aca="false">WORKDAY(A183, 1)</f>
        <v>44139</v>
      </c>
      <c r="B184" s="33" t="n">
        <f aca="false">DATE(2000, MONTH(A184), DAY(A184))</f>
        <v>36834</v>
      </c>
      <c r="C184" s="33" t="n">
        <f aca="false">VLOOKUP(B184, $R$9:$S$13, 2)</f>
        <v>36880</v>
      </c>
      <c r="D184" s="34" t="n">
        <f aca="false">IF(OR(C184=B184, AND(C184&lt;&gt;C183, C183&gt;B183)), 1, 0)</f>
        <v>0</v>
      </c>
      <c r="E184" s="4" t="n">
        <f aca="false" t="array" ref="E184:E184">INDEX($A$9:A183, MAX(IF($D$9:D183=1, ROW(D$9:$D183)-ROW($D$9)+1, 0)))</f>
        <v>44095</v>
      </c>
      <c r="F184" s="36" t="n">
        <f aca="false">(A184-$A$2)/365.25</f>
        <v>0.670773442847365</v>
      </c>
      <c r="G184" s="37" t="n">
        <f aca="false">INDEX('Default Prob'!$P$5:$P$14,MIN(1+_xlfn.IFNA(MATCH(F184,'Default Prob'!$F$5:$F$14,1),0),COUNT('Default Prob'!$P$5:$P$14)))</f>
        <v>0.0275775811913573</v>
      </c>
      <c r="H184" s="37" t="n">
        <f aca="false">H183*EXP(-G183*(F184-F183))</f>
        <v>0.981671734517646</v>
      </c>
      <c r="I184" s="38" t="n">
        <f aca="false">H183-H184</f>
        <v>7.41222560036725E-005</v>
      </c>
      <c r="J184" s="39" t="n">
        <f aca="false">INDEX('Default Prob'!$C$3:$C$20, _xlfn.IFNA(MATCH(F184, 'Default Prob'!$B$3:$B$20, 1), 1))</f>
        <v>-0.00549</v>
      </c>
      <c r="K184" s="40" t="n">
        <f aca="false">1/((1+J184)^F184)</f>
        <v>1.00369951832788</v>
      </c>
      <c r="L184" s="41" t="n">
        <f aca="false">IF(AND(D184, A184 &lt;= $G$2), $D$5*$D$2*(A184-E184)/365.25, 0)</f>
        <v>0</v>
      </c>
      <c r="M184" s="41" t="n">
        <f aca="false">IF(A184&lt;=$G$2, $D$5*$D$2*(A184-E184)/365.25, 0)</f>
        <v>1806.98151950719</v>
      </c>
      <c r="N184" s="42" t="n">
        <f aca="false">(L184*H184 + M184*I184) * K184</f>
        <v>0.134433051191931</v>
      </c>
      <c r="O184" s="43" t="n">
        <f aca="false">IF(A184&lt;=$G$2, $D$2*(1-$D$3), 0)</f>
        <v>600000</v>
      </c>
      <c r="P184" s="44" t="n">
        <f aca="false">O184*I184*K184</f>
        <v>44.6378835889572</v>
      </c>
    </row>
    <row r="185" customFormat="false" ht="15" hidden="false" customHeight="false" outlineLevel="0" collapsed="false">
      <c r="A185" s="4" t="n">
        <f aca="false">WORKDAY(A184, 1)</f>
        <v>44140</v>
      </c>
      <c r="B185" s="33" t="n">
        <f aca="false">DATE(2000, MONTH(A185), DAY(A185))</f>
        <v>36835</v>
      </c>
      <c r="C185" s="33" t="n">
        <f aca="false">VLOOKUP(B185, $R$9:$S$13, 2)</f>
        <v>36880</v>
      </c>
      <c r="D185" s="34" t="n">
        <f aca="false">IF(OR(C185=B185, AND(C185&lt;&gt;C184, C184&gt;B184)), 1, 0)</f>
        <v>0</v>
      </c>
      <c r="E185" s="4" t="n">
        <f aca="false" t="array" ref="E185:E185">INDEX($A$9:A184, MAX(IF($D$9:D184=1, ROW(D$9:$D184)-ROW($D$9)+1, 0)))</f>
        <v>44095</v>
      </c>
      <c r="F185" s="36" t="n">
        <f aca="false">(A185-$A$2)/365.25</f>
        <v>0.673511293634497</v>
      </c>
      <c r="G185" s="37" t="n">
        <f aca="false">INDEX('Default Prob'!$P$5:$P$14,MIN(1+_xlfn.IFNA(MATCH(F185,'Default Prob'!$F$5:$F$14,1),0),COUNT('Default Prob'!$P$5:$P$14)))</f>
        <v>0.0275775811913573</v>
      </c>
      <c r="H185" s="37" t="n">
        <f aca="false">H184*EXP(-G184*(F185-F184))</f>
        <v>0.981597617857906</v>
      </c>
      <c r="I185" s="38" t="n">
        <f aca="false">H184-H185</f>
        <v>7.41166597397758E-005</v>
      </c>
      <c r="J185" s="39" t="n">
        <f aca="false">INDEX('Default Prob'!$C$3:$C$20, _xlfn.IFNA(MATCH(F185, 'Default Prob'!$B$3:$B$20, 1), 1))</f>
        <v>-0.00549</v>
      </c>
      <c r="K185" s="40" t="n">
        <f aca="false">1/((1+J185)^F185)</f>
        <v>1.00371464641382</v>
      </c>
      <c r="L185" s="41" t="n">
        <f aca="false">IF(AND(D185, A185 &lt;= $G$2), $D$5*$D$2*(A185-E185)/365.25, 0)</f>
        <v>0</v>
      </c>
      <c r="M185" s="41" t="n">
        <f aca="false">IF(A185&lt;=$G$2, $D$5*$D$2*(A185-E185)/365.25, 0)</f>
        <v>1848.04928131417</v>
      </c>
      <c r="N185" s="42" t="n">
        <f aca="false">(L185*H185 + M185*I185) * K185</f>
        <v>0.13748003949009</v>
      </c>
      <c r="O185" s="43" t="n">
        <f aca="false">IF(A185&lt;=$G$2, $D$2*(1-$D$3), 0)</f>
        <v>600000</v>
      </c>
      <c r="P185" s="44" t="n">
        <f aca="false">O185*I185*K185</f>
        <v>44.6351861544493</v>
      </c>
    </row>
    <row r="186" customFormat="false" ht="15" hidden="false" customHeight="false" outlineLevel="0" collapsed="false">
      <c r="A186" s="4" t="n">
        <f aca="false">WORKDAY(A185, 1)</f>
        <v>44141</v>
      </c>
      <c r="B186" s="33" t="n">
        <f aca="false">DATE(2000, MONTH(A186), DAY(A186))</f>
        <v>36836</v>
      </c>
      <c r="C186" s="33" t="n">
        <f aca="false">VLOOKUP(B186, $R$9:$S$13, 2)</f>
        <v>36880</v>
      </c>
      <c r="D186" s="34" t="n">
        <f aca="false">IF(OR(C186=B186, AND(C186&lt;&gt;C185, C185&gt;B185)), 1, 0)</f>
        <v>0</v>
      </c>
      <c r="E186" s="4" t="n">
        <f aca="false" t="array" ref="E186:E186">INDEX($A$9:A185, MAX(IF($D$9:D185=1, ROW(D$9:$D185)-ROW($D$9)+1, 0)))</f>
        <v>44095</v>
      </c>
      <c r="F186" s="36" t="n">
        <f aca="false">(A186-$A$2)/365.25</f>
        <v>0.676249144421629</v>
      </c>
      <c r="G186" s="37" t="n">
        <f aca="false">INDEX('Default Prob'!$P$5:$P$14,MIN(1+_xlfn.IFNA(MATCH(F186,'Default Prob'!$F$5:$F$14,1),0),COUNT('Default Prob'!$P$5:$P$14)))</f>
        <v>0.0275775811913573</v>
      </c>
      <c r="H186" s="37" t="n">
        <f aca="false">H185*EXP(-G185*(F186-F185))</f>
        <v>0.981523506794008</v>
      </c>
      <c r="I186" s="38" t="n">
        <f aca="false">H185-H186</f>
        <v>7.41110638985409E-005</v>
      </c>
      <c r="J186" s="39" t="n">
        <f aca="false">INDEX('Default Prob'!$C$3:$C$20, _xlfn.IFNA(MATCH(F186, 'Default Prob'!$B$3:$B$20, 1), 1))</f>
        <v>-0.00549</v>
      </c>
      <c r="K186" s="40" t="n">
        <f aca="false">1/((1+J186)^F186)</f>
        <v>1.00372977472777</v>
      </c>
      <c r="L186" s="41" t="n">
        <f aca="false">IF(AND(D186, A186 &lt;= $G$2), $D$5*$D$2*(A186-E186)/365.25, 0)</f>
        <v>0</v>
      </c>
      <c r="M186" s="41" t="n">
        <f aca="false">IF(A186&lt;=$G$2, $D$5*$D$2*(A186-E186)/365.25, 0)</f>
        <v>1889.11704312115</v>
      </c>
      <c r="N186" s="42" t="n">
        <f aca="false">(L186*H186 + M186*I186) * K186</f>
        <v>0.140526659043081</v>
      </c>
      <c r="O186" s="43" t="n">
        <f aca="false">IF(A186&lt;=$G$2, $D$2*(1-$D$3), 0)</f>
        <v>600000</v>
      </c>
      <c r="P186" s="44" t="n">
        <f aca="false">O186*I186*K186</f>
        <v>44.6324888830306</v>
      </c>
    </row>
    <row r="187" customFormat="false" ht="15" hidden="false" customHeight="false" outlineLevel="0" collapsed="false">
      <c r="A187" s="4" t="n">
        <f aca="false">WORKDAY(A186, 1)</f>
        <v>44144</v>
      </c>
      <c r="B187" s="33" t="n">
        <f aca="false">DATE(2000, MONTH(A187), DAY(A187))</f>
        <v>36839</v>
      </c>
      <c r="C187" s="33" t="n">
        <f aca="false">VLOOKUP(B187, $R$9:$S$13, 2)</f>
        <v>36880</v>
      </c>
      <c r="D187" s="34" t="n">
        <f aca="false">IF(OR(C187=B187, AND(C187&lt;&gt;C186, C186&gt;B186)), 1, 0)</f>
        <v>0</v>
      </c>
      <c r="E187" s="4" t="n">
        <f aca="false" t="array" ref="E187:E187">INDEX($A$9:A186, MAX(IF($D$9:D186=1, ROW(D$9:$D186)-ROW($D$9)+1, 0)))</f>
        <v>44095</v>
      </c>
      <c r="F187" s="36" t="n">
        <f aca="false">(A187-$A$2)/365.25</f>
        <v>0.684462696783025</v>
      </c>
      <c r="G187" s="37" t="n">
        <f aca="false">INDEX('Default Prob'!$P$5:$P$14,MIN(1+_xlfn.IFNA(MATCH(F187,'Default Prob'!$F$5:$F$14,1),0),COUNT('Default Prob'!$P$5:$P$14)))</f>
        <v>0.0275775811913573</v>
      </c>
      <c r="H187" s="37" t="n">
        <f aca="false">H186*EXP(-G186*(F187-F186))</f>
        <v>0.981301207173136</v>
      </c>
      <c r="I187" s="38" t="n">
        <f aca="false">H186-H187</f>
        <v>0.000222299620872168</v>
      </c>
      <c r="J187" s="39" t="n">
        <f aca="false">INDEX('Default Prob'!$C$3:$C$20, _xlfn.IFNA(MATCH(F187, 'Default Prob'!$B$3:$B$20, 1), 1))</f>
        <v>-0.00549</v>
      </c>
      <c r="K187" s="40" t="n">
        <f aca="false">1/((1+J187)^F187)</f>
        <v>1.00377516103775</v>
      </c>
      <c r="L187" s="41" t="n">
        <f aca="false">IF(AND(D187, A187 &lt;= $G$2), $D$5*$D$2*(A187-E187)/365.25, 0)</f>
        <v>0</v>
      </c>
      <c r="M187" s="41" t="n">
        <f aca="false">IF(A187&lt;=$G$2, $D$5*$D$2*(A187-E187)/365.25, 0)</f>
        <v>2012.32032854209</v>
      </c>
      <c r="N187" s="42" t="n">
        <f aca="false">(L187*H187 + M187*I187) * K187</f>
        <v>0.449026819270634</v>
      </c>
      <c r="O187" s="43" t="n">
        <f aca="false">IF(A187&lt;=$G$2, $D$2*(1-$D$3), 0)</f>
        <v>600000</v>
      </c>
      <c r="P187" s="44" t="n">
        <f aca="false">O187*I187*K187</f>
        <v>133.883302643754</v>
      </c>
    </row>
    <row r="188" customFormat="false" ht="15" hidden="false" customHeight="false" outlineLevel="0" collapsed="false">
      <c r="A188" s="4" t="n">
        <f aca="false">WORKDAY(A187, 1)</f>
        <v>44145</v>
      </c>
      <c r="B188" s="33" t="n">
        <f aca="false">DATE(2000, MONTH(A188), DAY(A188))</f>
        <v>36840</v>
      </c>
      <c r="C188" s="33" t="n">
        <f aca="false">VLOOKUP(B188, $R$9:$S$13, 2)</f>
        <v>36880</v>
      </c>
      <c r="D188" s="34" t="n">
        <f aca="false">IF(OR(C188=B188, AND(C188&lt;&gt;C187, C187&gt;B187)), 1, 0)</f>
        <v>0</v>
      </c>
      <c r="E188" s="4" t="n">
        <f aca="false" t="array" ref="E188:E188">INDEX($A$9:A187, MAX(IF($D$9:D187=1, ROW(D$9:$D187)-ROW($D$9)+1, 0)))</f>
        <v>44095</v>
      </c>
      <c r="F188" s="36" t="n">
        <f aca="false">(A188-$A$2)/365.25</f>
        <v>0.687200547570158</v>
      </c>
      <c r="G188" s="37" t="n">
        <f aca="false">INDEX('Default Prob'!$P$5:$P$14,MIN(1+_xlfn.IFNA(MATCH(F188,'Default Prob'!$F$5:$F$14,1),0),COUNT('Default Prob'!$P$5:$P$14)))</f>
        <v>0.0275775811913573</v>
      </c>
      <c r="H188" s="37" t="n">
        <f aca="false">H187*EXP(-G187*(F188-F187))</f>
        <v>0.981227118488378</v>
      </c>
      <c r="I188" s="38" t="n">
        <f aca="false">H187-H188</f>
        <v>7.40886847577782E-005</v>
      </c>
      <c r="J188" s="39" t="n">
        <f aca="false">INDEX('Default Prob'!$C$3:$C$20, _xlfn.IFNA(MATCH(F188, 'Default Prob'!$B$3:$B$20, 1), 1))</f>
        <v>-0.00549</v>
      </c>
      <c r="K188" s="40" t="n">
        <f aca="false">1/((1+J188)^F188)</f>
        <v>1.00379029026379</v>
      </c>
      <c r="L188" s="41" t="n">
        <f aca="false">IF(AND(D188, A188 &lt;= $G$2), $D$5*$D$2*(A188-E188)/365.25, 0)</f>
        <v>0</v>
      </c>
      <c r="M188" s="41" t="n">
        <f aca="false">IF(A188&lt;=$G$2, $D$5*$D$2*(A188-E188)/365.25, 0)</f>
        <v>2053.38809034908</v>
      </c>
      <c r="N188" s="42" t="n">
        <f aca="false">(L188*H188 + M188*I188) * K188</f>
        <v>0.152709450468733</v>
      </c>
      <c r="O188" s="43" t="n">
        <f aca="false">IF(A188&lt;=$G$2, $D$2*(1-$D$3), 0)</f>
        <v>600000</v>
      </c>
      <c r="P188" s="44" t="n">
        <f aca="false">O188*I188*K188</f>
        <v>44.6217014269637</v>
      </c>
    </row>
    <row r="189" customFormat="false" ht="15" hidden="false" customHeight="false" outlineLevel="0" collapsed="false">
      <c r="A189" s="4" t="n">
        <f aca="false">WORKDAY(A188, 1)</f>
        <v>44146</v>
      </c>
      <c r="B189" s="33" t="n">
        <f aca="false">DATE(2000, MONTH(A189), DAY(A189))</f>
        <v>36841</v>
      </c>
      <c r="C189" s="33" t="n">
        <f aca="false">VLOOKUP(B189, $R$9:$S$13, 2)</f>
        <v>36880</v>
      </c>
      <c r="D189" s="34" t="n">
        <f aca="false">IF(OR(C189=B189, AND(C189&lt;&gt;C188, C188&gt;B188)), 1, 0)</f>
        <v>0</v>
      </c>
      <c r="E189" s="4" t="n">
        <f aca="false" t="array" ref="E189:E189">INDEX($A$9:A188, MAX(IF($D$9:D188=1, ROW(D$9:$D188)-ROW($D$9)+1, 0)))</f>
        <v>44095</v>
      </c>
      <c r="F189" s="36" t="n">
        <f aca="false">(A189-$A$2)/365.25</f>
        <v>0.68993839835729</v>
      </c>
      <c r="G189" s="37" t="n">
        <f aca="false">INDEX('Default Prob'!$P$5:$P$14,MIN(1+_xlfn.IFNA(MATCH(F189,'Default Prob'!$F$5:$F$14,1),0),COUNT('Default Prob'!$P$5:$P$14)))</f>
        <v>0.0275775811913573</v>
      </c>
      <c r="H189" s="37" t="n">
        <f aca="false">H188*EXP(-G188*(F189-F188))</f>
        <v>0.981153035397349</v>
      </c>
      <c r="I189" s="38" t="n">
        <f aca="false">H188-H189</f>
        <v>7.40830910286316E-005</v>
      </c>
      <c r="J189" s="39" t="n">
        <f aca="false">INDEX('Default Prob'!$C$3:$C$20, _xlfn.IFNA(MATCH(F189, 'Default Prob'!$B$3:$B$20, 1), 1))</f>
        <v>-0.00549</v>
      </c>
      <c r="K189" s="40" t="n">
        <f aca="false">1/((1+J189)^F189)</f>
        <v>1.00380541971787</v>
      </c>
      <c r="L189" s="41" t="n">
        <f aca="false">IF(AND(D189, A189 &lt;= $G$2), $D$5*$D$2*(A189-E189)/365.25, 0)</f>
        <v>0</v>
      </c>
      <c r="M189" s="41" t="n">
        <f aca="false">IF(A189&lt;=$G$2, $D$5*$D$2*(A189-E189)/365.25, 0)</f>
        <v>2094.45585215606</v>
      </c>
      <c r="N189" s="42" t="n">
        <f aca="false">(L189*H189 + M189*I189) * K189</f>
        <v>0.155754226796043</v>
      </c>
      <c r="O189" s="43" t="n">
        <f aca="false">IF(A189&lt;=$G$2, $D$2*(1-$D$3), 0)</f>
        <v>600000</v>
      </c>
      <c r="P189" s="44" t="n">
        <f aca="false">O189*I189*K189</f>
        <v>44.6190049703957</v>
      </c>
    </row>
    <row r="190" customFormat="false" ht="15" hidden="false" customHeight="false" outlineLevel="0" collapsed="false">
      <c r="A190" s="4" t="n">
        <f aca="false">WORKDAY(A189, 1)</f>
        <v>44147</v>
      </c>
      <c r="B190" s="33" t="n">
        <f aca="false">DATE(2000, MONTH(A190), DAY(A190))</f>
        <v>36842</v>
      </c>
      <c r="C190" s="33" t="n">
        <f aca="false">VLOOKUP(B190, $R$9:$S$13, 2)</f>
        <v>36880</v>
      </c>
      <c r="D190" s="34" t="n">
        <f aca="false">IF(OR(C190=B190, AND(C190&lt;&gt;C189, C189&gt;B189)), 1, 0)</f>
        <v>0</v>
      </c>
      <c r="E190" s="4" t="n">
        <f aca="false" t="array" ref="E190:E190">INDEX($A$9:A189, MAX(IF($D$9:D189=1, ROW(D$9:$D189)-ROW($D$9)+1, 0)))</f>
        <v>44095</v>
      </c>
      <c r="F190" s="36" t="n">
        <f aca="false">(A190-$A$2)/365.25</f>
        <v>0.692676249144422</v>
      </c>
      <c r="G190" s="37" t="n">
        <f aca="false">INDEX('Default Prob'!$P$5:$P$14,MIN(1+_xlfn.IFNA(MATCH(F190,'Default Prob'!$F$5:$F$14,1),0),COUNT('Default Prob'!$P$5:$P$14)))</f>
        <v>0.0275775811913573</v>
      </c>
      <c r="H190" s="37" t="n">
        <f aca="false">H189*EXP(-G189*(F190-F189))</f>
        <v>0.981078957899628</v>
      </c>
      <c r="I190" s="38" t="n">
        <f aca="false">H189-H190</f>
        <v>7.40774977217029E-005</v>
      </c>
      <c r="J190" s="39" t="n">
        <f aca="false">INDEX('Default Prob'!$C$3:$C$20, _xlfn.IFNA(MATCH(F190, 'Default Prob'!$B$3:$B$20, 1), 1))</f>
        <v>-0.00549</v>
      </c>
      <c r="K190" s="40" t="n">
        <f aca="false">1/((1+J190)^F190)</f>
        <v>1.00382054939999</v>
      </c>
      <c r="L190" s="41" t="n">
        <f aca="false">IF(AND(D190, A190 &lt;= $G$2), $D$5*$D$2*(A190-E190)/365.25, 0)</f>
        <v>0</v>
      </c>
      <c r="M190" s="41" t="n">
        <f aca="false">IF(A190&lt;=$G$2, $D$5*$D$2*(A190-E190)/365.25, 0)</f>
        <v>2135.52361396304</v>
      </c>
      <c r="N190" s="42" t="n">
        <f aca="false">(L190*H190 + M190*I190) * K190</f>
        <v>0.158798634578282</v>
      </c>
      <c r="O190" s="43" t="n">
        <f aca="false">IF(A190&lt;=$G$2, $D$2*(1-$D$3), 0)</f>
        <v>600000</v>
      </c>
      <c r="P190" s="44" t="n">
        <f aca="false">O190*I190*K190</f>
        <v>44.6163086767057</v>
      </c>
    </row>
    <row r="191" customFormat="false" ht="15" hidden="false" customHeight="false" outlineLevel="0" collapsed="false">
      <c r="A191" s="4" t="n">
        <f aca="false">WORKDAY(A190, 1)</f>
        <v>44148</v>
      </c>
      <c r="B191" s="33" t="n">
        <f aca="false">DATE(2000, MONTH(A191), DAY(A191))</f>
        <v>36843</v>
      </c>
      <c r="C191" s="33" t="n">
        <f aca="false">VLOOKUP(B191, $R$9:$S$13, 2)</f>
        <v>36880</v>
      </c>
      <c r="D191" s="34" t="n">
        <f aca="false">IF(OR(C191=B191, AND(C191&lt;&gt;C190, C190&gt;B190)), 1, 0)</f>
        <v>0</v>
      </c>
      <c r="E191" s="4" t="n">
        <f aca="false" t="array" ref="E191:E191">INDEX($A$9:A190, MAX(IF($D$9:D190=1, ROW(D$9:$D190)-ROW($D$9)+1, 0)))</f>
        <v>44095</v>
      </c>
      <c r="F191" s="36" t="n">
        <f aca="false">(A191-$A$2)/365.25</f>
        <v>0.695414099931554</v>
      </c>
      <c r="G191" s="37" t="n">
        <f aca="false">INDEX('Default Prob'!$P$5:$P$14,MIN(1+_xlfn.IFNA(MATCH(F191,'Default Prob'!$F$5:$F$14,1),0),COUNT('Default Prob'!$P$5:$P$14)))</f>
        <v>0.0275775811913573</v>
      </c>
      <c r="H191" s="37" t="n">
        <f aca="false">H190*EXP(-G190*(F191-F190))</f>
        <v>0.98100488599479</v>
      </c>
      <c r="I191" s="38" t="n">
        <f aca="false">H190-H191</f>
        <v>7.4071904837214E-005</v>
      </c>
      <c r="J191" s="39" t="n">
        <f aca="false">INDEX('Default Prob'!$C$3:$C$20, _xlfn.IFNA(MATCH(F191, 'Default Prob'!$B$3:$B$20, 1), 1))</f>
        <v>-0.00549</v>
      </c>
      <c r="K191" s="40" t="n">
        <f aca="false">1/((1+J191)^F191)</f>
        <v>1.00383567931014</v>
      </c>
      <c r="L191" s="41" t="n">
        <f aca="false">IF(AND(D191, A191 &lt;= $G$2), $D$5*$D$2*(A191-E191)/365.25, 0)</f>
        <v>0</v>
      </c>
      <c r="M191" s="41" t="n">
        <f aca="false">IF(A191&lt;=$G$2, $D$5*$D$2*(A191-E191)/365.25, 0)</f>
        <v>2176.59137577002</v>
      </c>
      <c r="N191" s="42" t="n">
        <f aca="false">(L191*H191 + M191*I191) * K191</f>
        <v>0.161842673849414</v>
      </c>
      <c r="O191" s="43" t="n">
        <f aca="false">IF(A191&lt;=$G$2, $D$2*(1-$D$3), 0)</f>
        <v>600000</v>
      </c>
      <c r="P191" s="44" t="n">
        <f aca="false">O191*I191*K191</f>
        <v>44.6136125460366</v>
      </c>
    </row>
    <row r="192" customFormat="false" ht="15" hidden="false" customHeight="false" outlineLevel="0" collapsed="false">
      <c r="A192" s="4" t="n">
        <f aca="false">WORKDAY(A191, 1)</f>
        <v>44151</v>
      </c>
      <c r="B192" s="33" t="n">
        <f aca="false">DATE(2000, MONTH(A192), DAY(A192))</f>
        <v>36846</v>
      </c>
      <c r="C192" s="33" t="n">
        <f aca="false">VLOOKUP(B192, $R$9:$S$13, 2)</f>
        <v>36880</v>
      </c>
      <c r="D192" s="34" t="n">
        <f aca="false">IF(OR(C192=B192, AND(C192&lt;&gt;C191, C191&gt;B191)), 1, 0)</f>
        <v>0</v>
      </c>
      <c r="E192" s="4" t="n">
        <f aca="false" t="array" ref="E192:E192">INDEX($A$9:A191, MAX(IF($D$9:D191=1, ROW(D$9:$D191)-ROW($D$9)+1, 0)))</f>
        <v>44095</v>
      </c>
      <c r="F192" s="36" t="n">
        <f aca="false">(A192-$A$2)/365.25</f>
        <v>0.70362765229295</v>
      </c>
      <c r="G192" s="37" t="n">
        <f aca="false">INDEX('Default Prob'!$P$5:$P$14,MIN(1+_xlfn.IFNA(MATCH(F192,'Default Prob'!$F$5:$F$14,1),0),COUNT('Default Prob'!$P$5:$P$14)))</f>
        <v>0.0275775811913573</v>
      </c>
      <c r="H192" s="37" t="n">
        <f aca="false">H191*EXP(-G191*(F192-F191))</f>
        <v>0.980782703833364</v>
      </c>
      <c r="I192" s="38" t="n">
        <f aca="false">H191-H192</f>
        <v>0.000222182161426554</v>
      </c>
      <c r="J192" s="39" t="n">
        <f aca="false">INDEX('Default Prob'!$C$3:$C$20, _xlfn.IFNA(MATCH(F192, 'Default Prob'!$B$3:$B$20, 1), 1))</f>
        <v>-0.00549</v>
      </c>
      <c r="K192" s="40" t="n">
        <f aca="false">1/((1+J192)^F192)</f>
        <v>1.00388107040888</v>
      </c>
      <c r="L192" s="41" t="n">
        <f aca="false">IF(AND(D192, A192 &lt;= $G$2), $D$5*$D$2*(A192-E192)/365.25, 0)</f>
        <v>0</v>
      </c>
      <c r="M192" s="41" t="n">
        <f aca="false">IF(A192&lt;=$G$2, $D$5*$D$2*(A192-E192)/365.25, 0)</f>
        <v>2299.79466119096</v>
      </c>
      <c r="N192" s="42" t="n">
        <f aca="false">(L192*H192 + M192*I192) * K192</f>
        <v>0.51295647220387</v>
      </c>
      <c r="O192" s="43" t="n">
        <f aca="false">IF(A192&lt;=$G$2, $D$2*(1-$D$3), 0)</f>
        <v>600000</v>
      </c>
      <c r="P192" s="44" t="n">
        <f aca="false">O192*I192*K192</f>
        <v>133.826679623188</v>
      </c>
    </row>
    <row r="193" customFormat="false" ht="15" hidden="false" customHeight="false" outlineLevel="0" collapsed="false">
      <c r="A193" s="4" t="n">
        <f aca="false">WORKDAY(A192, 1)</f>
        <v>44152</v>
      </c>
      <c r="B193" s="33" t="n">
        <f aca="false">DATE(2000, MONTH(A193), DAY(A193))</f>
        <v>36847</v>
      </c>
      <c r="C193" s="33" t="n">
        <f aca="false">VLOOKUP(B193, $R$9:$S$13, 2)</f>
        <v>36880</v>
      </c>
      <c r="D193" s="34" t="n">
        <f aca="false">IF(OR(C193=B193, AND(C193&lt;&gt;C192, C192&gt;B192)), 1, 0)</f>
        <v>0</v>
      </c>
      <c r="E193" s="4" t="n">
        <f aca="false" t="array" ref="E193:E193">INDEX($A$9:A192, MAX(IF($D$9:D192=1, ROW(D$9:$D192)-ROW($D$9)+1, 0)))</f>
        <v>44095</v>
      </c>
      <c r="F193" s="36" t="n">
        <f aca="false">(A193-$A$2)/365.25</f>
        <v>0.706365503080082</v>
      </c>
      <c r="G193" s="37" t="n">
        <f aca="false">INDEX('Default Prob'!$P$5:$P$14,MIN(1+_xlfn.IFNA(MATCH(F193,'Default Prob'!$F$5:$F$14,1),0),COUNT('Default Prob'!$P$5:$P$14)))</f>
        <v>0.0275775811913573</v>
      </c>
      <c r="H193" s="37" t="n">
        <f aca="false">H192*EXP(-G192*(F193-F192))</f>
        <v>0.980708654295843</v>
      </c>
      <c r="I193" s="38" t="n">
        <f aca="false">H192-H193</f>
        <v>7.40495375212147E-005</v>
      </c>
      <c r="J193" s="39" t="n">
        <f aca="false">INDEX('Default Prob'!$C$3:$C$20, _xlfn.IFNA(MATCH(F193, 'Default Prob'!$B$3:$B$20, 1), 1))</f>
        <v>-0.00549</v>
      </c>
      <c r="K193" s="40" t="n">
        <f aca="false">1/((1+J193)^F193)</f>
        <v>1.00389620123123</v>
      </c>
      <c r="L193" s="41" t="n">
        <f aca="false">IF(AND(D193, A193 &lt;= $G$2), $D$5*$D$2*(A193-E193)/365.25, 0)</f>
        <v>0</v>
      </c>
      <c r="M193" s="41" t="n">
        <f aca="false">IF(A193&lt;=$G$2, $D$5*$D$2*(A193-E193)/365.25, 0)</f>
        <v>2340.86242299795</v>
      </c>
      <c r="N193" s="42" t="n">
        <f aca="false">(L193*H193 + M193*I193) * K193</f>
        <v>0.174015146487358</v>
      </c>
      <c r="O193" s="43" t="n">
        <f aca="false">IF(A193&lt;=$G$2, $D$2*(1-$D$3), 0)</f>
        <v>600000</v>
      </c>
      <c r="P193" s="44" t="n">
        <f aca="false">O193*I193*K193</f>
        <v>44.6028296522859</v>
      </c>
    </row>
    <row r="194" customFormat="false" ht="15" hidden="false" customHeight="false" outlineLevel="0" collapsed="false">
      <c r="A194" s="4" t="n">
        <f aca="false">WORKDAY(A193, 1)</f>
        <v>44153</v>
      </c>
      <c r="B194" s="33" t="n">
        <f aca="false">DATE(2000, MONTH(A194), DAY(A194))</f>
        <v>36848</v>
      </c>
      <c r="C194" s="33" t="n">
        <f aca="false">VLOOKUP(B194, $R$9:$S$13, 2)</f>
        <v>36880</v>
      </c>
      <c r="D194" s="34" t="n">
        <f aca="false">IF(OR(C194=B194, AND(C194&lt;&gt;C193, C193&gt;B193)), 1, 0)</f>
        <v>0</v>
      </c>
      <c r="E194" s="4" t="n">
        <f aca="false" t="array" ref="E194:E194">INDEX($A$9:A193, MAX(IF($D$9:D193=1, ROW(D$9:$D193)-ROW($D$9)+1, 0)))</f>
        <v>44095</v>
      </c>
      <c r="F194" s="36" t="n">
        <f aca="false">(A194-$A$2)/365.25</f>
        <v>0.709103353867214</v>
      </c>
      <c r="G194" s="37" t="n">
        <f aca="false">INDEX('Default Prob'!$P$5:$P$14,MIN(1+_xlfn.IFNA(MATCH(F194,'Default Prob'!$F$5:$F$14,1),0),COUNT('Default Prob'!$P$5:$P$14)))</f>
        <v>0.0275775811913573</v>
      </c>
      <c r="H194" s="37" t="n">
        <f aca="false">H193*EXP(-G193*(F194-F193))</f>
        <v>0.980634610349095</v>
      </c>
      <c r="I194" s="38" t="n">
        <f aca="false">H193-H194</f>
        <v>7.40439467477039E-005</v>
      </c>
      <c r="J194" s="39" t="n">
        <f aca="false">INDEX('Default Prob'!$C$3:$C$20, _xlfn.IFNA(MATCH(F194, 'Default Prob'!$B$3:$B$20, 1), 1))</f>
        <v>-0.00549</v>
      </c>
      <c r="K194" s="40" t="n">
        <f aca="false">1/((1+J194)^F194)</f>
        <v>1.00391133228163</v>
      </c>
      <c r="L194" s="41" t="n">
        <f aca="false">IF(AND(D194, A194 &lt;= $G$2), $D$5*$D$2*(A194-E194)/365.25, 0)</f>
        <v>0</v>
      </c>
      <c r="M194" s="41" t="n">
        <f aca="false">IF(A194&lt;=$G$2, $D$5*$D$2*(A194-E194)/365.25, 0)</f>
        <v>2381.93018480493</v>
      </c>
      <c r="N194" s="42" t="n">
        <f aca="false">(L194*H194 + M194*I194) * K194</f>
        <v>0.177057343702624</v>
      </c>
      <c r="O194" s="43" t="n">
        <f aca="false">IF(A194&lt;=$G$2, $D$2*(1-$D$3), 0)</f>
        <v>600000</v>
      </c>
      <c r="P194" s="44" t="n">
        <f aca="false">O194*I194*K194</f>
        <v>44.6001343361265</v>
      </c>
    </row>
    <row r="195" customFormat="false" ht="15" hidden="false" customHeight="false" outlineLevel="0" collapsed="false">
      <c r="A195" s="4" t="n">
        <f aca="false">WORKDAY(A194, 1)</f>
        <v>44154</v>
      </c>
      <c r="B195" s="33" t="n">
        <f aca="false">DATE(2000, MONTH(A195), DAY(A195))</f>
        <v>36849</v>
      </c>
      <c r="C195" s="33" t="n">
        <f aca="false">VLOOKUP(B195, $R$9:$S$13, 2)</f>
        <v>36880</v>
      </c>
      <c r="D195" s="34" t="n">
        <f aca="false">IF(OR(C195=B195, AND(C195&lt;&gt;C194, C194&gt;B194)), 1, 0)</f>
        <v>0</v>
      </c>
      <c r="E195" s="4" t="n">
        <f aca="false" t="array" ref="E195:E195">INDEX($A$9:A194, MAX(IF($D$9:D194=1, ROW(D$9:$D194)-ROW($D$9)+1, 0)))</f>
        <v>44095</v>
      </c>
      <c r="F195" s="36" t="n">
        <f aca="false">(A195-$A$2)/365.25</f>
        <v>0.711841204654346</v>
      </c>
      <c r="G195" s="37" t="n">
        <f aca="false">INDEX('Default Prob'!$P$5:$P$14,MIN(1+_xlfn.IFNA(MATCH(F195,'Default Prob'!$F$5:$F$14,1),0),COUNT('Default Prob'!$P$5:$P$14)))</f>
        <v>0.0275775811913573</v>
      </c>
      <c r="H195" s="37" t="n">
        <f aca="false">H194*EXP(-G194*(F195-F194))</f>
        <v>0.980560571992699</v>
      </c>
      <c r="I195" s="38" t="n">
        <f aca="false">H194-H195</f>
        <v>7.40383563962998E-005</v>
      </c>
      <c r="J195" s="39" t="n">
        <f aca="false">INDEX('Default Prob'!$C$3:$C$20, _xlfn.IFNA(MATCH(F195, 'Default Prob'!$B$3:$B$20, 1), 1))</f>
        <v>-0.00549</v>
      </c>
      <c r="K195" s="40" t="n">
        <f aca="false">1/((1+J195)^F195)</f>
        <v>1.00392646356009</v>
      </c>
      <c r="L195" s="41" t="n">
        <f aca="false">IF(AND(D195, A195 &lt;= $G$2), $D$5*$D$2*(A195-E195)/365.25, 0)</f>
        <v>0</v>
      </c>
      <c r="M195" s="41" t="n">
        <f aca="false">IF(A195&lt;=$G$2, $D$5*$D$2*(A195-E195)/365.25, 0)</f>
        <v>2422.99794661191</v>
      </c>
      <c r="N195" s="42" t="n">
        <f aca="false">(L195*H195 + M195*I195) * K195</f>
        <v>0.180099172606966</v>
      </c>
      <c r="O195" s="43" t="n">
        <f aca="false">IF(A195&lt;=$G$2, $D$2*(1-$D$3), 0)</f>
        <v>600000</v>
      </c>
      <c r="P195" s="44" t="n">
        <f aca="false">O195*I195*K195</f>
        <v>44.5974391828435</v>
      </c>
    </row>
    <row r="196" customFormat="false" ht="15" hidden="false" customHeight="false" outlineLevel="0" collapsed="false">
      <c r="A196" s="4" t="n">
        <f aca="false">WORKDAY(A195, 1)</f>
        <v>44155</v>
      </c>
      <c r="B196" s="33" t="n">
        <f aca="false">DATE(2000, MONTH(A196), DAY(A196))</f>
        <v>36850</v>
      </c>
      <c r="C196" s="33" t="n">
        <f aca="false">VLOOKUP(B196, $R$9:$S$13, 2)</f>
        <v>36880</v>
      </c>
      <c r="D196" s="34" t="n">
        <f aca="false">IF(OR(C196=B196, AND(C196&lt;&gt;C195, C195&gt;B195)), 1, 0)</f>
        <v>0</v>
      </c>
      <c r="E196" s="4" t="n">
        <f aca="false" t="array" ref="E196:E196">INDEX($A$9:A195, MAX(IF($D$9:D195=1, ROW(D$9:$D195)-ROW($D$9)+1, 0)))</f>
        <v>44095</v>
      </c>
      <c r="F196" s="36" t="n">
        <f aca="false">(A196-$A$2)/365.25</f>
        <v>0.714579055441478</v>
      </c>
      <c r="G196" s="37" t="n">
        <f aca="false">INDEX('Default Prob'!$P$5:$P$14,MIN(1+_xlfn.IFNA(MATCH(F196,'Default Prob'!$F$5:$F$14,1),0),COUNT('Default Prob'!$P$5:$P$14)))</f>
        <v>0.0275775811913573</v>
      </c>
      <c r="H196" s="37" t="n">
        <f aca="false">H195*EXP(-G195*(F196-F195))</f>
        <v>0.980486539226232</v>
      </c>
      <c r="I196" s="38" t="n">
        <f aca="false">H195-H196</f>
        <v>7.40327664668916E-005</v>
      </c>
      <c r="J196" s="39" t="n">
        <f aca="false">INDEX('Default Prob'!$C$3:$C$20, _xlfn.IFNA(MATCH(F196, 'Default Prob'!$B$3:$B$20, 1), 1))</f>
        <v>-0.00549</v>
      </c>
      <c r="K196" s="40" t="n">
        <f aca="false">1/((1+J196)^F196)</f>
        <v>1.00394159506662</v>
      </c>
      <c r="L196" s="41" t="n">
        <f aca="false">IF(AND(D196, A196 &lt;= $G$2), $D$5*$D$2*(A196-E196)/365.25, 0)</f>
        <v>0</v>
      </c>
      <c r="M196" s="41" t="n">
        <f aca="false">IF(A196&lt;=$G$2, $D$5*$D$2*(A196-E196)/365.25, 0)</f>
        <v>2464.06570841889</v>
      </c>
      <c r="N196" s="42" t="n">
        <f aca="false">(L196*H196 + M196*I196) * K196</f>
        <v>0.183140633233591</v>
      </c>
      <c r="O196" s="43" t="n">
        <f aca="false">IF(A196&lt;=$G$2, $D$2*(1-$D$3), 0)</f>
        <v>600000</v>
      </c>
      <c r="P196" s="44" t="n">
        <f aca="false">O196*I196*K196</f>
        <v>44.5947441923795</v>
      </c>
    </row>
    <row r="197" customFormat="false" ht="15" hidden="false" customHeight="false" outlineLevel="0" collapsed="false">
      <c r="A197" s="4" t="n">
        <f aca="false">WORKDAY(A196, 1)</f>
        <v>44158</v>
      </c>
      <c r="B197" s="33" t="n">
        <f aca="false">DATE(2000, MONTH(A197), DAY(A197))</f>
        <v>36853</v>
      </c>
      <c r="C197" s="33" t="n">
        <f aca="false">VLOOKUP(B197, $R$9:$S$13, 2)</f>
        <v>36880</v>
      </c>
      <c r="D197" s="34" t="n">
        <f aca="false">IF(OR(C197=B197, AND(C197&lt;&gt;C196, C196&gt;B196)), 1, 0)</f>
        <v>0</v>
      </c>
      <c r="E197" s="4" t="n">
        <f aca="false" t="array" ref="E197:E197">INDEX($A$9:A196, MAX(IF($D$9:D196=1, ROW(D$9:$D196)-ROW($D$9)+1, 0)))</f>
        <v>44095</v>
      </c>
      <c r="F197" s="36" t="n">
        <f aca="false">(A197-$A$2)/365.25</f>
        <v>0.722792607802875</v>
      </c>
      <c r="G197" s="37" t="n">
        <f aca="false">INDEX('Default Prob'!$P$5:$P$14,MIN(1+_xlfn.IFNA(MATCH(F197,'Default Prob'!$F$5:$F$14,1),0),COUNT('Default Prob'!$P$5:$P$14)))</f>
        <v>0.0275775811913573</v>
      </c>
      <c r="H197" s="37" t="n">
        <f aca="false">H196*EXP(-G196*(F197-F196))</f>
        <v>0.980264474462187</v>
      </c>
      <c r="I197" s="38" t="n">
        <f aca="false">H196-H197</f>
        <v>0.000222064764044405</v>
      </c>
      <c r="J197" s="39" t="n">
        <f aca="false">INDEX('Default Prob'!$C$3:$C$20, _xlfn.IFNA(MATCH(F197, 'Default Prob'!$B$3:$B$20, 1), 1))</f>
        <v>-0.00549</v>
      </c>
      <c r="K197" s="40" t="n">
        <f aca="false">1/((1+J197)^F197)</f>
        <v>1.00398699095462</v>
      </c>
      <c r="L197" s="41" t="n">
        <f aca="false">IF(AND(D197, A197 &lt;= $G$2), $D$5*$D$2*(A197-E197)/365.25, 0)</f>
        <v>0</v>
      </c>
      <c r="M197" s="41" t="n">
        <f aca="false">IF(A197&lt;=$G$2, $D$5*$D$2*(A197-E197)/365.25, 0)</f>
        <v>2587.26899383984</v>
      </c>
      <c r="N197" s="42" t="n">
        <f aca="false">(L197*H197 + M197*I197) * K197</f>
        <v>0.576831969517428</v>
      </c>
      <c r="O197" s="43" t="n">
        <f aca="false">IF(A197&lt;=$G$2, $D$2*(1-$D$3), 0)</f>
        <v>600000</v>
      </c>
      <c r="P197" s="44" t="n">
        <f aca="false">O197*I197*K197</f>
        <v>133.770080549994</v>
      </c>
    </row>
    <row r="198" customFormat="false" ht="15" hidden="false" customHeight="false" outlineLevel="0" collapsed="false">
      <c r="A198" s="4" t="n">
        <f aca="false">WORKDAY(A197, 1)</f>
        <v>44159</v>
      </c>
      <c r="B198" s="33" t="n">
        <f aca="false">DATE(2000, MONTH(A198), DAY(A198))</f>
        <v>36854</v>
      </c>
      <c r="C198" s="33" t="n">
        <f aca="false">VLOOKUP(B198, $R$9:$S$13, 2)</f>
        <v>36880</v>
      </c>
      <c r="D198" s="34" t="n">
        <f aca="false">IF(OR(C198=B198, AND(C198&lt;&gt;C197, C197&gt;B197)), 1, 0)</f>
        <v>0</v>
      </c>
      <c r="E198" s="4" t="n">
        <f aca="false" t="array" ref="E198:E198">INDEX($A$9:A197, MAX(IF($D$9:D197=1, ROW(D$9:$D197)-ROW($D$9)+1, 0)))</f>
        <v>44095</v>
      </c>
      <c r="F198" s="36" t="n">
        <f aca="false">(A198-$A$2)/365.25</f>
        <v>0.725530458590007</v>
      </c>
      <c r="G198" s="37" t="n">
        <f aca="false">INDEX('Default Prob'!$P$5:$P$14,MIN(1+_xlfn.IFNA(MATCH(F198,'Default Prob'!$F$5:$F$14,1),0),COUNT('Default Prob'!$P$5:$P$14)))</f>
        <v>0.0275775811913573</v>
      </c>
      <c r="H198" s="37" t="n">
        <f aca="false">H197*EXP(-G197*(F198-F197))</f>
        <v>0.980190464051218</v>
      </c>
      <c r="I198" s="38" t="n">
        <f aca="false">H197-H198</f>
        <v>7.40104109694384E-005</v>
      </c>
      <c r="J198" s="39" t="n">
        <f aca="false">INDEX('Default Prob'!$C$3:$C$20, _xlfn.IFNA(MATCH(F198, 'Default Prob'!$B$3:$B$20, 1), 1))</f>
        <v>-0.00549</v>
      </c>
      <c r="K198" s="40" t="n">
        <f aca="false">1/((1+J198)^F198)</f>
        <v>1.00400212337344</v>
      </c>
      <c r="L198" s="41" t="n">
        <f aca="false">IF(AND(D198, A198 &lt;= $G$2), $D$5*$D$2*(A198-E198)/365.25, 0)</f>
        <v>0</v>
      </c>
      <c r="M198" s="41" t="n">
        <f aca="false">IF(A198&lt;=$G$2, $D$5*$D$2*(A198-E198)/365.25, 0)</f>
        <v>2628.33675564682</v>
      </c>
      <c r="N198" s="42" t="n">
        <f aca="false">(L198*H198 + M198*I198) * K198</f>
        <v>0.195302793633004</v>
      </c>
      <c r="O198" s="43" t="n">
        <f aca="false">IF(A198&lt;=$G$2, $D$2*(1-$D$3), 0)</f>
        <v>600000</v>
      </c>
      <c r="P198" s="44" t="n">
        <f aca="false">O198*I198*K198</f>
        <v>44.5839658590341</v>
      </c>
    </row>
    <row r="199" customFormat="false" ht="15" hidden="false" customHeight="false" outlineLevel="0" collapsed="false">
      <c r="A199" s="4" t="n">
        <f aca="false">WORKDAY(A198, 1)</f>
        <v>44160</v>
      </c>
      <c r="B199" s="33" t="n">
        <f aca="false">DATE(2000, MONTH(A199), DAY(A199))</f>
        <v>36855</v>
      </c>
      <c r="C199" s="33" t="n">
        <f aca="false">VLOOKUP(B199, $R$9:$S$13, 2)</f>
        <v>36880</v>
      </c>
      <c r="D199" s="34" t="n">
        <f aca="false">IF(OR(C199=B199, AND(C199&lt;&gt;C198, C198&gt;B198)), 1, 0)</f>
        <v>0</v>
      </c>
      <c r="E199" s="4" t="n">
        <f aca="false" t="array" ref="E199:E199">INDEX($A$9:A198, MAX(IF($D$9:D198=1, ROW(D$9:$D198)-ROW($D$9)+1, 0)))</f>
        <v>44095</v>
      </c>
      <c r="F199" s="36" t="n">
        <f aca="false">(A199-$A$2)/365.25</f>
        <v>0.728268309377139</v>
      </c>
      <c r="G199" s="37" t="n">
        <f aca="false">INDEX('Default Prob'!$P$5:$P$14,MIN(1+_xlfn.IFNA(MATCH(F199,'Default Prob'!$F$5:$F$14,1),0),COUNT('Default Prob'!$P$5:$P$14)))</f>
        <v>0.0275775811913573</v>
      </c>
      <c r="H199" s="37" t="n">
        <f aca="false">H198*EXP(-G198*(F199-F198))</f>
        <v>0.980116459228068</v>
      </c>
      <c r="I199" s="38" t="n">
        <f aca="false">H198-H199</f>
        <v>7.4004823150009E-005</v>
      </c>
      <c r="J199" s="39" t="n">
        <f aca="false">INDEX('Default Prob'!$C$3:$C$20, _xlfn.IFNA(MATCH(F199, 'Default Prob'!$B$3:$B$20, 1), 1))</f>
        <v>-0.00549</v>
      </c>
      <c r="K199" s="40" t="n">
        <f aca="false">1/((1+J199)^F199)</f>
        <v>1.00401725602033</v>
      </c>
      <c r="L199" s="41" t="n">
        <f aca="false">IF(AND(D199, A199 &lt;= $G$2), $D$5*$D$2*(A199-E199)/365.25, 0)</f>
        <v>0</v>
      </c>
      <c r="M199" s="41" t="n">
        <f aca="false">IF(A199&lt;=$G$2, $D$5*$D$2*(A199-E199)/365.25, 0)</f>
        <v>2669.4045174538</v>
      </c>
      <c r="N199" s="42" t="n">
        <f aca="false">(L199*H199 + M199*I199) * K199</f>
        <v>0.198342413373192</v>
      </c>
      <c r="O199" s="43" t="n">
        <f aca="false">IF(A199&lt;=$G$2, $D$2*(1-$D$3), 0)</f>
        <v>600000</v>
      </c>
      <c r="P199" s="44" t="n">
        <f aca="false">O199*I199*K199</f>
        <v>44.5812716828052</v>
      </c>
    </row>
    <row r="200" customFormat="false" ht="15" hidden="false" customHeight="false" outlineLevel="0" collapsed="false">
      <c r="A200" s="4" t="n">
        <f aca="false">WORKDAY(A199, 1)</f>
        <v>44161</v>
      </c>
      <c r="B200" s="33" t="n">
        <f aca="false">DATE(2000, MONTH(A200), DAY(A200))</f>
        <v>36856</v>
      </c>
      <c r="C200" s="33" t="n">
        <f aca="false">VLOOKUP(B200, $R$9:$S$13, 2)</f>
        <v>36880</v>
      </c>
      <c r="D200" s="34" t="n">
        <f aca="false">IF(OR(C200=B200, AND(C200&lt;&gt;C199, C199&gt;B199)), 1, 0)</f>
        <v>0</v>
      </c>
      <c r="E200" s="4" t="n">
        <f aca="false" t="array" ref="E200:E200">INDEX($A$9:A199, MAX(IF($D$9:D199=1, ROW(D$9:$D199)-ROW($D$9)+1, 0)))</f>
        <v>44095</v>
      </c>
      <c r="F200" s="36" t="n">
        <f aca="false">(A200-$A$2)/365.25</f>
        <v>0.731006160164271</v>
      </c>
      <c r="G200" s="37" t="n">
        <f aca="false">INDEX('Default Prob'!$P$5:$P$14,MIN(1+_xlfn.IFNA(MATCH(F200,'Default Prob'!$F$5:$F$14,1),0),COUNT('Default Prob'!$P$5:$P$14)))</f>
        <v>0.0275775811913573</v>
      </c>
      <c r="H200" s="37" t="n">
        <f aca="false">H199*EXP(-G199*(F200-F199))</f>
        <v>0.980042459992315</v>
      </c>
      <c r="I200" s="38" t="n">
        <f aca="false">H199-H200</f>
        <v>7.39992357523533E-005</v>
      </c>
      <c r="J200" s="39" t="n">
        <f aca="false">INDEX('Default Prob'!$C$3:$C$20, _xlfn.IFNA(MATCH(F200, 'Default Prob'!$B$3:$B$20, 1), 1))</f>
        <v>-0.00549</v>
      </c>
      <c r="K200" s="40" t="n">
        <f aca="false">1/((1+J200)^F200)</f>
        <v>1.00403238889531</v>
      </c>
      <c r="L200" s="41" t="n">
        <f aca="false">IF(AND(D200, A200 &lt;= $G$2), $D$5*$D$2*(A200-E200)/365.25, 0)</f>
        <v>0</v>
      </c>
      <c r="M200" s="41" t="n">
        <f aca="false">IF(A200&lt;=$G$2, $D$5*$D$2*(A200-E200)/365.25, 0)</f>
        <v>2710.47227926078</v>
      </c>
      <c r="N200" s="42" t="n">
        <f aca="false">(L200*H200 + M200*I200) * K200</f>
        <v>0.201381665035932</v>
      </c>
      <c r="O200" s="43" t="n">
        <f aca="false">IF(A200&lt;=$G$2, $D$2*(1-$D$3), 0)</f>
        <v>600000</v>
      </c>
      <c r="P200" s="44" t="n">
        <f aca="false">O200*I200*K200</f>
        <v>44.5785776693177</v>
      </c>
    </row>
    <row r="201" customFormat="false" ht="15" hidden="false" customHeight="false" outlineLevel="0" collapsed="false">
      <c r="A201" s="4" t="n">
        <f aca="false">WORKDAY(A200, 1)</f>
        <v>44162</v>
      </c>
      <c r="B201" s="33" t="n">
        <f aca="false">DATE(2000, MONTH(A201), DAY(A201))</f>
        <v>36857</v>
      </c>
      <c r="C201" s="33" t="n">
        <f aca="false">VLOOKUP(B201, $R$9:$S$13, 2)</f>
        <v>36880</v>
      </c>
      <c r="D201" s="34" t="n">
        <f aca="false">IF(OR(C201=B201, AND(C201&lt;&gt;C200, C200&gt;B200)), 1, 0)</f>
        <v>0</v>
      </c>
      <c r="E201" s="4" t="n">
        <f aca="false" t="array" ref="E201:E201">INDEX($A$9:A200, MAX(IF($D$9:D200=1, ROW(D$9:$D200)-ROW($D$9)+1, 0)))</f>
        <v>44095</v>
      </c>
      <c r="F201" s="36" t="n">
        <f aca="false">(A201-$A$2)/365.25</f>
        <v>0.733744010951403</v>
      </c>
      <c r="G201" s="37" t="n">
        <f aca="false">INDEX('Default Prob'!$P$5:$P$14,MIN(1+_xlfn.IFNA(MATCH(F201,'Default Prob'!$F$5:$F$14,1),0),COUNT('Default Prob'!$P$5:$P$14)))</f>
        <v>0.0275775811913573</v>
      </c>
      <c r="H201" s="37" t="n">
        <f aca="false">H200*EXP(-G200*(F201-F200))</f>
        <v>0.979968466343539</v>
      </c>
      <c r="I201" s="38" t="n">
        <f aca="false">H200-H201</f>
        <v>7.39936487765824E-005</v>
      </c>
      <c r="J201" s="39" t="n">
        <f aca="false">INDEX('Default Prob'!$C$3:$C$20, _xlfn.IFNA(MATCH(F201, 'Default Prob'!$B$3:$B$20, 1), 1))</f>
        <v>-0.00549</v>
      </c>
      <c r="K201" s="40" t="n">
        <f aca="false">1/((1+J201)^F201)</f>
        <v>1.00404752199838</v>
      </c>
      <c r="L201" s="41" t="n">
        <f aca="false">IF(AND(D201, A201 &lt;= $G$2), $D$5*$D$2*(A201-E201)/365.25, 0)</f>
        <v>0</v>
      </c>
      <c r="M201" s="41" t="n">
        <f aca="false">IF(A201&lt;=$G$2, $D$5*$D$2*(A201-E201)/365.25, 0)</f>
        <v>2751.54004106776</v>
      </c>
      <c r="N201" s="42" t="n">
        <f aca="false">(L201*H201 + M201*I201) * K201</f>
        <v>0.20442054865499</v>
      </c>
      <c r="O201" s="43" t="n">
        <f aca="false">IF(A201&lt;=$G$2, $D$2*(1-$D$3), 0)</f>
        <v>600000</v>
      </c>
      <c r="P201" s="44" t="n">
        <f aca="false">O201*I201*K201</f>
        <v>44.5758838186478</v>
      </c>
    </row>
    <row r="202" customFormat="false" ht="15" hidden="false" customHeight="false" outlineLevel="0" collapsed="false">
      <c r="A202" s="4" t="n">
        <f aca="false">WORKDAY(A201, 1)</f>
        <v>44165</v>
      </c>
      <c r="B202" s="33" t="n">
        <f aca="false">DATE(2000, MONTH(A202), DAY(A202))</f>
        <v>36860</v>
      </c>
      <c r="C202" s="33" t="n">
        <f aca="false">VLOOKUP(B202, $R$9:$S$13, 2)</f>
        <v>36880</v>
      </c>
      <c r="D202" s="34" t="n">
        <f aca="false">IF(OR(C202=B202, AND(C202&lt;&gt;C201, C201&gt;B201)), 1, 0)</f>
        <v>0</v>
      </c>
      <c r="E202" s="4" t="n">
        <f aca="false" t="array" ref="E202:E202">INDEX($A$9:A201, MAX(IF($D$9:D201=1, ROW(D$9:$D201)-ROW($D$9)+1, 0)))</f>
        <v>44095</v>
      </c>
      <c r="F202" s="36" t="n">
        <f aca="false">(A202-$A$2)/365.25</f>
        <v>0.741957563312799</v>
      </c>
      <c r="G202" s="37" t="n">
        <f aca="false">INDEX('Default Prob'!$P$5:$P$14,MIN(1+_xlfn.IFNA(MATCH(F202,'Default Prob'!$F$5:$F$14,1),0),COUNT('Default Prob'!$P$5:$P$14)))</f>
        <v>0.0275775811913573</v>
      </c>
      <c r="H202" s="37" t="n">
        <f aca="false">H201*EXP(-G201*(F202-F201))</f>
        <v>0.979746518914846</v>
      </c>
      <c r="I202" s="38" t="n">
        <f aca="false">H201-H202</f>
        <v>0.000221947428693192</v>
      </c>
      <c r="J202" s="39" t="n">
        <f aca="false">INDEX('Default Prob'!$C$3:$C$20, _xlfn.IFNA(MATCH(F202, 'Default Prob'!$B$3:$B$20, 1), 1))</f>
        <v>-0.00549</v>
      </c>
      <c r="K202" s="40" t="n">
        <f aca="false">1/((1+J202)^F202)</f>
        <v>1.00409292267615</v>
      </c>
      <c r="L202" s="41" t="n">
        <f aca="false">IF(AND(D202, A202 &lt;= $G$2), $D$5*$D$2*(A202-E202)/365.25, 0)</f>
        <v>0</v>
      </c>
      <c r="M202" s="41" t="n">
        <f aca="false">IF(A202&lt;=$G$2, $D$5*$D$2*(A202-E202)/365.25, 0)</f>
        <v>2874.74332648871</v>
      </c>
      <c r="N202" s="42" t="n">
        <f aca="false">(L202*H202 + M202*I202) * K202</f>
        <v>0.640653345584815</v>
      </c>
      <c r="O202" s="43" t="n">
        <f aca="false">IF(A202&lt;=$G$2, $D$2*(1-$D$3), 0)</f>
        <v>600000</v>
      </c>
      <c r="P202" s="44" t="n">
        <f aca="false">O202*I202*K202</f>
        <v>133.713505414202</v>
      </c>
    </row>
    <row r="203" customFormat="false" ht="15" hidden="false" customHeight="false" outlineLevel="0" collapsed="false">
      <c r="A203" s="4" t="n">
        <f aca="false">WORKDAY(A202, 1)</f>
        <v>44166</v>
      </c>
      <c r="B203" s="33" t="n">
        <f aca="false">DATE(2000, MONTH(A203), DAY(A203))</f>
        <v>36861</v>
      </c>
      <c r="C203" s="33" t="n">
        <f aca="false">VLOOKUP(B203, $R$9:$S$13, 2)</f>
        <v>36880</v>
      </c>
      <c r="D203" s="34" t="n">
        <f aca="false">IF(OR(C203=B203, AND(C203&lt;&gt;C202, C202&gt;B202)), 1, 0)</f>
        <v>0</v>
      </c>
      <c r="E203" s="4" t="n">
        <f aca="false" t="array" ref="E203:E203">INDEX($A$9:A202, MAX(IF($D$9:D202=1, ROW(D$9:$D202)-ROW($D$9)+1, 0)))</f>
        <v>44095</v>
      </c>
      <c r="F203" s="36" t="n">
        <f aca="false">(A203-$A$2)/365.25</f>
        <v>0.744695414099932</v>
      </c>
      <c r="G203" s="37" t="n">
        <f aca="false">INDEX('Default Prob'!$P$5:$P$14,MIN(1+_xlfn.IFNA(MATCH(F203,'Default Prob'!$F$5:$F$14,1),0),COUNT('Default Prob'!$P$5:$P$14)))</f>
        <v>0.0275775811913573</v>
      </c>
      <c r="H203" s="37" t="n">
        <f aca="false">H202*EXP(-G202*(F203-F202))</f>
        <v>0.979672547609754</v>
      </c>
      <c r="I203" s="38" t="n">
        <f aca="false">H202-H203</f>
        <v>7.39713050914581E-005</v>
      </c>
      <c r="J203" s="39" t="n">
        <f aca="false">INDEX('Default Prob'!$C$3:$C$20, _xlfn.IFNA(MATCH(F203, 'Default Prob'!$B$3:$B$20, 1), 1))</f>
        <v>-0.00549</v>
      </c>
      <c r="K203" s="40" t="n">
        <f aca="false">1/((1+J203)^F203)</f>
        <v>1.0041080566916</v>
      </c>
      <c r="L203" s="41" t="n">
        <f aca="false">IF(AND(D203, A203 &lt;= $G$2), $D$5*$D$2*(A203-E203)/365.25, 0)</f>
        <v>0</v>
      </c>
      <c r="M203" s="41" t="n">
        <f aca="false">IF(A203&lt;=$G$2, $D$5*$D$2*(A203-E203)/365.25, 0)</f>
        <v>2915.81108829569</v>
      </c>
      <c r="N203" s="42" t="n">
        <f aca="false">(L203*H203 + M203*I203) * K203</f>
        <v>0.21657240336136</v>
      </c>
      <c r="O203" s="43" t="n">
        <f aca="false">IF(A203&lt;=$G$2, $D$2*(1-$D$3), 0)</f>
        <v>600000</v>
      </c>
      <c r="P203" s="44" t="n">
        <f aca="false">O203*I203*K203</f>
        <v>44.5651100437954</v>
      </c>
    </row>
    <row r="204" customFormat="false" ht="15" hidden="false" customHeight="false" outlineLevel="0" collapsed="false">
      <c r="A204" s="4" t="n">
        <f aca="false">WORKDAY(A203, 1)</f>
        <v>44167</v>
      </c>
      <c r="B204" s="33" t="n">
        <f aca="false">DATE(2000, MONTH(A204), DAY(A204))</f>
        <v>36862</v>
      </c>
      <c r="C204" s="33" t="n">
        <f aca="false">VLOOKUP(B204, $R$9:$S$13, 2)</f>
        <v>36880</v>
      </c>
      <c r="D204" s="34" t="n">
        <f aca="false">IF(OR(C204=B204, AND(C204&lt;&gt;C203, C203&gt;B203)), 1, 0)</f>
        <v>0</v>
      </c>
      <c r="E204" s="4" t="n">
        <f aca="false" t="array" ref="E204:E204">INDEX($A$9:A203, MAX(IF($D$9:D203=1, ROW(D$9:$D203)-ROW($D$9)+1, 0)))</f>
        <v>44095</v>
      </c>
      <c r="F204" s="36" t="n">
        <f aca="false">(A204-$A$2)/365.25</f>
        <v>0.747433264887064</v>
      </c>
      <c r="G204" s="37" t="n">
        <f aca="false">INDEX('Default Prob'!$P$5:$P$14,MIN(1+_xlfn.IFNA(MATCH(F204,'Default Prob'!$F$5:$F$14,1),0),COUNT('Default Prob'!$P$5:$P$14)))</f>
        <v>0.0275775811913573</v>
      </c>
      <c r="H204" s="37" t="n">
        <f aca="false">H203*EXP(-G203*(F204-F203))</f>
        <v>0.97959858188953</v>
      </c>
      <c r="I204" s="38" t="n">
        <f aca="false">H203-H204</f>
        <v>7.39657202245558E-005</v>
      </c>
      <c r="J204" s="39" t="n">
        <f aca="false">INDEX('Default Prob'!$C$3:$C$20, _xlfn.IFNA(MATCH(F204, 'Default Prob'!$B$3:$B$20, 1), 1))</f>
        <v>-0.00549</v>
      </c>
      <c r="K204" s="40" t="n">
        <f aca="false">1/((1+J204)^F204)</f>
        <v>1.00412319093516</v>
      </c>
      <c r="L204" s="41" t="n">
        <f aca="false">IF(AND(D204, A204 &lt;= $G$2), $D$5*$D$2*(A204-E204)/365.25, 0)</f>
        <v>0</v>
      </c>
      <c r="M204" s="41" t="n">
        <f aca="false">IF(A204&lt;=$G$2, $D$5*$D$2*(A204-E204)/365.25, 0)</f>
        <v>2956.87885010267</v>
      </c>
      <c r="N204" s="42" t="n">
        <f aca="false">(L204*H204 + M204*I204) * K204</f>
        <v>0.219609447262517</v>
      </c>
      <c r="O204" s="43" t="n">
        <f aca="false">IF(A204&lt;=$G$2, $D$2*(1-$D$3), 0)</f>
        <v>600000</v>
      </c>
      <c r="P204" s="44" t="n">
        <f aca="false">O204*I204*K204</f>
        <v>44.5624170070191</v>
      </c>
    </row>
    <row r="205" customFormat="false" ht="15" hidden="false" customHeight="false" outlineLevel="0" collapsed="false">
      <c r="A205" s="4" t="n">
        <f aca="false">WORKDAY(A204, 1)</f>
        <v>44168</v>
      </c>
      <c r="B205" s="33" t="n">
        <f aca="false">DATE(2000, MONTH(A205), DAY(A205))</f>
        <v>36863</v>
      </c>
      <c r="C205" s="33" t="n">
        <f aca="false">VLOOKUP(B205, $R$9:$S$13, 2)</f>
        <v>36880</v>
      </c>
      <c r="D205" s="34" t="n">
        <f aca="false">IF(OR(C205=B205, AND(C205&lt;&gt;C204, C204&gt;B204)), 1, 0)</f>
        <v>0</v>
      </c>
      <c r="E205" s="4" t="n">
        <f aca="false" t="array" ref="E205:E205">INDEX($A$9:A204, MAX(IF($D$9:D204=1, ROW(D$9:$D204)-ROW($D$9)+1, 0)))</f>
        <v>44095</v>
      </c>
      <c r="F205" s="36" t="n">
        <f aca="false">(A205-$A$2)/365.25</f>
        <v>0.750171115674196</v>
      </c>
      <c r="G205" s="37" t="n">
        <f aca="false">INDEX('Default Prob'!$P$5:$P$14,MIN(1+_xlfn.IFNA(MATCH(F205,'Default Prob'!$F$5:$F$14,1),0),COUNT('Default Prob'!$P$5:$P$14)))</f>
        <v>0.0275775811913573</v>
      </c>
      <c r="H205" s="37" t="n">
        <f aca="false">H204*EXP(-G204*(F205-F204))</f>
        <v>0.97952462175375</v>
      </c>
      <c r="I205" s="38" t="n">
        <f aca="false">H204-H205</f>
        <v>7.39601357792052E-005</v>
      </c>
      <c r="J205" s="39" t="n">
        <f aca="false">INDEX('Default Prob'!$C$3:$C$20, _xlfn.IFNA(MATCH(F205, 'Default Prob'!$B$3:$B$20, 1), 1))</f>
        <v>-0.00564</v>
      </c>
      <c r="K205" s="40" t="n">
        <f aca="false">1/((1+J205)^F205)</f>
        <v>1.00425195548665</v>
      </c>
      <c r="L205" s="41" t="n">
        <f aca="false">IF(AND(D205, A205 &lt;= $G$2), $D$5*$D$2*(A205-E205)/365.25, 0)</f>
        <v>0</v>
      </c>
      <c r="M205" s="41" t="n">
        <f aca="false">IF(A205&lt;=$G$2, $D$5*$D$2*(A205-E205)/365.25, 0)</f>
        <v>2997.94661190965</v>
      </c>
      <c r="N205" s="42" t="n">
        <f aca="false">(L205*H205 + M205*I205) * K205</f>
        <v>0.222671318351364</v>
      </c>
      <c r="O205" s="43" t="n">
        <f aca="false">IF(A205&lt;=$G$2, $D$2*(1-$D$3), 0)</f>
        <v>600000</v>
      </c>
      <c r="P205" s="44" t="n">
        <f aca="false">O205*I205*K205</f>
        <v>44.5647665905948</v>
      </c>
    </row>
    <row r="206" customFormat="false" ht="15" hidden="false" customHeight="false" outlineLevel="0" collapsed="false">
      <c r="A206" s="4" t="n">
        <f aca="false">WORKDAY(A205, 1)</f>
        <v>44169</v>
      </c>
      <c r="B206" s="33" t="n">
        <f aca="false">DATE(2000, MONTH(A206), DAY(A206))</f>
        <v>36864</v>
      </c>
      <c r="C206" s="33" t="n">
        <f aca="false">VLOOKUP(B206, $R$9:$S$13, 2)</f>
        <v>36880</v>
      </c>
      <c r="D206" s="34" t="n">
        <f aca="false">IF(OR(C206=B206, AND(C206&lt;&gt;C205, C205&gt;B205)), 1, 0)</f>
        <v>0</v>
      </c>
      <c r="E206" s="4" t="n">
        <f aca="false" t="array" ref="E206:E206">INDEX($A$9:A205, MAX(IF($D$9:D205=1, ROW(D$9:$D205)-ROW($D$9)+1, 0)))</f>
        <v>44095</v>
      </c>
      <c r="F206" s="36" t="n">
        <f aca="false">(A206-$A$2)/365.25</f>
        <v>0.752908966461328</v>
      </c>
      <c r="G206" s="37" t="n">
        <f aca="false">INDEX('Default Prob'!$P$5:$P$14,MIN(1+_xlfn.IFNA(MATCH(F206,'Default Prob'!$F$5:$F$14,1),0),COUNT('Default Prob'!$P$5:$P$14)))</f>
        <v>0.0275775811913573</v>
      </c>
      <c r="H206" s="37" t="n">
        <f aca="false">H205*EXP(-G205*(F206-F205))</f>
        <v>0.979450667201995</v>
      </c>
      <c r="I206" s="38" t="n">
        <f aca="false">H205-H206</f>
        <v>7.39545517555173E-005</v>
      </c>
      <c r="J206" s="39" t="n">
        <f aca="false">INDEX('Default Prob'!$C$3:$C$20, _xlfn.IFNA(MATCH(F206, 'Default Prob'!$B$3:$B$20, 1), 1))</f>
        <v>-0.00564</v>
      </c>
      <c r="K206" s="40" t="n">
        <f aca="false">1/((1+J206)^F206)</f>
        <v>1.00426750663721</v>
      </c>
      <c r="L206" s="41" t="n">
        <f aca="false">IF(AND(D206, A206 &lt;= $G$2), $D$5*$D$2*(A206-E206)/365.25, 0)</f>
        <v>0</v>
      </c>
      <c r="M206" s="41" t="n">
        <f aca="false">IF(A206&lt;=$G$2, $D$5*$D$2*(A206-E206)/365.25, 0)</f>
        <v>3039.01437371663</v>
      </c>
      <c r="N206" s="42" t="n">
        <f aca="false">(L206*H206 + M206*I206) * K206</f>
        <v>0.22570806340464</v>
      </c>
      <c r="O206" s="43" t="n">
        <f aca="false">IF(A206&lt;=$G$2, $D$2*(1-$D$3), 0)</f>
        <v>600000</v>
      </c>
      <c r="P206" s="44" t="n">
        <f aca="false">O206*I206*K206</f>
        <v>44.5620919775917</v>
      </c>
    </row>
    <row r="207" customFormat="false" ht="15" hidden="false" customHeight="false" outlineLevel="0" collapsed="false">
      <c r="A207" s="4" t="n">
        <f aca="false">WORKDAY(A206, 1)</f>
        <v>44172</v>
      </c>
      <c r="B207" s="33" t="n">
        <f aca="false">DATE(2000, MONTH(A207), DAY(A207))</f>
        <v>36867</v>
      </c>
      <c r="C207" s="33" t="n">
        <f aca="false">VLOOKUP(B207, $R$9:$S$13, 2)</f>
        <v>36880</v>
      </c>
      <c r="D207" s="34" t="n">
        <f aca="false">IF(OR(C207=B207, AND(C207&lt;&gt;C206, C206&gt;B206)), 1, 0)</f>
        <v>0</v>
      </c>
      <c r="E207" s="4" t="n">
        <f aca="false" t="array" ref="E207:E207">INDEX($A$9:A206, MAX(IF($D$9:D206=1, ROW(D$9:$D206)-ROW($D$9)+1, 0)))</f>
        <v>44095</v>
      </c>
      <c r="F207" s="36" t="n">
        <f aca="false">(A207-$A$2)/365.25</f>
        <v>0.761122518822724</v>
      </c>
      <c r="G207" s="37" t="n">
        <f aca="false">INDEX('Default Prob'!$P$5:$P$14,MIN(1+_xlfn.IFNA(MATCH(F207,'Default Prob'!$F$5:$F$14,1),0),COUNT('Default Prob'!$P$5:$P$14)))</f>
        <v>0.0275775811913573</v>
      </c>
      <c r="H207" s="37" t="n">
        <f aca="false">H206*EXP(-G206*(F207-F206))</f>
        <v>0.979228837046655</v>
      </c>
      <c r="I207" s="38" t="n">
        <f aca="false">H206-H207</f>
        <v>0.000221830155340053</v>
      </c>
      <c r="J207" s="39" t="n">
        <f aca="false">INDEX('Default Prob'!$C$3:$C$20, _xlfn.IFNA(MATCH(F207, 'Default Prob'!$B$3:$B$20, 1), 1))</f>
        <v>-0.00564</v>
      </c>
      <c r="K207" s="40" t="n">
        <f aca="false">1/((1+J207)^F207)</f>
        <v>1.00431416153382</v>
      </c>
      <c r="L207" s="41" t="n">
        <f aca="false">IF(AND(D207, A207 &lt;= $G$2), $D$5*$D$2*(A207-E207)/365.25, 0)</f>
        <v>0</v>
      </c>
      <c r="M207" s="41" t="n">
        <f aca="false">IF(A207&lt;=$G$2, $D$5*$D$2*(A207-E207)/365.25, 0)</f>
        <v>3162.21765913758</v>
      </c>
      <c r="N207" s="42" t="n">
        <f aca="false">(L207*H207 + M207*I207) * K207</f>
        <v>0.704501512019351</v>
      </c>
      <c r="O207" s="43" t="n">
        <f aca="false">IF(A207&lt;=$G$2, $D$2*(1-$D$3), 0)</f>
        <v>600000</v>
      </c>
      <c r="P207" s="44" t="n">
        <f aca="false">O207*I207*K207</f>
        <v>133.672299877957</v>
      </c>
    </row>
    <row r="208" customFormat="false" ht="15" hidden="false" customHeight="false" outlineLevel="0" collapsed="false">
      <c r="A208" s="4" t="n">
        <f aca="false">WORKDAY(A207, 1)</f>
        <v>44173</v>
      </c>
      <c r="B208" s="33" t="n">
        <f aca="false">DATE(2000, MONTH(A208), DAY(A208))</f>
        <v>36868</v>
      </c>
      <c r="C208" s="33" t="n">
        <f aca="false">VLOOKUP(B208, $R$9:$S$13, 2)</f>
        <v>36880</v>
      </c>
      <c r="D208" s="34" t="n">
        <f aca="false">IF(OR(C208=B208, AND(C208&lt;&gt;C207, C207&gt;B207)), 1, 0)</f>
        <v>0</v>
      </c>
      <c r="E208" s="4" t="n">
        <f aca="false" t="array" ref="E208:E208">INDEX($A$9:A207, MAX(IF($D$9:D207=1, ROW(D$9:$D207)-ROW($D$9)+1, 0)))</f>
        <v>44095</v>
      </c>
      <c r="F208" s="36" t="n">
        <f aca="false">(A208-$A$2)/365.25</f>
        <v>0.763860369609856</v>
      </c>
      <c r="G208" s="37" t="n">
        <f aca="false">INDEX('Default Prob'!$P$5:$P$14,MIN(1+_xlfn.IFNA(MATCH(F208,'Default Prob'!$F$5:$F$14,1),0),COUNT('Default Prob'!$P$5:$P$14)))</f>
        <v>0.0275775811913573</v>
      </c>
      <c r="H208" s="37" t="n">
        <f aca="false">H207*EXP(-G207*(F208-F207))</f>
        <v>0.979154904826778</v>
      </c>
      <c r="I208" s="38" t="n">
        <f aca="false">H207-H208</f>
        <v>7.39322198763936E-005</v>
      </c>
      <c r="J208" s="39" t="n">
        <f aca="false">INDEX('Default Prob'!$C$3:$C$20, _xlfn.IFNA(MATCH(F208, 'Default Prob'!$B$3:$B$20, 1), 1))</f>
        <v>-0.00564</v>
      </c>
      <c r="K208" s="40" t="n">
        <f aca="false">1/((1+J208)^F208)</f>
        <v>1.00432971364767</v>
      </c>
      <c r="L208" s="41" t="n">
        <f aca="false">IF(AND(D208, A208 &lt;= $G$2), $D$5*$D$2*(A208-E208)/365.25, 0)</f>
        <v>0</v>
      </c>
      <c r="M208" s="41" t="n">
        <f aca="false">IF(A208&lt;=$G$2, $D$5*$D$2*(A208-E208)/365.25, 0)</f>
        <v>3203.28542094456</v>
      </c>
      <c r="N208" s="42" t="n">
        <f aca="false">(L208*H208 + M208*I208) * K208</f>
        <v>0.237851390841397</v>
      </c>
      <c r="O208" s="43" t="n">
        <f aca="false">IF(A208&lt;=$G$2, $D$2*(1-$D$3), 0)</f>
        <v>600000</v>
      </c>
      <c r="P208" s="44" t="n">
        <f aca="false">O208*I208*K208</f>
        <v>44.551395130677</v>
      </c>
    </row>
    <row r="209" customFormat="false" ht="15" hidden="false" customHeight="false" outlineLevel="0" collapsed="false">
      <c r="A209" s="4" t="n">
        <f aca="false">WORKDAY(A208, 1)</f>
        <v>44174</v>
      </c>
      <c r="B209" s="33" t="n">
        <f aca="false">DATE(2000, MONTH(A209), DAY(A209))</f>
        <v>36869</v>
      </c>
      <c r="C209" s="33" t="n">
        <f aca="false">VLOOKUP(B209, $R$9:$S$13, 2)</f>
        <v>36880</v>
      </c>
      <c r="D209" s="34" t="n">
        <f aca="false">IF(OR(C209=B209, AND(C209&lt;&gt;C208, C208&gt;B208)), 1, 0)</f>
        <v>0</v>
      </c>
      <c r="E209" s="4" t="n">
        <f aca="false" t="array" ref="E209:E209">INDEX($A$9:A208, MAX(IF($D$9:D208=1, ROW(D$9:$D208)-ROW($D$9)+1, 0)))</f>
        <v>44095</v>
      </c>
      <c r="F209" s="36" t="n">
        <f aca="false">(A209-$A$2)/365.25</f>
        <v>0.766598220396988</v>
      </c>
      <c r="G209" s="37" t="n">
        <f aca="false">INDEX('Default Prob'!$P$5:$P$14,MIN(1+_xlfn.IFNA(MATCH(F209,'Default Prob'!$F$5:$F$14,1),0),COUNT('Default Prob'!$P$5:$P$14)))</f>
        <v>0.0275775811913573</v>
      </c>
      <c r="H209" s="37" t="n">
        <f aca="false">H208*EXP(-G208*(F209-F208))</f>
        <v>0.979080978188818</v>
      </c>
      <c r="I209" s="38" t="n">
        <f aca="false">H208-H209</f>
        <v>7.39266379603531E-005</v>
      </c>
      <c r="J209" s="39" t="n">
        <f aca="false">INDEX('Default Prob'!$C$3:$C$20, _xlfn.IFNA(MATCH(F209, 'Default Prob'!$B$3:$B$20, 1), 1))</f>
        <v>-0.00564</v>
      </c>
      <c r="K209" s="40" t="n">
        <f aca="false">1/((1+J209)^F209)</f>
        <v>1.00434526600235</v>
      </c>
      <c r="L209" s="41" t="n">
        <f aca="false">IF(AND(D209, A209 &lt;= $G$2), $D$5*$D$2*(A209-E209)/365.25, 0)</f>
        <v>0</v>
      </c>
      <c r="M209" s="41" t="n">
        <f aca="false">IF(A209&lt;=$G$2, $D$5*$D$2*(A209-E209)/365.25, 0)</f>
        <v>3244.35318275154</v>
      </c>
      <c r="N209" s="42" t="n">
        <f aca="false">(L209*H209 + M209*I209) * K209</f>
        <v>0.240886309671009</v>
      </c>
      <c r="O209" s="43" t="n">
        <f aca="false">IF(A209&lt;=$G$2, $D$2*(1-$D$3), 0)</f>
        <v>600000</v>
      </c>
      <c r="P209" s="44" t="n">
        <f aca="false">O209*I209*K209</f>
        <v>44.5487213201701</v>
      </c>
    </row>
    <row r="210" customFormat="false" ht="15" hidden="false" customHeight="false" outlineLevel="0" collapsed="false">
      <c r="A210" s="4" t="n">
        <f aca="false">WORKDAY(A209, 1)</f>
        <v>44175</v>
      </c>
      <c r="B210" s="33" t="n">
        <f aca="false">DATE(2000, MONTH(A210), DAY(A210))</f>
        <v>36870</v>
      </c>
      <c r="C210" s="33" t="n">
        <f aca="false">VLOOKUP(B210, $R$9:$S$13, 2)</f>
        <v>36880</v>
      </c>
      <c r="D210" s="34" t="n">
        <f aca="false">IF(OR(C210=B210, AND(C210&lt;&gt;C209, C209&gt;B209)), 1, 0)</f>
        <v>0</v>
      </c>
      <c r="E210" s="4" t="n">
        <f aca="false" t="array" ref="E210:E210">INDEX($A$9:A209, MAX(IF($D$9:D209=1, ROW(D$9:$D209)-ROW($D$9)+1, 0)))</f>
        <v>44095</v>
      </c>
      <c r="F210" s="36" t="n">
        <f aca="false">(A210-$A$2)/365.25</f>
        <v>0.769336071184121</v>
      </c>
      <c r="G210" s="37" t="n">
        <f aca="false">INDEX('Default Prob'!$P$5:$P$14,MIN(1+_xlfn.IFNA(MATCH(F210,'Default Prob'!$F$5:$F$14,1),0),COUNT('Default Prob'!$P$5:$P$14)))</f>
        <v>0.0275775811913573</v>
      </c>
      <c r="H210" s="37" t="n">
        <f aca="false">H209*EXP(-G209*(F210-F209))</f>
        <v>0.979007057132352</v>
      </c>
      <c r="I210" s="38" t="n">
        <f aca="false">H209-H210</f>
        <v>7.39210564657533E-005</v>
      </c>
      <c r="J210" s="39" t="n">
        <f aca="false">INDEX('Default Prob'!$C$3:$C$20, _xlfn.IFNA(MATCH(F210, 'Default Prob'!$B$3:$B$20, 1), 1))</f>
        <v>-0.00564</v>
      </c>
      <c r="K210" s="40" t="n">
        <f aca="false">1/((1+J210)^F210)</f>
        <v>1.00436081859786</v>
      </c>
      <c r="L210" s="41" t="n">
        <f aca="false">IF(AND(D210, A210 &lt;= $G$2), $D$5*$D$2*(A210-E210)/365.25, 0)</f>
        <v>0</v>
      </c>
      <c r="M210" s="41" t="n">
        <f aca="false">IF(A210&lt;=$G$2, $D$5*$D$2*(A210-E210)/365.25, 0)</f>
        <v>3285.42094455852</v>
      </c>
      <c r="N210" s="42" t="n">
        <f aca="false">(L210*H210 + M210*I210) * K210</f>
        <v>0.24392086335462</v>
      </c>
      <c r="O210" s="43" t="n">
        <f aca="false">IF(A210&lt;=$G$2, $D$2*(1-$D$3), 0)</f>
        <v>600000</v>
      </c>
      <c r="P210" s="44" t="n">
        <f aca="false">O210*I210*K210</f>
        <v>44.5460476701375</v>
      </c>
    </row>
    <row r="211" customFormat="false" ht="15" hidden="false" customHeight="false" outlineLevel="0" collapsed="false">
      <c r="A211" s="4" t="n">
        <f aca="false">WORKDAY(A210, 1)</f>
        <v>44176</v>
      </c>
      <c r="B211" s="33" t="n">
        <f aca="false">DATE(2000, MONTH(A211), DAY(A211))</f>
        <v>36871</v>
      </c>
      <c r="C211" s="33" t="n">
        <f aca="false">VLOOKUP(B211, $R$9:$S$13, 2)</f>
        <v>36880</v>
      </c>
      <c r="D211" s="34" t="n">
        <f aca="false">IF(OR(C211=B211, AND(C211&lt;&gt;C210, C210&gt;B210)), 1, 0)</f>
        <v>0</v>
      </c>
      <c r="E211" s="4" t="n">
        <f aca="false" t="array" ref="E211:E211">INDEX($A$9:A210, MAX(IF($D$9:D210=1, ROW(D$9:$D210)-ROW($D$9)+1, 0)))</f>
        <v>44095</v>
      </c>
      <c r="F211" s="36" t="n">
        <f aca="false">(A211-$A$2)/365.25</f>
        <v>0.772073921971253</v>
      </c>
      <c r="G211" s="37" t="n">
        <f aca="false">INDEX('Default Prob'!$P$5:$P$14,MIN(1+_xlfn.IFNA(MATCH(F211,'Default Prob'!$F$5:$F$14,1),0),COUNT('Default Prob'!$P$5:$P$14)))</f>
        <v>0.0275775811913573</v>
      </c>
      <c r="H211" s="37" t="n">
        <f aca="false">H210*EXP(-G210*(F211-F210))</f>
        <v>0.97893314165696</v>
      </c>
      <c r="I211" s="38" t="n">
        <f aca="false">H210-H211</f>
        <v>7.39154753925941E-005</v>
      </c>
      <c r="J211" s="39" t="n">
        <f aca="false">INDEX('Default Prob'!$C$3:$C$20, _xlfn.IFNA(MATCH(F211, 'Default Prob'!$B$3:$B$20, 1), 1))</f>
        <v>-0.00564</v>
      </c>
      <c r="K211" s="40" t="n">
        <f aca="false">1/((1+J211)^F211)</f>
        <v>1.00437637143421</v>
      </c>
      <c r="L211" s="41" t="n">
        <f aca="false">IF(AND(D211, A211 &lt;= $G$2), $D$5*$D$2*(A211-E211)/365.25, 0)</f>
        <v>0</v>
      </c>
      <c r="M211" s="41" t="n">
        <f aca="false">IF(A211&lt;=$G$2, $D$5*$D$2*(A211-E211)/365.25, 0)</f>
        <v>3326.4887063655</v>
      </c>
      <c r="N211" s="42" t="n">
        <f aca="false">(L211*H211 + M211*I211) * K211</f>
        <v>0.246955051925236</v>
      </c>
      <c r="O211" s="43" t="n">
        <f aca="false">IF(A211&lt;=$G$2, $D$2*(1-$D$3), 0)</f>
        <v>600000</v>
      </c>
      <c r="P211" s="44" t="n">
        <f aca="false">O211*I211*K211</f>
        <v>44.5433741805888</v>
      </c>
    </row>
    <row r="212" customFormat="false" ht="15" hidden="false" customHeight="false" outlineLevel="0" collapsed="false">
      <c r="A212" s="4" t="n">
        <f aca="false">WORKDAY(A211, 1)</f>
        <v>44179</v>
      </c>
      <c r="B212" s="33" t="n">
        <f aca="false">DATE(2000, MONTH(A212), DAY(A212))</f>
        <v>36874</v>
      </c>
      <c r="C212" s="33" t="n">
        <f aca="false">VLOOKUP(B212, $R$9:$S$13, 2)</f>
        <v>36880</v>
      </c>
      <c r="D212" s="34" t="n">
        <f aca="false">IF(OR(C212=B212, AND(C212&lt;&gt;C211, C211&gt;B211)), 1, 0)</f>
        <v>0</v>
      </c>
      <c r="E212" s="4" t="n">
        <f aca="false" t="array" ref="E212:E212">INDEX($A$9:A211, MAX(IF($D$9:D211=1, ROW(D$9:$D211)-ROW($D$9)+1, 0)))</f>
        <v>44095</v>
      </c>
      <c r="F212" s="36" t="n">
        <f aca="false">(A212-$A$2)/365.25</f>
        <v>0.780287474332649</v>
      </c>
      <c r="G212" s="37" t="n">
        <f aca="false">INDEX('Default Prob'!$P$5:$P$14,MIN(1+_xlfn.IFNA(MATCH(F212,'Default Prob'!$F$5:$F$14,1),0),COUNT('Default Prob'!$P$5:$P$14)))</f>
        <v>0.0275775811913573</v>
      </c>
      <c r="H212" s="37" t="n">
        <f aca="false">H211*EXP(-G211*(F212-F211))</f>
        <v>0.978711428713008</v>
      </c>
      <c r="I212" s="38" t="n">
        <f aca="false">H211-H212</f>
        <v>0.000221712943952235</v>
      </c>
      <c r="J212" s="39" t="n">
        <f aca="false">INDEX('Default Prob'!$C$3:$C$20, _xlfn.IFNA(MATCH(F212, 'Default Prob'!$B$3:$B$20, 1), 1))</f>
        <v>-0.00564</v>
      </c>
      <c r="K212" s="40" t="n">
        <f aca="false">1/((1+J212)^F212)</f>
        <v>1.00442303138831</v>
      </c>
      <c r="L212" s="41" t="n">
        <f aca="false">IF(AND(D212, A212 &lt;= $G$2), $D$5*$D$2*(A212-E212)/365.25, 0)</f>
        <v>0</v>
      </c>
      <c r="M212" s="41" t="n">
        <f aca="false">IF(A212&lt;=$G$2, $D$5*$D$2*(A212-E212)/365.25, 0)</f>
        <v>3449.69199178645</v>
      </c>
      <c r="N212" s="42" t="n">
        <f aca="false">(L212*H212 + M212*I212) * K212</f>
        <v>0.768224284601744</v>
      </c>
      <c r="O212" s="43" t="n">
        <f aca="false">IF(A212&lt;=$G$2, $D$2*(1-$D$3), 0)</f>
        <v>600000</v>
      </c>
      <c r="P212" s="44" t="n">
        <f aca="false">O212*I212*K212</f>
        <v>133.616152357518</v>
      </c>
    </row>
    <row r="213" customFormat="false" ht="15" hidden="false" customHeight="false" outlineLevel="0" collapsed="false">
      <c r="A213" s="4" t="n">
        <f aca="false">WORKDAY(A212, 1)</f>
        <v>44180</v>
      </c>
      <c r="B213" s="33" t="n">
        <f aca="false">DATE(2000, MONTH(A213), DAY(A213))</f>
        <v>36875</v>
      </c>
      <c r="C213" s="33" t="n">
        <f aca="false">VLOOKUP(B213, $R$9:$S$13, 2)</f>
        <v>36880</v>
      </c>
      <c r="D213" s="34" t="n">
        <f aca="false">IF(OR(C213=B213, AND(C213&lt;&gt;C212, C212&gt;B212)), 1, 0)</f>
        <v>0</v>
      </c>
      <c r="E213" s="4" t="n">
        <f aca="false" t="array" ref="E213:E213">INDEX($A$9:A212, MAX(IF($D$9:D212=1, ROW(D$9:$D212)-ROW($D$9)+1, 0)))</f>
        <v>44095</v>
      </c>
      <c r="F213" s="36" t="n">
        <f aca="false">(A213-$A$2)/365.25</f>
        <v>0.783025325119781</v>
      </c>
      <c r="G213" s="37" t="n">
        <f aca="false">INDEX('Default Prob'!$P$5:$P$14,MIN(1+_xlfn.IFNA(MATCH(F213,'Default Prob'!$F$5:$F$14,1),0),COUNT('Default Prob'!$P$5:$P$14)))</f>
        <v>0.0275775811913573</v>
      </c>
      <c r="H213" s="37" t="n">
        <f aca="false">H212*EXP(-G212*(F213-F212))</f>
        <v>0.978637535557694</v>
      </c>
      <c r="I213" s="38" t="n">
        <f aca="false">H212-H213</f>
        <v>7.38931553132538E-005</v>
      </c>
      <c r="J213" s="39" t="n">
        <f aca="false">INDEX('Default Prob'!$C$3:$C$20, _xlfn.IFNA(MATCH(F213, 'Default Prob'!$B$3:$B$20, 1), 1))</f>
        <v>-0.00564</v>
      </c>
      <c r="K213" s="40" t="n">
        <f aca="false">1/((1+J213)^F213)</f>
        <v>1.00443858518804</v>
      </c>
      <c r="L213" s="41" t="n">
        <f aca="false">IF(AND(D213, A213 &lt;= $G$2), $D$5*$D$2*(A213-E213)/365.25, 0)</f>
        <v>0</v>
      </c>
      <c r="M213" s="41" t="n">
        <f aca="false">IF(A213&lt;=$G$2, $D$5*$D$2*(A213-E213)/365.25, 0)</f>
        <v>3490.75975359343</v>
      </c>
      <c r="N213" s="42" t="n">
        <f aca="false">(L213*H213 + M213*I213) * K213</f>
        <v>0.259088155734028</v>
      </c>
      <c r="O213" s="43" t="n">
        <f aca="false">IF(A213&lt;=$G$2, $D$2*(1-$D$3), 0)</f>
        <v>600000</v>
      </c>
      <c r="P213" s="44" t="n">
        <f aca="false">O213*I213*K213</f>
        <v>44.5326818267548</v>
      </c>
    </row>
    <row r="214" customFormat="false" ht="15" hidden="false" customHeight="false" outlineLevel="0" collapsed="false">
      <c r="A214" s="4" t="n">
        <f aca="false">WORKDAY(A213, 1)</f>
        <v>44181</v>
      </c>
      <c r="B214" s="33" t="n">
        <f aca="false">DATE(2000, MONTH(A214), DAY(A214))</f>
        <v>36876</v>
      </c>
      <c r="C214" s="33" t="n">
        <f aca="false">VLOOKUP(B214, $R$9:$S$13, 2)</f>
        <v>36880</v>
      </c>
      <c r="D214" s="34" t="n">
        <f aca="false">IF(OR(C214=B214, AND(C214&lt;&gt;C213, C213&gt;B213)), 1, 0)</f>
        <v>0</v>
      </c>
      <c r="E214" s="4" t="n">
        <f aca="false" t="array" ref="E214:E214">INDEX($A$9:A213, MAX(IF($D$9:D213=1, ROW(D$9:$D213)-ROW($D$9)+1, 0)))</f>
        <v>44095</v>
      </c>
      <c r="F214" s="36" t="n">
        <f aca="false">(A214-$A$2)/365.25</f>
        <v>0.785763175906913</v>
      </c>
      <c r="G214" s="37" t="n">
        <f aca="false">INDEX('Default Prob'!$P$5:$P$14,MIN(1+_xlfn.IFNA(MATCH(F214,'Default Prob'!$F$5:$F$14,1),0),COUNT('Default Prob'!$P$5:$P$14)))</f>
        <v>0.0275775811913573</v>
      </c>
      <c r="H214" s="37" t="n">
        <f aca="false">H213*EXP(-G213*(F214-F213))</f>
        <v>0.978563647981348</v>
      </c>
      <c r="I214" s="38" t="n">
        <f aca="false">H213-H214</f>
        <v>7.38875763466318E-005</v>
      </c>
      <c r="J214" s="39" t="n">
        <f aca="false">INDEX('Default Prob'!$C$3:$C$20, _xlfn.IFNA(MATCH(F214, 'Default Prob'!$B$3:$B$20, 1), 1))</f>
        <v>-0.00564</v>
      </c>
      <c r="K214" s="40" t="n">
        <f aca="false">1/((1+J214)^F214)</f>
        <v>1.00445413922863</v>
      </c>
      <c r="L214" s="41" t="n">
        <f aca="false">IF(AND(D214, A214 &lt;= $G$2), $D$5*$D$2*(A214-E214)/365.25, 0)</f>
        <v>0</v>
      </c>
      <c r="M214" s="41" t="n">
        <f aca="false">IF(A214&lt;=$G$2, $D$5*$D$2*(A214-E214)/365.25, 0)</f>
        <v>3531.82751540041</v>
      </c>
      <c r="N214" s="42" t="n">
        <f aca="false">(L214*H214 + M214*I214) * K214</f>
        <v>0.262120519232415</v>
      </c>
      <c r="O214" s="43" t="n">
        <f aca="false">IF(A214&lt;=$G$2, $D$2*(1-$D$3), 0)</f>
        <v>600000</v>
      </c>
      <c r="P214" s="44" t="n">
        <f aca="false">O214*I214*K214</f>
        <v>44.5300091393672</v>
      </c>
    </row>
    <row r="215" customFormat="false" ht="15" hidden="false" customHeight="false" outlineLevel="0" collapsed="false">
      <c r="A215" s="4" t="n">
        <f aca="false">WORKDAY(A214, 1)</f>
        <v>44182</v>
      </c>
      <c r="B215" s="33" t="n">
        <f aca="false">DATE(2000, MONTH(A215), DAY(A215))</f>
        <v>36877</v>
      </c>
      <c r="C215" s="33" t="n">
        <f aca="false">VLOOKUP(B215, $R$9:$S$13, 2)</f>
        <v>36880</v>
      </c>
      <c r="D215" s="34" t="n">
        <f aca="false">IF(OR(C215=B215, AND(C215&lt;&gt;C214, C214&gt;B214)), 1, 0)</f>
        <v>0</v>
      </c>
      <c r="E215" s="4" t="n">
        <f aca="false" t="array" ref="E215:E215">INDEX($A$9:A214, MAX(IF($D$9:D214=1, ROW(D$9:$D214)-ROW($D$9)+1, 0)))</f>
        <v>44095</v>
      </c>
      <c r="F215" s="36" t="n">
        <f aca="false">(A215-$A$2)/365.25</f>
        <v>0.788501026694045</v>
      </c>
      <c r="G215" s="37" t="n">
        <f aca="false">INDEX('Default Prob'!$P$5:$P$14,MIN(1+_xlfn.IFNA(MATCH(F215,'Default Prob'!$F$5:$F$14,1),0),COUNT('Default Prob'!$P$5:$P$14)))</f>
        <v>0.0275775811913573</v>
      </c>
      <c r="H215" s="37" t="n">
        <f aca="false">H214*EXP(-G214*(F215-F214))</f>
        <v>0.978489765983546</v>
      </c>
      <c r="I215" s="38" t="n">
        <f aca="false">H214-H215</f>
        <v>7.38819978012284E-005</v>
      </c>
      <c r="J215" s="39" t="n">
        <f aca="false">INDEX('Default Prob'!$C$3:$C$20, _xlfn.IFNA(MATCH(F215, 'Default Prob'!$B$3:$B$20, 1), 1))</f>
        <v>-0.00564</v>
      </c>
      <c r="K215" s="40" t="n">
        <f aca="false">1/((1+J215)^F215)</f>
        <v>1.00446969351007</v>
      </c>
      <c r="L215" s="41" t="n">
        <f aca="false">IF(AND(D215, A215 &lt;= $G$2), $D$5*$D$2*(A215-E215)/365.25, 0)</f>
        <v>0</v>
      </c>
      <c r="M215" s="41" t="n">
        <f aca="false">IF(A215&lt;=$G$2, $D$5*$D$2*(A215-E215)/365.25, 0)</f>
        <v>3572.89527720739</v>
      </c>
      <c r="N215" s="42" t="n">
        <f aca="false">(L215*H215 + M215*I215) * K215</f>
        <v>0.265152517815035</v>
      </c>
      <c r="O215" s="43" t="n">
        <f aca="false">IF(A215&lt;=$G$2, $D$2*(1-$D$3), 0)</f>
        <v>600000</v>
      </c>
      <c r="P215" s="44" t="n">
        <f aca="false">O215*I215*K215</f>
        <v>44.527336612387</v>
      </c>
    </row>
    <row r="216" customFormat="false" ht="15" hidden="false" customHeight="false" outlineLevel="0" collapsed="false">
      <c r="A216" s="4" t="n">
        <f aca="false">WORKDAY(A215, 1)</f>
        <v>44183</v>
      </c>
      <c r="B216" s="33" t="n">
        <f aca="false">DATE(2000, MONTH(A216), DAY(A216))</f>
        <v>36878</v>
      </c>
      <c r="C216" s="33" t="n">
        <f aca="false">VLOOKUP(B216, $R$9:$S$13, 2)</f>
        <v>36880</v>
      </c>
      <c r="D216" s="34" t="n">
        <f aca="false">IF(OR(C216=B216, AND(C216&lt;&gt;C215, C215&gt;B215)), 1, 0)</f>
        <v>0</v>
      </c>
      <c r="E216" s="4" t="n">
        <f aca="false" t="array" ref="E216:E216">INDEX($A$9:A215, MAX(IF($D$9:D215=1, ROW(D$9:$D215)-ROW($D$9)+1, 0)))</f>
        <v>44095</v>
      </c>
      <c r="F216" s="36" t="n">
        <f aca="false">(A216-$A$2)/365.25</f>
        <v>0.791238877481177</v>
      </c>
      <c r="G216" s="37" t="n">
        <f aca="false">INDEX('Default Prob'!$P$5:$P$14,MIN(1+_xlfn.IFNA(MATCH(F216,'Default Prob'!$F$5:$F$14,1),0),COUNT('Default Prob'!$P$5:$P$14)))</f>
        <v>0.0275775811913573</v>
      </c>
      <c r="H216" s="37" t="n">
        <f aca="false">H215*EXP(-G215*(F216-F215))</f>
        <v>0.978415889563869</v>
      </c>
      <c r="I216" s="38" t="n">
        <f aca="false">H215-H216</f>
        <v>7.38764196770436E-005</v>
      </c>
      <c r="J216" s="39" t="n">
        <f aca="false">INDEX('Default Prob'!$C$3:$C$20, _xlfn.IFNA(MATCH(F216, 'Default Prob'!$B$3:$B$20, 1), 1))</f>
        <v>-0.00564</v>
      </c>
      <c r="K216" s="40" t="n">
        <f aca="false">1/((1+J216)^F216)</f>
        <v>1.00448524803238</v>
      </c>
      <c r="L216" s="41" t="n">
        <f aca="false">IF(AND(D216, A216 &lt;= $G$2), $D$5*$D$2*(A216-E216)/365.25, 0)</f>
        <v>0</v>
      </c>
      <c r="M216" s="41" t="n">
        <f aca="false">IF(A216&lt;=$G$2, $D$5*$D$2*(A216-E216)/365.25, 0)</f>
        <v>3613.96303901437</v>
      </c>
      <c r="N216" s="42" t="n">
        <f aca="false">(L216*H216 + M216*I216) * K216</f>
        <v>0.268184151514886</v>
      </c>
      <c r="O216" s="43" t="n">
        <f aca="false">IF(A216&lt;=$G$2, $D$2*(1-$D$3), 0)</f>
        <v>600000</v>
      </c>
      <c r="P216" s="44" t="n">
        <f aca="false">O216*I216*K216</f>
        <v>44.5246642458236</v>
      </c>
    </row>
    <row r="217" customFormat="false" ht="15" hidden="false" customHeight="false" outlineLevel="0" collapsed="false">
      <c r="A217" s="4" t="n">
        <f aca="false">WORKDAY(A216, 1)</f>
        <v>44186</v>
      </c>
      <c r="B217" s="33" t="n">
        <f aca="false">DATE(2000, MONTH(A217), DAY(A217))</f>
        <v>36881</v>
      </c>
      <c r="C217" s="33" t="n">
        <f aca="false">VLOOKUP(B217, $R$9:$S$13, 2)</f>
        <v>36605</v>
      </c>
      <c r="D217" s="34" t="n">
        <f aca="false">IF(OR(C217=B217, AND(C217&lt;&gt;C216, C216&gt;B216)), 1, 0)</f>
        <v>1</v>
      </c>
      <c r="E217" s="4" t="n">
        <f aca="false" t="array" ref="E217:E217">INDEX($A$9:A216, MAX(IF($D$9:D216=1, ROW(D$9:$D216)-ROW($D$9)+1, 0)))</f>
        <v>44095</v>
      </c>
      <c r="F217" s="36" t="n">
        <f aca="false">(A217-$A$2)/365.25</f>
        <v>0.799452429842574</v>
      </c>
      <c r="G217" s="37" t="n">
        <f aca="false">INDEX('Default Prob'!$P$5:$P$14,MIN(1+_xlfn.IFNA(MATCH(F217,'Default Prob'!$F$5:$F$14,1),0),COUNT('Default Prob'!$P$5:$P$14)))</f>
        <v>0.0275775811913573</v>
      </c>
      <c r="H217" s="37" t="n">
        <f aca="false">H216*EXP(-G216*(F217-F216))</f>
        <v>0.978194293769372</v>
      </c>
      <c r="I217" s="38" t="n">
        <f aca="false">H216-H217</f>
        <v>0.000221595794496876</v>
      </c>
      <c r="J217" s="39" t="n">
        <f aca="false">INDEX('Default Prob'!$C$3:$C$20, _xlfn.IFNA(MATCH(F217, 'Default Prob'!$B$3:$B$20, 1), 1))</f>
        <v>-0.00564</v>
      </c>
      <c r="K217" s="40" t="n">
        <f aca="false">1/((1+J217)^F217)</f>
        <v>1.00453191304452</v>
      </c>
      <c r="L217" s="41" t="n">
        <f aca="false">IF(AND(D217, A217 &lt;= $G$2), $D$5*$D$2*(A217-E217)/365.25, 0)</f>
        <v>3737.16632443532</v>
      </c>
      <c r="M217" s="41" t="n">
        <f aca="false">IF(A217&lt;=$G$2, $D$5*$D$2*(A217-E217)/365.25, 0)</f>
        <v>3737.16632443532</v>
      </c>
      <c r="N217" s="42" t="n">
        <f aca="false">(L217*H217 + M217*I217) * K217</f>
        <v>3673.07386702277</v>
      </c>
      <c r="O217" s="43" t="n">
        <f aca="false">IF(A217&lt;=$G$2, $D$2*(1-$D$3), 0)</f>
        <v>600000</v>
      </c>
      <c r="P217" s="44" t="n">
        <f aca="false">O217*I217*K217</f>
        <v>133.560028421141</v>
      </c>
    </row>
    <row r="218" customFormat="false" ht="15" hidden="false" customHeight="false" outlineLevel="0" collapsed="false">
      <c r="A218" s="4" t="n">
        <f aca="false">WORKDAY(A217, 1)</f>
        <v>44187</v>
      </c>
      <c r="B218" s="33" t="n">
        <f aca="false">DATE(2000, MONTH(A218), DAY(A218))</f>
        <v>36882</v>
      </c>
      <c r="C218" s="33" t="n">
        <f aca="false">VLOOKUP(B218, $R$9:$S$13, 2)</f>
        <v>36605</v>
      </c>
      <c r="D218" s="34" t="n">
        <f aca="false">IF(OR(C218=B218, AND(C218&lt;&gt;C217, C217&gt;B217)), 1, 0)</f>
        <v>0</v>
      </c>
      <c r="E218" s="4" t="n">
        <f aca="false" t="array" ref="E218:E218">INDEX($A$9:A217, MAX(IF($D$9:D217=1, ROW(D$9:$D217)-ROW($D$9)+1, 0)))</f>
        <v>44186</v>
      </c>
      <c r="F218" s="36" t="n">
        <f aca="false">(A218-$A$2)/365.25</f>
        <v>0.802190280629706</v>
      </c>
      <c r="G218" s="37" t="n">
        <f aca="false">INDEX('Default Prob'!$P$5:$P$14,MIN(1+_xlfn.IFNA(MATCH(F218,'Default Prob'!$F$5:$F$14,1),0),COUNT('Default Prob'!$P$5:$P$14)))</f>
        <v>0.0275775811913573</v>
      </c>
      <c r="H218" s="37" t="n">
        <f aca="false">H217*EXP(-G217*(F218-F217))</f>
        <v>0.978120439657981</v>
      </c>
      <c r="I218" s="38" t="n">
        <f aca="false">H217-H218</f>
        <v>7.38541113912694E-005</v>
      </c>
      <c r="J218" s="39" t="n">
        <f aca="false">INDEX('Default Prob'!$C$3:$C$20, _xlfn.IFNA(MATCH(F218, 'Default Prob'!$B$3:$B$20, 1), 1))</f>
        <v>-0.00564</v>
      </c>
      <c r="K218" s="40" t="n">
        <f aca="false">1/((1+J218)^F218)</f>
        <v>1.00454746853032</v>
      </c>
      <c r="L218" s="41" t="n">
        <f aca="false">IF(AND(D218, A218 &lt;= $G$2), $D$5*$D$2*(A218-E218)/365.25, 0)</f>
        <v>0</v>
      </c>
      <c r="M218" s="41" t="n">
        <f aca="false">IF(A218&lt;=$G$2, $D$5*$D$2*(A218-E218)/365.25, 0)</f>
        <v>41.0677618069815</v>
      </c>
      <c r="N218" s="42" t="n">
        <f aca="false">(L218*H218 + M218*I218) * K218</f>
        <v>0.00304681563197766</v>
      </c>
      <c r="O218" s="43" t="n">
        <f aca="false">IF(A218&lt;=$G$2, $D$2*(1-$D$3), 0)</f>
        <v>600000</v>
      </c>
      <c r="P218" s="44" t="n">
        <f aca="false">O218*I218*K218</f>
        <v>44.5139763831935</v>
      </c>
    </row>
    <row r="219" customFormat="false" ht="15" hidden="false" customHeight="false" outlineLevel="0" collapsed="false">
      <c r="A219" s="4" t="n">
        <f aca="false">WORKDAY(A218, 1)</f>
        <v>44188</v>
      </c>
      <c r="B219" s="33" t="n">
        <f aca="false">DATE(2000, MONTH(A219), DAY(A219))</f>
        <v>36883</v>
      </c>
      <c r="C219" s="33" t="n">
        <f aca="false">VLOOKUP(B219, $R$9:$S$13, 2)</f>
        <v>36605</v>
      </c>
      <c r="D219" s="34" t="n">
        <f aca="false">IF(OR(C219=B219, AND(C219&lt;&gt;C218, C218&gt;B218)), 1, 0)</f>
        <v>0</v>
      </c>
      <c r="E219" s="4" t="n">
        <f aca="false" t="array" ref="E219:E219">INDEX($A$9:A218, MAX(IF($D$9:D218=1, ROW(D$9:$D218)-ROW($D$9)+1, 0)))</f>
        <v>44186</v>
      </c>
      <c r="F219" s="36" t="n">
        <f aca="false">(A219-$A$2)/365.25</f>
        <v>0.804928131416838</v>
      </c>
      <c r="G219" s="37" t="n">
        <f aca="false">INDEX('Default Prob'!$P$5:$P$14,MIN(1+_xlfn.IFNA(MATCH(F219,'Default Prob'!$F$5:$F$14,1),0),COUNT('Default Prob'!$P$5:$P$14)))</f>
        <v>0.0275775811913573</v>
      </c>
      <c r="H219" s="37" t="n">
        <f aca="false">H218*EXP(-G218*(F219-F218))</f>
        <v>0.978046591122609</v>
      </c>
      <c r="I219" s="38" t="n">
        <f aca="false">H218-H219</f>
        <v>7.38485353725116E-005</v>
      </c>
      <c r="J219" s="39" t="n">
        <f aca="false">INDEX('Default Prob'!$C$3:$C$20, _xlfn.IFNA(MATCH(F219, 'Default Prob'!$B$3:$B$20, 1), 1))</f>
        <v>-0.00564</v>
      </c>
      <c r="K219" s="40" t="n">
        <f aca="false">1/((1+J219)^F219)</f>
        <v>1.004563024257</v>
      </c>
      <c r="L219" s="41" t="n">
        <f aca="false">IF(AND(D219, A219 &lt;= $G$2), $D$5*$D$2*(A219-E219)/365.25, 0)</f>
        <v>0</v>
      </c>
      <c r="M219" s="41" t="n">
        <f aca="false">IF(A219&lt;=$G$2, $D$5*$D$2*(A219-E219)/365.25, 0)</f>
        <v>82.1355236139631</v>
      </c>
      <c r="N219" s="42" t="n">
        <f aca="false">(L219*H219 + M219*I219) * K219</f>
        <v>0.00609326554667434</v>
      </c>
      <c r="O219" s="43" t="n">
        <f aca="false">IF(A219&lt;=$G$2, $D$2*(1-$D$3), 0)</f>
        <v>600000</v>
      </c>
      <c r="P219" s="44" t="n">
        <f aca="false">O219*I219*K219</f>
        <v>44.5113048184561</v>
      </c>
    </row>
    <row r="220" customFormat="false" ht="15" hidden="false" customHeight="false" outlineLevel="0" collapsed="false">
      <c r="A220" s="4" t="n">
        <f aca="false">WORKDAY(A219, 1)</f>
        <v>44189</v>
      </c>
      <c r="B220" s="33" t="n">
        <f aca="false">DATE(2000, MONTH(A220), DAY(A220))</f>
        <v>36884</v>
      </c>
      <c r="C220" s="33" t="n">
        <f aca="false">VLOOKUP(B220, $R$9:$S$13, 2)</f>
        <v>36605</v>
      </c>
      <c r="D220" s="34" t="n">
        <f aca="false">IF(OR(C220=B220, AND(C220&lt;&gt;C219, C219&gt;B219)), 1, 0)</f>
        <v>0</v>
      </c>
      <c r="E220" s="4" t="n">
        <f aca="false" t="array" ref="E220:E220">INDEX($A$9:A219, MAX(IF($D$9:D219=1, ROW(D$9:$D219)-ROW($D$9)+1, 0)))</f>
        <v>44186</v>
      </c>
      <c r="F220" s="36" t="n">
        <f aca="false">(A220-$A$2)/365.25</f>
        <v>0.80766598220397</v>
      </c>
      <c r="G220" s="37" t="n">
        <f aca="false">INDEX('Default Prob'!$P$5:$P$14,MIN(1+_xlfn.IFNA(MATCH(F220,'Default Prob'!$F$5:$F$14,1),0),COUNT('Default Prob'!$P$5:$P$14)))</f>
        <v>0.0275775811913573</v>
      </c>
      <c r="H220" s="37" t="n">
        <f aca="false">H219*EXP(-G219*(F220-F219))</f>
        <v>0.977972748162834</v>
      </c>
      <c r="I220" s="38" t="n">
        <f aca="false">H219-H220</f>
        <v>7.38429597746393E-005</v>
      </c>
      <c r="J220" s="39" t="n">
        <f aca="false">INDEX('Default Prob'!$C$3:$C$20, _xlfn.IFNA(MATCH(F220, 'Default Prob'!$B$3:$B$20, 1), 1))</f>
        <v>-0.00564</v>
      </c>
      <c r="K220" s="40" t="n">
        <f aca="false">1/((1+J220)^F220)</f>
        <v>1.00457858022456</v>
      </c>
      <c r="L220" s="41" t="n">
        <f aca="false">IF(AND(D220, A220 &lt;= $G$2), $D$5*$D$2*(A220-E220)/365.25, 0)</f>
        <v>0</v>
      </c>
      <c r="M220" s="41" t="n">
        <f aca="false">IF(A220&lt;=$G$2, $D$5*$D$2*(A220-E220)/365.25, 0)</f>
        <v>123.203285420945</v>
      </c>
      <c r="N220" s="42" t="n">
        <f aca="false">(L220*H220 + M220*I220) * K220</f>
        <v>0.00913934977700041</v>
      </c>
      <c r="O220" s="43" t="n">
        <f aca="false">IF(A220&lt;=$G$2, $D$2*(1-$D$3), 0)</f>
        <v>600000</v>
      </c>
      <c r="P220" s="44" t="n">
        <f aca="false">O220*I220*K220</f>
        <v>44.508633413992</v>
      </c>
    </row>
    <row r="221" customFormat="false" ht="15" hidden="false" customHeight="false" outlineLevel="0" collapsed="false">
      <c r="A221" s="4" t="n">
        <f aca="false">WORKDAY(A220, 1)</f>
        <v>44190</v>
      </c>
      <c r="B221" s="33" t="n">
        <f aca="false">DATE(2000, MONTH(A221), DAY(A221))</f>
        <v>36885</v>
      </c>
      <c r="C221" s="33" t="n">
        <f aca="false">VLOOKUP(B221, $R$9:$S$13, 2)</f>
        <v>36605</v>
      </c>
      <c r="D221" s="34" t="n">
        <f aca="false">IF(OR(C221=B221, AND(C221&lt;&gt;C220, C220&gt;B220)), 1, 0)</f>
        <v>0</v>
      </c>
      <c r="E221" s="4" t="n">
        <f aca="false" t="array" ref="E221:E221">INDEX($A$9:A220, MAX(IF($D$9:D220=1, ROW(D$9:$D220)-ROW($D$9)+1, 0)))</f>
        <v>44186</v>
      </c>
      <c r="F221" s="36" t="n">
        <f aca="false">(A221-$A$2)/365.25</f>
        <v>0.810403832991102</v>
      </c>
      <c r="G221" s="37" t="n">
        <f aca="false">INDEX('Default Prob'!$P$5:$P$14,MIN(1+_xlfn.IFNA(MATCH(F221,'Default Prob'!$F$5:$F$14,1),0),COUNT('Default Prob'!$P$5:$P$14)))</f>
        <v>0.0275775811913573</v>
      </c>
      <c r="H221" s="37" t="n">
        <f aca="false">H220*EXP(-G220*(F221-F220))</f>
        <v>0.977898910778236</v>
      </c>
      <c r="I221" s="38" t="n">
        <f aca="false">H220-H221</f>
        <v>7.38373845978746E-005</v>
      </c>
      <c r="J221" s="39" t="n">
        <f aca="false">INDEX('Default Prob'!$C$3:$C$20, _xlfn.IFNA(MATCH(F221, 'Default Prob'!$B$3:$B$20, 1), 1))</f>
        <v>-0.00564</v>
      </c>
      <c r="K221" s="40" t="n">
        <f aca="false">1/((1+J221)^F221)</f>
        <v>1.00459413643302</v>
      </c>
      <c r="L221" s="41" t="n">
        <f aca="false">IF(AND(D221, A221 &lt;= $G$2), $D$5*$D$2*(A221-E221)/365.25, 0)</f>
        <v>0</v>
      </c>
      <c r="M221" s="41" t="n">
        <f aca="false">IF(A221&lt;=$G$2, $D$5*$D$2*(A221-E221)/365.25, 0)</f>
        <v>164.271047227926</v>
      </c>
      <c r="N221" s="42" t="n">
        <f aca="false">(L221*H221 + M221*I221) * K221</f>
        <v>0.0121850683559054</v>
      </c>
      <c r="O221" s="43" t="n">
        <f aca="false">IF(A221&lt;=$G$2, $D$2*(1-$D$3), 0)</f>
        <v>600000</v>
      </c>
      <c r="P221" s="44" t="n">
        <f aca="false">O221*I221*K221</f>
        <v>44.5059621699446</v>
      </c>
    </row>
    <row r="222" customFormat="false" ht="15" hidden="false" customHeight="false" outlineLevel="0" collapsed="false">
      <c r="A222" s="4" t="n">
        <f aca="false">WORKDAY(A221, 1)</f>
        <v>44193</v>
      </c>
      <c r="B222" s="33" t="n">
        <f aca="false">DATE(2000, MONTH(A222), DAY(A222))</f>
        <v>36888</v>
      </c>
      <c r="C222" s="33" t="n">
        <f aca="false">VLOOKUP(B222, $R$9:$S$13, 2)</f>
        <v>36605</v>
      </c>
      <c r="D222" s="34" t="n">
        <f aca="false">IF(OR(C222=B222, AND(C222&lt;&gt;C221, C221&gt;B221)), 1, 0)</f>
        <v>0</v>
      </c>
      <c r="E222" s="4" t="n">
        <f aca="false" t="array" ref="E222:E222">INDEX($A$9:A221, MAX(IF($D$9:D221=1, ROW(D$9:$D221)-ROW($D$9)+1, 0)))</f>
        <v>44186</v>
      </c>
      <c r="F222" s="36" t="n">
        <f aca="false">(A222-$A$2)/365.25</f>
        <v>0.818617385352498</v>
      </c>
      <c r="G222" s="37" t="n">
        <f aca="false">INDEX('Default Prob'!$P$5:$P$14,MIN(1+_xlfn.IFNA(MATCH(F222,'Default Prob'!$F$5:$F$14,1),0),COUNT('Default Prob'!$P$5:$P$14)))</f>
        <v>0.0275775811913573</v>
      </c>
      <c r="H222" s="37" t="n">
        <f aca="false">H221*EXP(-G221*(F222-F221))</f>
        <v>0.977677432071295</v>
      </c>
      <c r="I222" s="38" t="n">
        <f aca="false">H221-H222</f>
        <v>0.000221478706941447</v>
      </c>
      <c r="J222" s="39" t="n">
        <f aca="false">INDEX('Default Prob'!$C$3:$C$20, _xlfn.IFNA(MATCH(F222, 'Default Prob'!$B$3:$B$20, 1), 1))</f>
        <v>-0.00564</v>
      </c>
      <c r="K222" s="40" t="n">
        <f aca="false">1/((1+J222)^F222)</f>
        <v>1.00464080650375</v>
      </c>
      <c r="L222" s="41" t="n">
        <f aca="false">IF(AND(D222, A222 &lt;= $G$2), $D$5*$D$2*(A222-E222)/365.25, 0)</f>
        <v>0</v>
      </c>
      <c r="M222" s="41" t="n">
        <f aca="false">IF(A222&lt;=$G$2, $D$5*$D$2*(A222-E222)/365.25, 0)</f>
        <v>287.474332648871</v>
      </c>
      <c r="N222" s="42" t="n">
        <f aca="false">(L222*H222 + M222*I222) * K222</f>
        <v>0.063964921041291</v>
      </c>
      <c r="O222" s="43" t="n">
        <f aca="false">IF(A222&lt;=$G$2, $D$2*(1-$D$3), 0)</f>
        <v>600000</v>
      </c>
      <c r="P222" s="44" t="n">
        <f aca="false">O222*I222*K222</f>
        <v>133.503928059037</v>
      </c>
    </row>
    <row r="223" customFormat="false" ht="15" hidden="false" customHeight="false" outlineLevel="0" collapsed="false">
      <c r="A223" s="4" t="n">
        <f aca="false">WORKDAY(A222, 1)</f>
        <v>44194</v>
      </c>
      <c r="B223" s="33" t="n">
        <f aca="false">DATE(2000, MONTH(A223), DAY(A223))</f>
        <v>36889</v>
      </c>
      <c r="C223" s="33" t="n">
        <f aca="false">VLOOKUP(B223, $R$9:$S$13, 2)</f>
        <v>36605</v>
      </c>
      <c r="D223" s="34" t="n">
        <f aca="false">IF(OR(C223=B223, AND(C223&lt;&gt;C222, C222&gt;B222)), 1, 0)</f>
        <v>0</v>
      </c>
      <c r="E223" s="4" t="n">
        <f aca="false" t="array" ref="E223:E223">INDEX($A$9:A222, MAX(IF($D$9:D222=1, ROW(D$9:$D222)-ROW($D$9)+1, 0)))</f>
        <v>44186</v>
      </c>
      <c r="F223" s="36" t="n">
        <f aca="false">(A223-$A$2)/365.25</f>
        <v>0.82135523613963</v>
      </c>
      <c r="G223" s="37" t="n">
        <f aca="false">INDEX('Default Prob'!$P$5:$P$14,MIN(1+_xlfn.IFNA(MATCH(F223,'Default Prob'!$F$5:$F$14,1),0),COUNT('Default Prob'!$P$5:$P$14)))</f>
        <v>0.0275775811913573</v>
      </c>
      <c r="H223" s="37" t="n">
        <f aca="false">H222*EXP(-G222*(F223-F222))</f>
        <v>0.977603616983195</v>
      </c>
      <c r="I223" s="38" t="n">
        <f aca="false">H222-H223</f>
        <v>7.38150880994492E-005</v>
      </c>
      <c r="J223" s="39" t="n">
        <f aca="false">INDEX('Default Prob'!$C$3:$C$20, _xlfn.IFNA(MATCH(F223, 'Default Prob'!$B$3:$B$20, 1), 1))</f>
        <v>-0.00564</v>
      </c>
      <c r="K223" s="40" t="n">
        <f aca="false">1/((1+J223)^F223)</f>
        <v>1.00465636367579</v>
      </c>
      <c r="L223" s="41" t="n">
        <f aca="false">IF(AND(D223, A223 &lt;= $G$2), $D$5*$D$2*(A223-E223)/365.25, 0)</f>
        <v>0</v>
      </c>
      <c r="M223" s="41" t="n">
        <f aca="false">IF(A223&lt;=$G$2, $D$5*$D$2*(A223-E223)/365.25, 0)</f>
        <v>328.542094455852</v>
      </c>
      <c r="N223" s="42" t="n">
        <f aca="false">(L223*H223 + M223*I223) * K223</f>
        <v>0.024364286815409</v>
      </c>
      <c r="O223" s="43" t="n">
        <f aca="false">IF(A223&lt;=$G$2, $D$2*(1-$D$3), 0)</f>
        <v>600000</v>
      </c>
      <c r="P223" s="44" t="n">
        <f aca="false">O223*I223*K223</f>
        <v>44.4952787966406</v>
      </c>
    </row>
    <row r="224" customFormat="false" ht="15" hidden="false" customHeight="false" outlineLevel="0" collapsed="false">
      <c r="A224" s="4" t="n">
        <f aca="false">WORKDAY(A223, 1)</f>
        <v>44195</v>
      </c>
      <c r="B224" s="33" t="n">
        <f aca="false">DATE(2000, MONTH(A224), DAY(A224))</f>
        <v>36890</v>
      </c>
      <c r="C224" s="33" t="n">
        <f aca="false">VLOOKUP(B224, $R$9:$S$13, 2)</f>
        <v>36605</v>
      </c>
      <c r="D224" s="34" t="n">
        <f aca="false">IF(OR(C224=B224, AND(C224&lt;&gt;C223, C223&gt;B223)), 1, 0)</f>
        <v>0</v>
      </c>
      <c r="E224" s="4" t="n">
        <f aca="false" t="array" ref="E224:E224">INDEX($A$9:A223, MAX(IF($D$9:D223=1, ROW(D$9:$D223)-ROW($D$9)+1, 0)))</f>
        <v>44186</v>
      </c>
      <c r="F224" s="36" t="n">
        <f aca="false">(A224-$A$2)/365.25</f>
        <v>0.824093086926763</v>
      </c>
      <c r="G224" s="37" t="n">
        <f aca="false">INDEX('Default Prob'!$P$5:$P$14,MIN(1+_xlfn.IFNA(MATCH(F224,'Default Prob'!$F$5:$F$14,1),0),COUNT('Default Prob'!$P$5:$P$14)))</f>
        <v>0.0275775811913573</v>
      </c>
      <c r="H224" s="37" t="n">
        <f aca="false">H223*EXP(-G223*(F224-F223))</f>
        <v>0.977529807468168</v>
      </c>
      <c r="I224" s="38" t="n">
        <f aca="false">H223-H224</f>
        <v>7.38095150268903E-005</v>
      </c>
      <c r="J224" s="39" t="n">
        <f aca="false">INDEX('Default Prob'!$C$3:$C$20, _xlfn.IFNA(MATCH(F224, 'Default Prob'!$B$3:$B$20, 1), 1))</f>
        <v>-0.00564</v>
      </c>
      <c r="K224" s="40" t="n">
        <f aca="false">1/((1+J224)^F224)</f>
        <v>1.00467192108875</v>
      </c>
      <c r="L224" s="41" t="n">
        <f aca="false">IF(AND(D224, A224 &lt;= $G$2), $D$5*$D$2*(A224-E224)/365.25, 0)</f>
        <v>0</v>
      </c>
      <c r="M224" s="41" t="n">
        <f aca="false">IF(A224&lt;=$G$2, $D$5*$D$2*(A224-E224)/365.25, 0)</f>
        <v>369.609856262834</v>
      </c>
      <c r="N224" s="42" t="n">
        <f aca="false">(L224*H224 + M224*I224) * K224</f>
        <v>0.0274081776308111</v>
      </c>
      <c r="O224" s="43" t="n">
        <f aca="false">IF(A224&lt;=$G$2, $D$2*(1-$D$3), 0)</f>
        <v>600000</v>
      </c>
      <c r="P224" s="44" t="n">
        <f aca="false">O224*I224*K224</f>
        <v>44.4926083540168</v>
      </c>
    </row>
    <row r="225" customFormat="false" ht="15" hidden="false" customHeight="false" outlineLevel="0" collapsed="false">
      <c r="A225" s="4" t="n">
        <f aca="false">WORKDAY(A224, 1)</f>
        <v>44196</v>
      </c>
      <c r="B225" s="33" t="n">
        <f aca="false">DATE(2000, MONTH(A225), DAY(A225))</f>
        <v>36891</v>
      </c>
      <c r="C225" s="33" t="n">
        <f aca="false">VLOOKUP(B225, $R$9:$S$13, 2)</f>
        <v>36605</v>
      </c>
      <c r="D225" s="34" t="n">
        <f aca="false">IF(OR(C225=B225, AND(C225&lt;&gt;C224, C224&gt;B224)), 1, 0)</f>
        <v>0</v>
      </c>
      <c r="E225" s="4" t="n">
        <f aca="false" t="array" ref="E225:E225">INDEX($A$9:A224, MAX(IF($D$9:D224=1, ROW(D$9:$D224)-ROW($D$9)+1, 0)))</f>
        <v>44186</v>
      </c>
      <c r="F225" s="36" t="n">
        <f aca="false">(A225-$A$2)/365.25</f>
        <v>0.826830937713895</v>
      </c>
      <c r="G225" s="37" t="n">
        <f aca="false">INDEX('Default Prob'!$P$5:$P$14,MIN(1+_xlfn.IFNA(MATCH(F225,'Default Prob'!$F$5:$F$14,1),0),COUNT('Default Prob'!$P$5:$P$14)))</f>
        <v>0.0275775811913573</v>
      </c>
      <c r="H225" s="37" t="n">
        <f aca="false">H224*EXP(-G224*(F225-F224))</f>
        <v>0.977456003525793</v>
      </c>
      <c r="I225" s="38" t="n">
        <f aca="false">H224-H225</f>
        <v>7.38039423751058E-005</v>
      </c>
      <c r="J225" s="39" t="n">
        <f aca="false">INDEX('Default Prob'!$C$3:$C$20, _xlfn.IFNA(MATCH(F225, 'Default Prob'!$B$3:$B$20, 1), 1))</f>
        <v>-0.00564</v>
      </c>
      <c r="K225" s="40" t="n">
        <f aca="false">1/((1+J225)^F225)</f>
        <v>1.00468747874261</v>
      </c>
      <c r="L225" s="41" t="n">
        <f aca="false">IF(AND(D225, A225 &lt;= $G$2), $D$5*$D$2*(A225-E225)/365.25, 0)</f>
        <v>0</v>
      </c>
      <c r="M225" s="41" t="n">
        <f aca="false">IF(A225&lt;=$G$2, $D$5*$D$2*(A225-E225)/365.25, 0)</f>
        <v>410.677618069815</v>
      </c>
      <c r="N225" s="42" t="n">
        <f aca="false">(L225*H225 + M225*I225) * K225</f>
        <v>0.0304517029922423</v>
      </c>
      <c r="O225" s="43" t="n">
        <f aca="false">IF(A225&lt;=$G$2, $D$2*(1-$D$3), 0)</f>
        <v>600000</v>
      </c>
      <c r="P225" s="44" t="n">
        <f aca="false">O225*I225*K225</f>
        <v>44.4899380716661</v>
      </c>
    </row>
    <row r="226" customFormat="false" ht="15" hidden="false" customHeight="false" outlineLevel="0" collapsed="false">
      <c r="A226" s="4" t="n">
        <f aca="false">WORKDAY(A225, 1)</f>
        <v>44197</v>
      </c>
      <c r="B226" s="33" t="n">
        <f aca="false">DATE(2000, MONTH(A226), DAY(A226))</f>
        <v>36526</v>
      </c>
      <c r="C226" s="33" t="n">
        <f aca="false">VLOOKUP(B226, $R$9:$S$13, 2)</f>
        <v>36605</v>
      </c>
      <c r="D226" s="34" t="n">
        <f aca="false">IF(OR(C226=B226, AND(C226&lt;&gt;C225, C225&gt;B225)), 1, 0)</f>
        <v>0</v>
      </c>
      <c r="E226" s="4" t="n">
        <f aca="false" t="array" ref="E226:E226">INDEX($A$9:A225, MAX(IF($D$9:D225=1, ROW(D$9:$D225)-ROW($D$9)+1, 0)))</f>
        <v>44186</v>
      </c>
      <c r="F226" s="36" t="n">
        <f aca="false">(A226-$A$2)/365.25</f>
        <v>0.829568788501027</v>
      </c>
      <c r="G226" s="37" t="n">
        <f aca="false">INDEX('Default Prob'!$P$5:$P$14,MIN(1+_xlfn.IFNA(MATCH(F226,'Default Prob'!$F$5:$F$14,1),0),COUNT('Default Prob'!$P$5:$P$14)))</f>
        <v>0.0275775811913573</v>
      </c>
      <c r="H226" s="37" t="n">
        <f aca="false">H225*EXP(-G225*(F226-F225))</f>
        <v>0.977382205155649</v>
      </c>
      <c r="I226" s="38" t="n">
        <f aca="false">H225-H226</f>
        <v>7.37983701440958E-005</v>
      </c>
      <c r="J226" s="39" t="n">
        <f aca="false">INDEX('Default Prob'!$C$3:$C$20, _xlfn.IFNA(MATCH(F226, 'Default Prob'!$B$3:$B$20, 1), 1))</f>
        <v>-0.00564</v>
      </c>
      <c r="K226" s="40" t="n">
        <f aca="false">1/((1+J226)^F226)</f>
        <v>1.00470303663739</v>
      </c>
      <c r="L226" s="41" t="n">
        <f aca="false">IF(AND(D226, A226 &lt;= $G$2), $D$5*$D$2*(A226-E226)/365.25, 0)</f>
        <v>0</v>
      </c>
      <c r="M226" s="41" t="n">
        <f aca="false">IF(A226&lt;=$G$2, $D$5*$D$2*(A226-E226)/365.25, 0)</f>
        <v>451.745379876797</v>
      </c>
      <c r="N226" s="42" t="n">
        <f aca="false">(L226*H226 + M226*I226) * K226</f>
        <v>0.03349486293262</v>
      </c>
      <c r="O226" s="43" t="n">
        <f aca="false">IF(A226&lt;=$G$2, $D$2*(1-$D$3), 0)</f>
        <v>600000</v>
      </c>
      <c r="P226" s="44" t="n">
        <f aca="false">O226*I226*K226</f>
        <v>44.4872679495981</v>
      </c>
    </row>
    <row r="227" customFormat="false" ht="15" hidden="false" customHeight="false" outlineLevel="0" collapsed="false">
      <c r="A227" s="4" t="n">
        <f aca="false">WORKDAY(A226, 1)</f>
        <v>44200</v>
      </c>
      <c r="B227" s="33" t="n">
        <f aca="false">DATE(2000, MONTH(A227), DAY(A227))</f>
        <v>36529</v>
      </c>
      <c r="C227" s="33" t="n">
        <f aca="false">VLOOKUP(B227, $R$9:$S$13, 2)</f>
        <v>36605</v>
      </c>
      <c r="D227" s="34" t="n">
        <f aca="false">IF(OR(C227=B227, AND(C227&lt;&gt;C226, C226&gt;B226)), 1, 0)</f>
        <v>0</v>
      </c>
      <c r="E227" s="4" t="n">
        <f aca="false" t="array" ref="E227:E227">INDEX($A$9:A226, MAX(IF($D$9:D226=1, ROW(D$9:$D226)-ROW($D$9)+1, 0)))</f>
        <v>44186</v>
      </c>
      <c r="F227" s="36" t="n">
        <f aca="false">(A227-$A$2)/365.25</f>
        <v>0.837782340862423</v>
      </c>
      <c r="G227" s="37" t="n">
        <f aca="false">INDEX('Default Prob'!$P$5:$P$14,MIN(1+_xlfn.IFNA(MATCH(F227,'Default Prob'!$F$5:$F$14,1),0),COUNT('Default Prob'!$P$5:$P$14)))</f>
        <v>0.0275775811913573</v>
      </c>
      <c r="H227" s="37" t="n">
        <f aca="false">H226*EXP(-G226*(F227-F226))</f>
        <v>0.977160843474396</v>
      </c>
      <c r="I227" s="38" t="n">
        <f aca="false">H226-H227</f>
        <v>0.000221361681253085</v>
      </c>
      <c r="J227" s="39" t="n">
        <f aca="false">INDEX('Default Prob'!$C$3:$C$20, _xlfn.IFNA(MATCH(F227, 'Default Prob'!$B$3:$B$20, 1), 1))</f>
        <v>-0.00564</v>
      </c>
      <c r="K227" s="40" t="n">
        <f aca="false">1/((1+J227)^F227)</f>
        <v>1.00474971176726</v>
      </c>
      <c r="L227" s="41" t="n">
        <f aca="false">IF(AND(D227, A227 &lt;= $G$2), $D$5*$D$2*(A227-E227)/365.25, 0)</f>
        <v>0</v>
      </c>
      <c r="M227" s="41" t="n">
        <f aca="false">IF(A227&lt;=$G$2, $D$5*$D$2*(A227-E227)/365.25, 0)</f>
        <v>574.948665297741</v>
      </c>
      <c r="N227" s="42" t="n">
        <f aca="false">(L227*H227 + M227*I227) * K227</f>
        <v>0.127876106615809</v>
      </c>
      <c r="O227" s="43" t="n">
        <f aca="false">IF(A227&lt;=$G$2, $D$2*(1-$D$3), 0)</f>
        <v>600000</v>
      </c>
      <c r="P227" s="44" t="n">
        <f aca="false">O227*I227*K227</f>
        <v>133.447851261212</v>
      </c>
    </row>
    <row r="228" customFormat="false" ht="15" hidden="false" customHeight="false" outlineLevel="0" collapsed="false">
      <c r="A228" s="4" t="n">
        <f aca="false">WORKDAY(A227, 1)</f>
        <v>44201</v>
      </c>
      <c r="B228" s="33" t="n">
        <f aca="false">DATE(2000, MONTH(A228), DAY(A228))</f>
        <v>36530</v>
      </c>
      <c r="C228" s="33" t="n">
        <f aca="false">VLOOKUP(B228, $R$9:$S$13, 2)</f>
        <v>36605</v>
      </c>
      <c r="D228" s="34" t="n">
        <f aca="false">IF(OR(C228=B228, AND(C228&lt;&gt;C227, C227&gt;B227)), 1, 0)</f>
        <v>0</v>
      </c>
      <c r="E228" s="4" t="n">
        <f aca="false" t="array" ref="E228:E228">INDEX($A$9:A227, MAX(IF($D$9:D227=1, ROW(D$9:$D227)-ROW($D$9)+1, 0)))</f>
        <v>44186</v>
      </c>
      <c r="F228" s="36" t="n">
        <f aca="false">(A228-$A$2)/365.25</f>
        <v>0.840520191649555</v>
      </c>
      <c r="G228" s="37" t="n">
        <f aca="false">INDEX('Default Prob'!$P$5:$P$14,MIN(1+_xlfn.IFNA(MATCH(F228,'Default Prob'!$F$5:$F$14,1),0),COUNT('Default Prob'!$P$5:$P$14)))</f>
        <v>0.0275775811913573</v>
      </c>
      <c r="H228" s="37" t="n">
        <f aca="false">H227*EXP(-G227*(F228-F227))</f>
        <v>0.977087067388969</v>
      </c>
      <c r="I228" s="38" t="n">
        <f aca="false">H227-H228</f>
        <v>7.37760854268021E-005</v>
      </c>
      <c r="J228" s="39" t="n">
        <f aca="false">INDEX('Default Prob'!$C$3:$C$20, _xlfn.IFNA(MATCH(F228, 'Default Prob'!$B$3:$B$20, 1), 1))</f>
        <v>-0.00564</v>
      </c>
      <c r="K228" s="40" t="n">
        <f aca="false">1/((1+J228)^F228)</f>
        <v>1.00476527062574</v>
      </c>
      <c r="L228" s="41" t="n">
        <f aca="false">IF(AND(D228, A228 &lt;= $G$2), $D$5*$D$2*(A228-E228)/365.25, 0)</f>
        <v>0</v>
      </c>
      <c r="M228" s="41" t="n">
        <f aca="false">IF(A228&lt;=$G$2, $D$5*$D$2*(A228-E228)/365.25, 0)</f>
        <v>616.016427104723</v>
      </c>
      <c r="N228" s="42" t="n">
        <f aca="false">(L228*H228 + M228*I228) * K228</f>
        <v>0.045663849141418</v>
      </c>
      <c r="O228" s="43" t="n">
        <f aca="false">IF(A228&lt;=$G$2, $D$2*(1-$D$3), 0)</f>
        <v>600000</v>
      </c>
      <c r="P228" s="44" t="n">
        <f aca="false">O228*I228*K228</f>
        <v>44.4765890637411</v>
      </c>
    </row>
    <row r="229" customFormat="false" ht="15" hidden="false" customHeight="false" outlineLevel="0" collapsed="false">
      <c r="A229" s="4" t="n">
        <f aca="false">WORKDAY(A228, 1)</f>
        <v>44202</v>
      </c>
      <c r="B229" s="33" t="n">
        <f aca="false">DATE(2000, MONTH(A229), DAY(A229))</f>
        <v>36531</v>
      </c>
      <c r="C229" s="33" t="n">
        <f aca="false">VLOOKUP(B229, $R$9:$S$13, 2)</f>
        <v>36605</v>
      </c>
      <c r="D229" s="34" t="n">
        <f aca="false">IF(OR(C229=B229, AND(C229&lt;&gt;C228, C228&gt;B228)), 1, 0)</f>
        <v>0</v>
      </c>
      <c r="E229" s="4" t="n">
        <f aca="false" t="array" ref="E229:E229">INDEX($A$9:A228, MAX(IF($D$9:D228=1, ROW(D$9:$D228)-ROW($D$9)+1, 0)))</f>
        <v>44186</v>
      </c>
      <c r="F229" s="36" t="n">
        <f aca="false">(A229-$A$2)/365.25</f>
        <v>0.843258042436687</v>
      </c>
      <c r="G229" s="37" t="n">
        <f aca="false">INDEX('Default Prob'!$P$5:$P$14,MIN(1+_xlfn.IFNA(MATCH(F229,'Default Prob'!$F$5:$F$14,1),0),COUNT('Default Prob'!$P$5:$P$14)))</f>
        <v>0.0275775811913573</v>
      </c>
      <c r="H229" s="37" t="n">
        <f aca="false">H228*EXP(-G228*(F229-F228))</f>
        <v>0.97701329687367</v>
      </c>
      <c r="I229" s="38" t="n">
        <f aca="false">H228-H229</f>
        <v>7.37705152989987E-005</v>
      </c>
      <c r="J229" s="39" t="n">
        <f aca="false">INDEX('Default Prob'!$C$3:$C$20, _xlfn.IFNA(MATCH(F229, 'Default Prob'!$B$3:$B$20, 1), 1))</f>
        <v>-0.00564</v>
      </c>
      <c r="K229" s="40" t="n">
        <f aca="false">1/((1+J229)^F229)</f>
        <v>1.00478082972515</v>
      </c>
      <c r="L229" s="41" t="n">
        <f aca="false">IF(AND(D229, A229 &lt;= $G$2), $D$5*$D$2*(A229-E229)/365.25, 0)</f>
        <v>0</v>
      </c>
      <c r="M229" s="41" t="n">
        <f aca="false">IF(A229&lt;=$G$2, $D$5*$D$2*(A229-E229)/365.25, 0)</f>
        <v>657.084188911704</v>
      </c>
      <c r="N229" s="42" t="n">
        <f aca="false">(L229*H229 + M229*I229) * K229</f>
        <v>0.0487051824699005</v>
      </c>
      <c r="O229" s="43" t="n">
        <f aca="false">IF(A229&lt;=$G$2, $D$2*(1-$D$3), 0)</f>
        <v>600000</v>
      </c>
      <c r="P229" s="44" t="n">
        <f aca="false">O229*I229*K229</f>
        <v>44.4739197428279</v>
      </c>
    </row>
    <row r="230" customFormat="false" ht="15" hidden="false" customHeight="false" outlineLevel="0" collapsed="false">
      <c r="A230" s="4" t="n">
        <f aca="false">WORKDAY(A229, 1)</f>
        <v>44203</v>
      </c>
      <c r="B230" s="33" t="n">
        <f aca="false">DATE(2000, MONTH(A230), DAY(A230))</f>
        <v>36532</v>
      </c>
      <c r="C230" s="33" t="n">
        <f aca="false">VLOOKUP(B230, $R$9:$S$13, 2)</f>
        <v>36605</v>
      </c>
      <c r="D230" s="34" t="n">
        <f aca="false">IF(OR(C230=B230, AND(C230&lt;&gt;C229, C229&gt;B229)), 1, 0)</f>
        <v>0</v>
      </c>
      <c r="E230" s="4" t="n">
        <f aca="false" t="array" ref="E230:E230">INDEX($A$9:A229, MAX(IF($D$9:D229=1, ROW(D$9:$D229)-ROW($D$9)+1, 0)))</f>
        <v>44186</v>
      </c>
      <c r="F230" s="36" t="n">
        <f aca="false">(A230-$A$2)/365.25</f>
        <v>0.845995893223819</v>
      </c>
      <c r="G230" s="37" t="n">
        <f aca="false">INDEX('Default Prob'!$P$5:$P$14,MIN(1+_xlfn.IFNA(MATCH(F230,'Default Prob'!$F$5:$F$14,1),0),COUNT('Default Prob'!$P$5:$P$14)))</f>
        <v>0.0275775811913573</v>
      </c>
      <c r="H230" s="37" t="n">
        <f aca="false">H229*EXP(-G229*(F230-F229))</f>
        <v>0.976939531928079</v>
      </c>
      <c r="I230" s="38" t="n">
        <f aca="false">H229-H230</f>
        <v>7.37649455917477E-005</v>
      </c>
      <c r="J230" s="39" t="n">
        <f aca="false">INDEX('Default Prob'!$C$3:$C$20, _xlfn.IFNA(MATCH(F230, 'Default Prob'!$B$3:$B$20, 1), 1))</f>
        <v>-0.00564</v>
      </c>
      <c r="K230" s="40" t="n">
        <f aca="false">1/((1+J230)^F230)</f>
        <v>1.0047963890655</v>
      </c>
      <c r="L230" s="41" t="n">
        <f aca="false">IF(AND(D230, A230 &lt;= $G$2), $D$5*$D$2*(A230-E230)/365.25, 0)</f>
        <v>0</v>
      </c>
      <c r="M230" s="41" t="n">
        <f aca="false">IF(A230&lt;=$G$2, $D$5*$D$2*(A230-E230)/365.25, 0)</f>
        <v>698.151950718686</v>
      </c>
      <c r="N230" s="42" t="n">
        <f aca="false">(L230*H230 + M230*I230) * K230</f>
        <v>0.0517461505746785</v>
      </c>
      <c r="O230" s="43" t="n">
        <f aca="false">IF(A230&lt;=$G$2, $D$2*(1-$D$3), 0)</f>
        <v>600000</v>
      </c>
      <c r="P230" s="44" t="n">
        <f aca="false">O230*I230*K230</f>
        <v>44.4712505821207</v>
      </c>
    </row>
    <row r="231" customFormat="false" ht="15" hidden="false" customHeight="false" outlineLevel="0" collapsed="false">
      <c r="A231" s="4" t="n">
        <f aca="false">WORKDAY(A230, 1)</f>
        <v>44204</v>
      </c>
      <c r="B231" s="33" t="n">
        <f aca="false">DATE(2000, MONTH(A231), DAY(A231))</f>
        <v>36533</v>
      </c>
      <c r="C231" s="33" t="n">
        <f aca="false">VLOOKUP(B231, $R$9:$S$13, 2)</f>
        <v>36605</v>
      </c>
      <c r="D231" s="34" t="n">
        <f aca="false">IF(OR(C231=B231, AND(C231&lt;&gt;C230, C230&gt;B230)), 1, 0)</f>
        <v>0</v>
      </c>
      <c r="E231" s="4" t="n">
        <f aca="false" t="array" ref="E231:E231">INDEX($A$9:A230, MAX(IF($D$9:D230=1, ROW(D$9:$D230)-ROW($D$9)+1, 0)))</f>
        <v>44186</v>
      </c>
      <c r="F231" s="36" t="n">
        <f aca="false">(A231-$A$2)/365.25</f>
        <v>0.848733744010951</v>
      </c>
      <c r="G231" s="37" t="n">
        <f aca="false">INDEX('Default Prob'!$P$5:$P$14,MIN(1+_xlfn.IFNA(MATCH(F231,'Default Prob'!$F$5:$F$14,1),0),COUNT('Default Prob'!$P$5:$P$14)))</f>
        <v>0.0275775811913573</v>
      </c>
      <c r="H231" s="37" t="n">
        <f aca="false">H230*EXP(-G230*(F231-F230))</f>
        <v>0.976865772551773</v>
      </c>
      <c r="I231" s="38" t="n">
        <f aca="false">H230-H231</f>
        <v>7.37593763050492E-005</v>
      </c>
      <c r="J231" s="39" t="n">
        <f aca="false">INDEX('Default Prob'!$C$3:$C$20, _xlfn.IFNA(MATCH(F231, 'Default Prob'!$B$3:$B$20, 1), 1))</f>
        <v>-0.00564</v>
      </c>
      <c r="K231" s="40" t="n">
        <f aca="false">1/((1+J231)^F231)</f>
        <v>1.00481194864679</v>
      </c>
      <c r="L231" s="41" t="n">
        <f aca="false">IF(AND(D231, A231 &lt;= $G$2), $D$5*$D$2*(A231-E231)/365.25, 0)</f>
        <v>0</v>
      </c>
      <c r="M231" s="41" t="n">
        <f aca="false">IF(A231&lt;=$G$2, $D$5*$D$2*(A231-E231)/365.25, 0)</f>
        <v>739.219712525667</v>
      </c>
      <c r="N231" s="42" t="n">
        <f aca="false">(L231*H231 + M231*I231) * K231</f>
        <v>0.05478675348866</v>
      </c>
      <c r="O231" s="43" t="n">
        <f aca="false">IF(A231&lt;=$G$2, $D$2*(1-$D$3), 0)</f>
        <v>600000</v>
      </c>
      <c r="P231" s="44" t="n">
        <f aca="false">O231*I231*K231</f>
        <v>44.4685815816291</v>
      </c>
    </row>
    <row r="232" customFormat="false" ht="15" hidden="false" customHeight="false" outlineLevel="0" collapsed="false">
      <c r="A232" s="4" t="n">
        <f aca="false">WORKDAY(A231, 1)</f>
        <v>44207</v>
      </c>
      <c r="B232" s="33" t="n">
        <f aca="false">DATE(2000, MONTH(A232), DAY(A232))</f>
        <v>36536</v>
      </c>
      <c r="C232" s="33" t="n">
        <f aca="false">VLOOKUP(B232, $R$9:$S$13, 2)</f>
        <v>36605</v>
      </c>
      <c r="D232" s="34" t="n">
        <f aca="false">IF(OR(C232=B232, AND(C232&lt;&gt;C231, C231&gt;B231)), 1, 0)</f>
        <v>0</v>
      </c>
      <c r="E232" s="4" t="n">
        <f aca="false" t="array" ref="E232:E232">INDEX($A$9:A231, MAX(IF($D$9:D231=1, ROW(D$9:$D231)-ROW($D$9)+1, 0)))</f>
        <v>44186</v>
      </c>
      <c r="F232" s="36" t="n">
        <f aca="false">(A232-$A$2)/365.25</f>
        <v>0.856947296372348</v>
      </c>
      <c r="G232" s="37" t="n">
        <f aca="false">INDEX('Default Prob'!$P$5:$P$14,MIN(1+_xlfn.IFNA(MATCH(F232,'Default Prob'!$F$5:$F$14,1),0),COUNT('Default Prob'!$P$5:$P$14)))</f>
        <v>0.0275775811913573</v>
      </c>
      <c r="H232" s="37" t="n">
        <f aca="false">H231*EXP(-G231*(F232-F231))</f>
        <v>0.976644527834374</v>
      </c>
      <c r="I232" s="38" t="n">
        <f aca="false">H231-H232</f>
        <v>0.000221244717399149</v>
      </c>
      <c r="J232" s="39" t="n">
        <f aca="false">INDEX('Default Prob'!$C$3:$C$20, _xlfn.IFNA(MATCH(F232, 'Default Prob'!$B$3:$B$20, 1), 1))</f>
        <v>-0.00564</v>
      </c>
      <c r="K232" s="40" t="n">
        <f aca="false">1/((1+J232)^F232)</f>
        <v>1.00485862883635</v>
      </c>
      <c r="L232" s="41" t="n">
        <f aca="false">IF(AND(D232, A232 &lt;= $G$2), $D$5*$D$2*(A232-E232)/365.25, 0)</f>
        <v>0</v>
      </c>
      <c r="M232" s="41" t="n">
        <f aca="false">IF(A232&lt;=$G$2, $D$5*$D$2*(A232-E232)/365.25, 0)</f>
        <v>862.422997946612</v>
      </c>
      <c r="N232" s="42" t="n">
        <f aca="false">(L232*H232 + M232*I232) * K232</f>
        <v>0.191733590579995</v>
      </c>
      <c r="O232" s="43" t="n">
        <f aca="false">IF(A232&lt;=$G$2, $D$2*(1-$D$3), 0)</f>
        <v>600000</v>
      </c>
      <c r="P232" s="44" t="n">
        <f aca="false">O232*I232*K232</f>
        <v>133.391798017796</v>
      </c>
    </row>
    <row r="233" customFormat="false" ht="15" hidden="false" customHeight="false" outlineLevel="0" collapsed="false">
      <c r="A233" s="4" t="n">
        <f aca="false">WORKDAY(A232, 1)</f>
        <v>44208</v>
      </c>
      <c r="B233" s="33" t="n">
        <f aca="false">DATE(2000, MONTH(A233), DAY(A233))</f>
        <v>36537</v>
      </c>
      <c r="C233" s="33" t="n">
        <f aca="false">VLOOKUP(B233, $R$9:$S$13, 2)</f>
        <v>36605</v>
      </c>
      <c r="D233" s="34" t="n">
        <f aca="false">IF(OR(C233=B233, AND(C233&lt;&gt;C232, C232&gt;B232)), 1, 0)</f>
        <v>0</v>
      </c>
      <c r="E233" s="4" t="n">
        <f aca="false" t="array" ref="E233:E233">INDEX($A$9:A232, MAX(IF($D$9:D232=1, ROW(D$9:$D232)-ROW($D$9)+1, 0)))</f>
        <v>44186</v>
      </c>
      <c r="F233" s="36" t="n">
        <f aca="false">(A233-$A$2)/365.25</f>
        <v>0.85968514715948</v>
      </c>
      <c r="G233" s="37" t="n">
        <f aca="false">INDEX('Default Prob'!$P$5:$P$14,MIN(1+_xlfn.IFNA(MATCH(F233,'Default Prob'!$F$5:$F$14,1),0),COUNT('Default Prob'!$P$5:$P$14)))</f>
        <v>0.0275775811913573</v>
      </c>
      <c r="H233" s="37" t="n">
        <f aca="false">H232*EXP(-G232*(F233-F232))</f>
        <v>0.976570790731012</v>
      </c>
      <c r="I233" s="38" t="n">
        <f aca="false">H232-H233</f>
        <v>7.37371033625589E-005</v>
      </c>
      <c r="J233" s="39" t="n">
        <f aca="false">INDEX('Default Prob'!$C$3:$C$20, _xlfn.IFNA(MATCH(F233, 'Default Prob'!$B$3:$B$20, 1), 1))</f>
        <v>-0.00564</v>
      </c>
      <c r="K233" s="40" t="n">
        <f aca="false">1/((1+J233)^F233)</f>
        <v>1.00487418938144</v>
      </c>
      <c r="L233" s="41" t="n">
        <f aca="false">IF(AND(D233, A233 &lt;= $G$2), $D$5*$D$2*(A233-E233)/365.25, 0)</f>
        <v>0</v>
      </c>
      <c r="M233" s="41" t="n">
        <f aca="false">IF(A233&lt;=$G$2, $D$5*$D$2*(A233-E233)/365.25, 0)</f>
        <v>903.490759753593</v>
      </c>
      <c r="N233" s="42" t="n">
        <f aca="false">(L233*H233 + M233*I233) * K233</f>
        <v>0.0669455138937703</v>
      </c>
      <c r="O233" s="43" t="n">
        <f aca="false">IF(A233&lt;=$G$2, $D$2*(1-$D$3), 0)</f>
        <v>600000</v>
      </c>
      <c r="P233" s="44" t="n">
        <f aca="false">O233*I233*K233</f>
        <v>44.457907181272</v>
      </c>
    </row>
    <row r="234" customFormat="false" ht="15" hidden="false" customHeight="false" outlineLevel="0" collapsed="false">
      <c r="A234" s="4" t="n">
        <f aca="false">WORKDAY(A233, 1)</f>
        <v>44209</v>
      </c>
      <c r="B234" s="33" t="n">
        <f aca="false">DATE(2000, MONTH(A234), DAY(A234))</f>
        <v>36538</v>
      </c>
      <c r="C234" s="33" t="n">
        <f aca="false">VLOOKUP(B234, $R$9:$S$13, 2)</f>
        <v>36605</v>
      </c>
      <c r="D234" s="34" t="n">
        <f aca="false">IF(OR(C234=B234, AND(C234&lt;&gt;C233, C233&gt;B233)), 1, 0)</f>
        <v>0</v>
      </c>
      <c r="E234" s="4" t="n">
        <f aca="false" t="array" ref="E234:E234">INDEX($A$9:A233, MAX(IF($D$9:D233=1, ROW(D$9:$D233)-ROW($D$9)+1, 0)))</f>
        <v>44186</v>
      </c>
      <c r="F234" s="36" t="n">
        <f aca="false">(A234-$A$2)/365.25</f>
        <v>0.862422997946612</v>
      </c>
      <c r="G234" s="37" t="n">
        <f aca="false">INDEX('Default Prob'!$P$5:$P$14,MIN(1+_xlfn.IFNA(MATCH(F234,'Default Prob'!$F$5:$F$14,1),0),COUNT('Default Prob'!$P$5:$P$14)))</f>
        <v>0.0275775811913573</v>
      </c>
      <c r="H234" s="37" t="n">
        <f aca="false">H233*EXP(-G233*(F234-F233))</f>
        <v>0.976497059194834</v>
      </c>
      <c r="I234" s="38" t="n">
        <f aca="false">H233-H234</f>
        <v>7.37315361779567E-005</v>
      </c>
      <c r="J234" s="39" t="n">
        <f aca="false">INDEX('Default Prob'!$C$3:$C$20, _xlfn.IFNA(MATCH(F234, 'Default Prob'!$B$3:$B$20, 1), 1))</f>
        <v>-0.00564</v>
      </c>
      <c r="K234" s="40" t="n">
        <f aca="false">1/((1+J234)^F234)</f>
        <v>1.00488975016749</v>
      </c>
      <c r="L234" s="41" t="n">
        <f aca="false">IF(AND(D234, A234 &lt;= $G$2), $D$5*$D$2*(A234-E234)/365.25, 0)</f>
        <v>0</v>
      </c>
      <c r="M234" s="41" t="n">
        <f aca="false">IF(A234&lt;=$G$2, $D$5*$D$2*(A234-E234)/365.25, 0)</f>
        <v>944.558521560575</v>
      </c>
      <c r="N234" s="42" t="n">
        <f aca="false">(L234*H234 + M234*I234) * K234</f>
        <v>0.0699842913468024</v>
      </c>
      <c r="O234" s="43" t="n">
        <f aca="false">IF(A234&lt;=$G$2, $D$2*(1-$D$3), 0)</f>
        <v>600000</v>
      </c>
      <c r="P234" s="44" t="n">
        <f aca="false">O234*I234*K234</f>
        <v>44.4552389815993</v>
      </c>
    </row>
    <row r="235" customFormat="false" ht="15" hidden="false" customHeight="false" outlineLevel="0" collapsed="false">
      <c r="A235" s="4" t="n">
        <f aca="false">WORKDAY(A234, 1)</f>
        <v>44210</v>
      </c>
      <c r="B235" s="33" t="n">
        <f aca="false">DATE(2000, MONTH(A235), DAY(A235))</f>
        <v>36539</v>
      </c>
      <c r="C235" s="33" t="n">
        <f aca="false">VLOOKUP(B235, $R$9:$S$13, 2)</f>
        <v>36605</v>
      </c>
      <c r="D235" s="34" t="n">
        <f aca="false">IF(OR(C235=B235, AND(C235&lt;&gt;C234, C234&gt;B234)), 1, 0)</f>
        <v>0</v>
      </c>
      <c r="E235" s="4" t="n">
        <f aca="false" t="array" ref="E235:E235">INDEX($A$9:A234, MAX(IF($D$9:D234=1, ROW(D$9:$D234)-ROW($D$9)+1, 0)))</f>
        <v>44186</v>
      </c>
      <c r="F235" s="36" t="n">
        <f aca="false">(A235-$A$2)/365.25</f>
        <v>0.865160848733744</v>
      </c>
      <c r="G235" s="37" t="n">
        <f aca="false">INDEX('Default Prob'!$P$5:$P$14,MIN(1+_xlfn.IFNA(MATCH(F235,'Default Prob'!$F$5:$F$14,1),0),COUNT('Default Prob'!$P$5:$P$14)))</f>
        <v>0.0275775811913573</v>
      </c>
      <c r="H235" s="37" t="n">
        <f aca="false">H234*EXP(-G234*(F235-F234))</f>
        <v>0.97642333322542</v>
      </c>
      <c r="I235" s="38" t="n">
        <f aca="false">H234-H235</f>
        <v>7.37259694136849E-005</v>
      </c>
      <c r="J235" s="39" t="n">
        <f aca="false">INDEX('Default Prob'!$C$3:$C$20, _xlfn.IFNA(MATCH(F235, 'Default Prob'!$B$3:$B$20, 1), 1))</f>
        <v>-0.00564</v>
      </c>
      <c r="K235" s="40" t="n">
        <f aca="false">1/((1+J235)^F235)</f>
        <v>1.00490531119451</v>
      </c>
      <c r="L235" s="41" t="n">
        <f aca="false">IF(AND(D235, A235 &lt;= $G$2), $D$5*$D$2*(A235-E235)/365.25, 0)</f>
        <v>0</v>
      </c>
      <c r="M235" s="41" t="n">
        <f aca="false">IF(A235&lt;=$G$2, $D$5*$D$2*(A235-E235)/365.25, 0)</f>
        <v>985.626283367557</v>
      </c>
      <c r="N235" s="42" t="n">
        <f aca="false">(L235*H235 + M235*I235) * K235</f>
        <v>0.0730227038062676</v>
      </c>
      <c r="O235" s="43" t="n">
        <f aca="false">IF(A235&lt;=$G$2, $D$2*(1-$D$3), 0)</f>
        <v>600000</v>
      </c>
      <c r="P235" s="44" t="n">
        <f aca="false">O235*I235*K235</f>
        <v>44.4525709420654</v>
      </c>
    </row>
    <row r="236" customFormat="false" ht="15" hidden="false" customHeight="false" outlineLevel="0" collapsed="false">
      <c r="A236" s="4" t="n">
        <f aca="false">WORKDAY(A235, 1)</f>
        <v>44211</v>
      </c>
      <c r="B236" s="33" t="n">
        <f aca="false">DATE(2000, MONTH(A236), DAY(A236))</f>
        <v>36540</v>
      </c>
      <c r="C236" s="33" t="n">
        <f aca="false">VLOOKUP(B236, $R$9:$S$13, 2)</f>
        <v>36605</v>
      </c>
      <c r="D236" s="34" t="n">
        <f aca="false">IF(OR(C236=B236, AND(C236&lt;&gt;C235, C235&gt;B235)), 1, 0)</f>
        <v>0</v>
      </c>
      <c r="E236" s="4" t="n">
        <f aca="false" t="array" ref="E236:E236">INDEX($A$9:A235, MAX(IF($D$9:D235=1, ROW(D$9:$D235)-ROW($D$9)+1, 0)))</f>
        <v>44186</v>
      </c>
      <c r="F236" s="36" t="n">
        <f aca="false">(A236-$A$2)/365.25</f>
        <v>0.867898699520876</v>
      </c>
      <c r="G236" s="37" t="n">
        <f aca="false">INDEX('Default Prob'!$P$5:$P$14,MIN(1+_xlfn.IFNA(MATCH(F236,'Default Prob'!$F$5:$F$14,1),0),COUNT('Default Prob'!$P$5:$P$14)))</f>
        <v>0.0275775811913573</v>
      </c>
      <c r="H236" s="37" t="n">
        <f aca="false">H235*EXP(-G235*(F236-F235))</f>
        <v>0.97634961282235</v>
      </c>
      <c r="I236" s="38" t="n">
        <f aca="false">H235-H236</f>
        <v>7.37204030696326E-005</v>
      </c>
      <c r="J236" s="39" t="n">
        <f aca="false">INDEX('Default Prob'!$C$3:$C$20, _xlfn.IFNA(MATCH(F236, 'Default Prob'!$B$3:$B$20, 1), 1))</f>
        <v>-0.00564</v>
      </c>
      <c r="K236" s="40" t="n">
        <f aca="false">1/((1+J236)^F236)</f>
        <v>1.00492087246249</v>
      </c>
      <c r="L236" s="41" t="n">
        <f aca="false">IF(AND(D236, A236 &lt;= $G$2), $D$5*$D$2*(A236-E236)/365.25, 0)</f>
        <v>0</v>
      </c>
      <c r="M236" s="41" t="n">
        <f aca="false">IF(A236&lt;=$G$2, $D$5*$D$2*(A236-E236)/365.25, 0)</f>
        <v>1026.69404517454</v>
      </c>
      <c r="N236" s="42" t="n">
        <f aca="false">(L236*H236 + M236*I236) * K236</f>
        <v>0.0760607513049502</v>
      </c>
      <c r="O236" s="43" t="n">
        <f aca="false">IF(A236&lt;=$G$2, $D$2*(1-$D$3), 0)</f>
        <v>600000</v>
      </c>
      <c r="P236" s="44" t="n">
        <f aca="false">O236*I236*K236</f>
        <v>44.4499030626129</v>
      </c>
    </row>
    <row r="237" customFormat="false" ht="15" hidden="false" customHeight="false" outlineLevel="0" collapsed="false">
      <c r="A237" s="4" t="n">
        <f aca="false">WORKDAY(A236, 1)</f>
        <v>44214</v>
      </c>
      <c r="B237" s="33" t="n">
        <f aca="false">DATE(2000, MONTH(A237), DAY(A237))</f>
        <v>36543</v>
      </c>
      <c r="C237" s="33" t="n">
        <f aca="false">VLOOKUP(B237, $R$9:$S$13, 2)</f>
        <v>36605</v>
      </c>
      <c r="D237" s="34" t="n">
        <f aca="false">IF(OR(C237=B237, AND(C237&lt;&gt;C236, C236&gt;B236)), 1, 0)</f>
        <v>0</v>
      </c>
      <c r="E237" s="4" t="n">
        <f aca="false" t="array" ref="E237:E237">INDEX($A$9:A236, MAX(IF($D$9:D236=1, ROW(D$9:$D236)-ROW($D$9)+1, 0)))</f>
        <v>44186</v>
      </c>
      <c r="F237" s="36" t="n">
        <f aca="false">(A237-$A$2)/365.25</f>
        <v>0.876112251882272</v>
      </c>
      <c r="G237" s="37" t="n">
        <f aca="false">INDEX('Default Prob'!$P$5:$P$14,MIN(1+_xlfn.IFNA(MATCH(F237,'Default Prob'!$F$5:$F$14,1),0),COUNT('Default Prob'!$P$5:$P$14)))</f>
        <v>0.0275775811913573</v>
      </c>
      <c r="H237" s="37" t="n">
        <f aca="false">H236*EXP(-G236*(F237-F236))</f>
        <v>0.976128485007004</v>
      </c>
      <c r="I237" s="38" t="n">
        <f aca="false">H236-H237</f>
        <v>0.000221127815347</v>
      </c>
      <c r="J237" s="39" t="n">
        <f aca="false">INDEX('Default Prob'!$C$3:$C$20, _xlfn.IFNA(MATCH(F237, 'Default Prob'!$B$3:$B$20, 1), 1))</f>
        <v>-0.00564</v>
      </c>
      <c r="K237" s="40" t="n">
        <f aca="false">1/((1+J237)^F237)</f>
        <v>1.00496755771228</v>
      </c>
      <c r="L237" s="41" t="n">
        <f aca="false">IF(AND(D237, A237 &lt;= $G$2), $D$5*$D$2*(A237-E237)/365.25, 0)</f>
        <v>0</v>
      </c>
      <c r="M237" s="41" t="n">
        <f aca="false">IF(A237&lt;=$G$2, $D$5*$D$2*(A237-E237)/365.25, 0)</f>
        <v>1149.89733059548</v>
      </c>
      <c r="N237" s="42" t="n">
        <f aca="false">(L237*H237 + M237*I237) * K237</f>
        <v>0.255537406771365</v>
      </c>
      <c r="O237" s="43" t="n">
        <f aca="false">IF(A237&lt;=$G$2, $D$2*(1-$D$3), 0)</f>
        <v>600000</v>
      </c>
      <c r="P237" s="44" t="n">
        <f aca="false">O237*I237*K237</f>
        <v>133.335768318916</v>
      </c>
    </row>
    <row r="238" customFormat="false" ht="15" hidden="false" customHeight="false" outlineLevel="0" collapsed="false">
      <c r="A238" s="4" t="n">
        <f aca="false">WORKDAY(A237, 1)</f>
        <v>44215</v>
      </c>
      <c r="B238" s="33" t="n">
        <f aca="false">DATE(2000, MONTH(A238), DAY(A238))</f>
        <v>36544</v>
      </c>
      <c r="C238" s="33" t="n">
        <f aca="false">VLOOKUP(B238, $R$9:$S$13, 2)</f>
        <v>36605</v>
      </c>
      <c r="D238" s="34" t="n">
        <f aca="false">IF(OR(C238=B238, AND(C238&lt;&gt;C237, C237&gt;B237)), 1, 0)</f>
        <v>0</v>
      </c>
      <c r="E238" s="4" t="n">
        <f aca="false" t="array" ref="E238:E238">INDEX($A$9:A237, MAX(IF($D$9:D237=1, ROW(D$9:$D237)-ROW($D$9)+1, 0)))</f>
        <v>44186</v>
      </c>
      <c r="F238" s="36" t="n">
        <f aca="false">(A238-$A$2)/365.25</f>
        <v>0.878850102669404</v>
      </c>
      <c r="G238" s="37" t="n">
        <f aca="false">INDEX('Default Prob'!$P$5:$P$14,MIN(1+_xlfn.IFNA(MATCH(F238,'Default Prob'!$F$5:$F$14,1),0),COUNT('Default Prob'!$P$5:$P$14)))</f>
        <v>0.0275775811913573</v>
      </c>
      <c r="H238" s="37" t="n">
        <f aca="false">H237*EXP(-G237*(F238-F237))</f>
        <v>0.976054786865108</v>
      </c>
      <c r="I238" s="38" t="n">
        <f aca="false">H237-H238</f>
        <v>7.36981418958393E-005</v>
      </c>
      <c r="J238" s="39" t="n">
        <f aca="false">INDEX('Default Prob'!$C$3:$C$20, _xlfn.IFNA(MATCH(F238, 'Default Prob'!$B$3:$B$20, 1), 1))</f>
        <v>-0.00564</v>
      </c>
      <c r="K238" s="40" t="n">
        <f aca="false">1/((1+J238)^F238)</f>
        <v>1.00498311994417</v>
      </c>
      <c r="L238" s="41" t="n">
        <f aca="false">IF(AND(D238, A238 &lt;= $G$2), $D$5*$D$2*(A238-E238)/365.25, 0)</f>
        <v>0</v>
      </c>
      <c r="M238" s="41" t="n">
        <f aca="false">IF(A238&lt;=$G$2, $D$5*$D$2*(A238-E238)/365.25, 0)</f>
        <v>1190.96509240246</v>
      </c>
      <c r="N238" s="42" t="n">
        <f aca="false">(L238*H238 + M238*I238) * K238</f>
        <v>0.0882092923499174</v>
      </c>
      <c r="O238" s="43" t="n">
        <f aca="false">IF(A238&lt;=$G$2, $D$2*(1-$D$3), 0)</f>
        <v>600000</v>
      </c>
      <c r="P238" s="44" t="n">
        <f aca="false">O238*I238*K238</f>
        <v>44.4392331459412</v>
      </c>
    </row>
    <row r="239" customFormat="false" ht="15" hidden="false" customHeight="false" outlineLevel="0" collapsed="false">
      <c r="A239" s="4" t="n">
        <f aca="false">WORKDAY(A238, 1)</f>
        <v>44216</v>
      </c>
      <c r="B239" s="33" t="n">
        <f aca="false">DATE(2000, MONTH(A239), DAY(A239))</f>
        <v>36545</v>
      </c>
      <c r="C239" s="33" t="n">
        <f aca="false">VLOOKUP(B239, $R$9:$S$13, 2)</f>
        <v>36605</v>
      </c>
      <c r="D239" s="34" t="n">
        <f aca="false">IF(OR(C239=B239, AND(C239&lt;&gt;C238, C238&gt;B238)), 1, 0)</f>
        <v>0</v>
      </c>
      <c r="E239" s="4" t="n">
        <f aca="false" t="array" ref="E239:E239">INDEX($A$9:A238, MAX(IF($D$9:D238=1, ROW(D$9:$D238)-ROW($D$9)+1, 0)))</f>
        <v>44186</v>
      </c>
      <c r="F239" s="36" t="n">
        <f aca="false">(A239-$A$2)/365.25</f>
        <v>0.881587953456537</v>
      </c>
      <c r="G239" s="37" t="n">
        <f aca="false">INDEX('Default Prob'!$P$5:$P$14,MIN(1+_xlfn.IFNA(MATCH(F239,'Default Prob'!$F$5:$F$14,1),0),COUNT('Default Prob'!$P$5:$P$14)))</f>
        <v>0.0275775811913573</v>
      </c>
      <c r="H239" s="37" t="n">
        <f aca="false">H238*EXP(-G238*(F239-F238))</f>
        <v>0.975981094287455</v>
      </c>
      <c r="I239" s="38" t="n">
        <f aca="false">H238-H239</f>
        <v>7.3692577652773E-005</v>
      </c>
      <c r="J239" s="39" t="n">
        <f aca="false">INDEX('Default Prob'!$C$3:$C$20, _xlfn.IFNA(MATCH(F239, 'Default Prob'!$B$3:$B$20, 1), 1))</f>
        <v>-0.00564</v>
      </c>
      <c r="K239" s="40" t="n">
        <f aca="false">1/((1+J239)^F239)</f>
        <v>1.00499868241704</v>
      </c>
      <c r="L239" s="41" t="n">
        <f aca="false">IF(AND(D239, A239 &lt;= $G$2), $D$5*$D$2*(A239-E239)/365.25, 0)</f>
        <v>0</v>
      </c>
      <c r="M239" s="41" t="n">
        <f aca="false">IF(A239&lt;=$G$2, $D$5*$D$2*(A239-E239)/365.25, 0)</f>
        <v>1232.03285420945</v>
      </c>
      <c r="N239" s="42" t="n">
        <f aca="false">(L239*H239 + M239*I239) * K239</f>
        <v>0.0912455155379292</v>
      </c>
      <c r="O239" s="43" t="n">
        <f aca="false">IF(A239&lt;=$G$2, $D$2*(1-$D$3), 0)</f>
        <v>600000</v>
      </c>
      <c r="P239" s="44" t="n">
        <f aca="false">O239*I239*K239</f>
        <v>44.4365660669715</v>
      </c>
    </row>
    <row r="240" customFormat="false" ht="15" hidden="false" customHeight="false" outlineLevel="0" collapsed="false">
      <c r="A240" s="4" t="n">
        <f aca="false">WORKDAY(A239, 1)</f>
        <v>44217</v>
      </c>
      <c r="B240" s="33" t="n">
        <f aca="false">DATE(2000, MONTH(A240), DAY(A240))</f>
        <v>36546</v>
      </c>
      <c r="C240" s="33" t="n">
        <f aca="false">VLOOKUP(B240, $R$9:$S$13, 2)</f>
        <v>36605</v>
      </c>
      <c r="D240" s="34" t="n">
        <f aca="false">IF(OR(C240=B240, AND(C240&lt;&gt;C239, C239&gt;B239)), 1, 0)</f>
        <v>0</v>
      </c>
      <c r="E240" s="4" t="n">
        <f aca="false" t="array" ref="E240:E240">INDEX($A$9:A239, MAX(IF($D$9:D239=1, ROW(D$9:$D239)-ROW($D$9)+1, 0)))</f>
        <v>44186</v>
      </c>
      <c r="F240" s="36" t="n">
        <f aca="false">(A240-$A$2)/365.25</f>
        <v>0.884325804243669</v>
      </c>
      <c r="G240" s="37" t="n">
        <f aca="false">INDEX('Default Prob'!$P$5:$P$14,MIN(1+_xlfn.IFNA(MATCH(F240,'Default Prob'!$F$5:$F$14,1),0),COUNT('Default Prob'!$P$5:$P$14)))</f>
        <v>0.0275775811913573</v>
      </c>
      <c r="H240" s="37" t="n">
        <f aca="false">H239*EXP(-G239*(F240-F239))</f>
        <v>0.975907407273625</v>
      </c>
      <c r="I240" s="38" t="n">
        <f aca="false">H239-H240</f>
        <v>7.36870138299261E-005</v>
      </c>
      <c r="J240" s="39" t="n">
        <f aca="false">INDEX('Default Prob'!$C$3:$C$20, _xlfn.IFNA(MATCH(F240, 'Default Prob'!$B$3:$B$20, 1), 1))</f>
        <v>-0.00564</v>
      </c>
      <c r="K240" s="40" t="n">
        <f aca="false">1/((1+J240)^F240)</f>
        <v>1.00501424513091</v>
      </c>
      <c r="L240" s="41" t="n">
        <f aca="false">IF(AND(D240, A240 &lt;= $G$2), $D$5*$D$2*(A240-E240)/365.25, 0)</f>
        <v>0</v>
      </c>
      <c r="M240" s="41" t="n">
        <f aca="false">IF(A240&lt;=$G$2, $D$5*$D$2*(A240-E240)/365.25, 0)</f>
        <v>1273.10061601643</v>
      </c>
      <c r="N240" s="42" t="n">
        <f aca="false">(L240*H240 + M240*I240) * K240</f>
        <v>0.0942813739625156</v>
      </c>
      <c r="O240" s="43" t="n">
        <f aca="false">IF(A240&lt;=$G$2, $D$2*(1-$D$3), 0)</f>
        <v>600000</v>
      </c>
      <c r="P240" s="44" t="n">
        <f aca="false">O240*I240*K240</f>
        <v>44.4338991481404</v>
      </c>
    </row>
    <row r="241" customFormat="false" ht="15" hidden="false" customHeight="false" outlineLevel="0" collapsed="false">
      <c r="A241" s="4" t="n">
        <f aca="false">WORKDAY(A240, 1)</f>
        <v>44218</v>
      </c>
      <c r="B241" s="33" t="n">
        <f aca="false">DATE(2000, MONTH(A241), DAY(A241))</f>
        <v>36547</v>
      </c>
      <c r="C241" s="33" t="n">
        <f aca="false">VLOOKUP(B241, $R$9:$S$13, 2)</f>
        <v>36605</v>
      </c>
      <c r="D241" s="34" t="n">
        <f aca="false">IF(OR(C241=B241, AND(C241&lt;&gt;C240, C240&gt;B240)), 1, 0)</f>
        <v>0</v>
      </c>
      <c r="E241" s="4" t="n">
        <f aca="false" t="array" ref="E241:E241">INDEX($A$9:A240, MAX(IF($D$9:D240=1, ROW(D$9:$D240)-ROW($D$9)+1, 0)))</f>
        <v>44186</v>
      </c>
      <c r="F241" s="36" t="n">
        <f aca="false">(A241-$A$2)/365.25</f>
        <v>0.887063655030801</v>
      </c>
      <c r="G241" s="37" t="n">
        <f aca="false">INDEX('Default Prob'!$P$5:$P$14,MIN(1+_xlfn.IFNA(MATCH(F241,'Default Prob'!$F$5:$F$14,1),0),COUNT('Default Prob'!$P$5:$P$14)))</f>
        <v>0.0275775811913573</v>
      </c>
      <c r="H241" s="37" t="n">
        <f aca="false">H240*EXP(-G240*(F241-F240))</f>
        <v>0.975833725823198</v>
      </c>
      <c r="I241" s="38" t="n">
        <f aca="false">H240-H241</f>
        <v>7.36814504270766E-005</v>
      </c>
      <c r="J241" s="39" t="n">
        <f aca="false">INDEX('Default Prob'!$C$3:$C$20, _xlfn.IFNA(MATCH(F241, 'Default Prob'!$B$3:$B$20, 1), 1))</f>
        <v>-0.00564</v>
      </c>
      <c r="K241" s="40" t="n">
        <f aca="false">1/((1+J241)^F241)</f>
        <v>1.00502980808577</v>
      </c>
      <c r="L241" s="41" t="n">
        <f aca="false">IF(AND(D241, A241 &lt;= $G$2), $D$5*$D$2*(A241-E241)/365.25, 0)</f>
        <v>0</v>
      </c>
      <c r="M241" s="41" t="n">
        <f aca="false">IF(A241&lt;=$G$2, $D$5*$D$2*(A241-E241)/365.25, 0)</f>
        <v>1314.16837782341</v>
      </c>
      <c r="N241" s="42" t="n">
        <f aca="false">(L241*H241 + M241*I241) * K241</f>
        <v>0.0973168676562868</v>
      </c>
      <c r="O241" s="43" t="n">
        <f aca="false">IF(A241&lt;=$G$2, $D$2*(1-$D$3), 0)</f>
        <v>600000</v>
      </c>
      <c r="P241" s="44" t="n">
        <f aca="false">O241*I241*K241</f>
        <v>44.4312323893235</v>
      </c>
    </row>
    <row r="242" customFormat="false" ht="15" hidden="false" customHeight="false" outlineLevel="0" collapsed="false">
      <c r="A242" s="4" t="n">
        <f aca="false">WORKDAY(A241, 1)</f>
        <v>44221</v>
      </c>
      <c r="B242" s="33" t="n">
        <f aca="false">DATE(2000, MONTH(A242), DAY(A242))</f>
        <v>36550</v>
      </c>
      <c r="C242" s="33" t="n">
        <f aca="false">VLOOKUP(B242, $R$9:$S$13, 2)</f>
        <v>36605</v>
      </c>
      <c r="D242" s="34" t="n">
        <f aca="false">IF(OR(C242=B242, AND(C242&lt;&gt;C241, C241&gt;B241)), 1, 0)</f>
        <v>0</v>
      </c>
      <c r="E242" s="4" t="n">
        <f aca="false" t="array" ref="E242:E242">INDEX($A$9:A241, MAX(IF($D$9:D241=1, ROW(D$9:$D241)-ROW($D$9)+1, 0)))</f>
        <v>44186</v>
      </c>
      <c r="F242" s="36" t="n">
        <f aca="false">(A242-$A$2)/365.25</f>
        <v>0.895277207392197</v>
      </c>
      <c r="G242" s="37" t="n">
        <f aca="false">INDEX('Default Prob'!$P$5:$P$14,MIN(1+_xlfn.IFNA(MATCH(F242,'Default Prob'!$F$5:$F$14,1),0),COUNT('Default Prob'!$P$5:$P$14)))</f>
        <v>0.0275775811913573</v>
      </c>
      <c r="H242" s="37" t="n">
        <f aca="false">H241*EXP(-G241*(F242-F241))</f>
        <v>0.975612714848134</v>
      </c>
      <c r="I242" s="38" t="n">
        <f aca="false">H241-H242</f>
        <v>0.000221010975063995</v>
      </c>
      <c r="J242" s="39" t="n">
        <f aca="false">INDEX('Default Prob'!$C$3:$C$20, _xlfn.IFNA(MATCH(F242, 'Default Prob'!$B$3:$B$20, 1), 1))</f>
        <v>-0.00564</v>
      </c>
      <c r="K242" s="40" t="n">
        <f aca="false">1/((1+J242)^F242)</f>
        <v>1.00507649839634</v>
      </c>
      <c r="L242" s="41" t="n">
        <f aca="false">IF(AND(D242, A242 &lt;= $G$2), $D$5*$D$2*(A242-E242)/365.25, 0)</f>
        <v>0</v>
      </c>
      <c r="M242" s="41" t="n">
        <f aca="false">IF(A242&lt;=$G$2, $D$5*$D$2*(A242-E242)/365.25, 0)</f>
        <v>1437.37166324435</v>
      </c>
      <c r="N242" s="42" t="n">
        <f aca="false">(L242*H242 + M242*I242) * K242</f>
        <v>0.319287589008495</v>
      </c>
      <c r="O242" s="43" t="n">
        <f aca="false">IF(A242&lt;=$G$2, $D$2*(1-$D$3), 0)</f>
        <v>600000</v>
      </c>
      <c r="P242" s="44" t="n">
        <f aca="false">O242*I242*K242</f>
        <v>133.279762154689</v>
      </c>
    </row>
    <row r="243" customFormat="false" ht="15" hidden="false" customHeight="false" outlineLevel="0" collapsed="false">
      <c r="A243" s="4" t="n">
        <f aca="false">WORKDAY(A242, 1)</f>
        <v>44222</v>
      </c>
      <c r="B243" s="33" t="n">
        <f aca="false">DATE(2000, MONTH(A243), DAY(A243))</f>
        <v>36551</v>
      </c>
      <c r="C243" s="33" t="n">
        <f aca="false">VLOOKUP(B243, $R$9:$S$13, 2)</f>
        <v>36605</v>
      </c>
      <c r="D243" s="34" t="n">
        <f aca="false">IF(OR(C243=B243, AND(C243&lt;&gt;C242, C242&gt;B242)), 1, 0)</f>
        <v>0</v>
      </c>
      <c r="E243" s="4" t="n">
        <f aca="false" t="array" ref="E243:E243">INDEX($A$9:A242, MAX(IF($D$9:D242=1, ROW(D$9:$D242)-ROW($D$9)+1, 0)))</f>
        <v>44186</v>
      </c>
      <c r="F243" s="36" t="n">
        <f aca="false">(A243-$A$2)/365.25</f>
        <v>0.898015058179329</v>
      </c>
      <c r="G243" s="37" t="n">
        <f aca="false">INDEX('Default Prob'!$P$5:$P$14,MIN(1+_xlfn.IFNA(MATCH(F243,'Default Prob'!$F$5:$F$14,1),0),COUNT('Default Prob'!$P$5:$P$14)))</f>
        <v>0.0275775811913573</v>
      </c>
      <c r="H243" s="37" t="n">
        <f aca="false">H242*EXP(-G242*(F243-F242))</f>
        <v>0.975539055647118</v>
      </c>
      <c r="I243" s="38" t="n">
        <f aca="false">H242-H243</f>
        <v>7.36592010156523E-005</v>
      </c>
      <c r="J243" s="39" t="n">
        <f aca="false">INDEX('Default Prob'!$C$3:$C$20, _xlfn.IFNA(MATCH(F243, 'Default Prob'!$B$3:$B$20, 1), 1))</f>
        <v>-0.00564</v>
      </c>
      <c r="K243" s="40" t="n">
        <f aca="false">1/((1+J243)^F243)</f>
        <v>1.00509206231521</v>
      </c>
      <c r="L243" s="41" t="n">
        <f aca="false">IF(AND(D243, A243 &lt;= $G$2), $D$5*$D$2*(A243-E243)/365.25, 0)</f>
        <v>0</v>
      </c>
      <c r="M243" s="41" t="n">
        <f aca="false">IF(A243&lt;=$G$2, $D$5*$D$2*(A243-E243)/365.25, 0)</f>
        <v>1478.43942505133</v>
      </c>
      <c r="N243" s="42" t="n">
        <f aca="false">(L243*H243 + M243*I243) * K243</f>
        <v>0.109455195780832</v>
      </c>
      <c r="O243" s="43" t="n">
        <f aca="false">IF(A243&lt;=$G$2, $D$2*(1-$D$3), 0)</f>
        <v>600000</v>
      </c>
      <c r="P243" s="44" t="n">
        <f aca="false">O243*I243*K243</f>
        <v>44.4205669543875</v>
      </c>
    </row>
    <row r="244" customFormat="false" ht="15" hidden="false" customHeight="false" outlineLevel="0" collapsed="false">
      <c r="A244" s="4" t="n">
        <f aca="false">WORKDAY(A243, 1)</f>
        <v>44223</v>
      </c>
      <c r="B244" s="33" t="n">
        <f aca="false">DATE(2000, MONTH(A244), DAY(A244))</f>
        <v>36552</v>
      </c>
      <c r="C244" s="33" t="n">
        <f aca="false">VLOOKUP(B244, $R$9:$S$13, 2)</f>
        <v>36605</v>
      </c>
      <c r="D244" s="34" t="n">
        <f aca="false">IF(OR(C244=B244, AND(C244&lt;&gt;C243, C243&gt;B243)), 1, 0)</f>
        <v>0</v>
      </c>
      <c r="E244" s="4" t="n">
        <f aca="false" t="array" ref="E244:E244">INDEX($A$9:A243, MAX(IF($D$9:D243=1, ROW(D$9:$D243)-ROW($D$9)+1, 0)))</f>
        <v>44186</v>
      </c>
      <c r="F244" s="36" t="n">
        <f aca="false">(A244-$A$2)/365.25</f>
        <v>0.900752908966461</v>
      </c>
      <c r="G244" s="37" t="n">
        <f aca="false">INDEX('Default Prob'!$P$5:$P$14,MIN(1+_xlfn.IFNA(MATCH(F244,'Default Prob'!$F$5:$F$14,1),0),COUNT('Default Prob'!$P$5:$P$14)))</f>
        <v>0.0275775811913573</v>
      </c>
      <c r="H244" s="37" t="n">
        <f aca="false">H243*EXP(-G243*(F244-F243))</f>
        <v>0.975465402007406</v>
      </c>
      <c r="I244" s="38" t="n">
        <f aca="false">H243-H244</f>
        <v>7.36536397126786E-005</v>
      </c>
      <c r="J244" s="39" t="n">
        <f aca="false">INDEX('Default Prob'!$C$3:$C$20, _xlfn.IFNA(MATCH(F244, 'Default Prob'!$B$3:$B$20, 1), 1))</f>
        <v>-0.00564</v>
      </c>
      <c r="K244" s="40" t="n">
        <f aca="false">1/((1+J244)^F244)</f>
        <v>1.00510762647509</v>
      </c>
      <c r="L244" s="41" t="n">
        <f aca="false">IF(AND(D244, A244 &lt;= $G$2), $D$5*$D$2*(A244-E244)/365.25, 0)</f>
        <v>0</v>
      </c>
      <c r="M244" s="41" t="n">
        <f aca="false">IF(A244&lt;=$G$2, $D$5*$D$2*(A244-E244)/365.25, 0)</f>
        <v>1519.50718685832</v>
      </c>
      <c r="N244" s="42" t="n">
        <f aca="false">(L244*H244 + M244*I244) * K244</f>
        <v>0.112488866313589</v>
      </c>
      <c r="O244" s="43" t="n">
        <f aca="false">IF(A244&lt;=$G$2, $D$2*(1-$D$3), 0)</f>
        <v>600000</v>
      </c>
      <c r="P244" s="44" t="n">
        <f aca="false">O244*I244*K244</f>
        <v>44.4179009957171</v>
      </c>
    </row>
    <row r="245" customFormat="false" ht="15" hidden="false" customHeight="false" outlineLevel="0" collapsed="false">
      <c r="A245" s="4" t="n">
        <f aca="false">WORKDAY(A244, 1)</f>
        <v>44224</v>
      </c>
      <c r="B245" s="33" t="n">
        <f aca="false">DATE(2000, MONTH(A245), DAY(A245))</f>
        <v>36553</v>
      </c>
      <c r="C245" s="33" t="n">
        <f aca="false">VLOOKUP(B245, $R$9:$S$13, 2)</f>
        <v>36605</v>
      </c>
      <c r="D245" s="34" t="n">
        <f aca="false">IF(OR(C245=B245, AND(C245&lt;&gt;C244, C244&gt;B244)), 1, 0)</f>
        <v>0</v>
      </c>
      <c r="E245" s="4" t="n">
        <f aca="false" t="array" ref="E245:E245">INDEX($A$9:A244, MAX(IF($D$9:D244=1, ROW(D$9:$D244)-ROW($D$9)+1, 0)))</f>
        <v>44186</v>
      </c>
      <c r="F245" s="36" t="n">
        <f aca="false">(A245-$A$2)/365.25</f>
        <v>0.903490759753593</v>
      </c>
      <c r="G245" s="37" t="n">
        <f aca="false">INDEX('Default Prob'!$P$5:$P$14,MIN(1+_xlfn.IFNA(MATCH(F245,'Default Prob'!$F$5:$F$14,1),0),COUNT('Default Prob'!$P$5:$P$14)))</f>
        <v>0.0275775811913573</v>
      </c>
      <c r="H245" s="37" t="n">
        <f aca="false">H244*EXP(-G244*(F245-F244))</f>
        <v>0.975391753928576</v>
      </c>
      <c r="I245" s="38" t="n">
        <f aca="false">H244-H245</f>
        <v>7.36480788295912E-005</v>
      </c>
      <c r="J245" s="39" t="n">
        <f aca="false">INDEX('Default Prob'!$C$3:$C$20, _xlfn.IFNA(MATCH(F245, 'Default Prob'!$B$3:$B$20, 1), 1))</f>
        <v>-0.00564</v>
      </c>
      <c r="K245" s="40" t="n">
        <f aca="false">1/((1+J245)^F245)</f>
        <v>1.00512319087599</v>
      </c>
      <c r="L245" s="41" t="n">
        <f aca="false">IF(AND(D245, A245 &lt;= $G$2), $D$5*$D$2*(A245-E245)/365.25, 0)</f>
        <v>0</v>
      </c>
      <c r="M245" s="41" t="n">
        <f aca="false">IF(A245&lt;=$G$2, $D$5*$D$2*(A245-E245)/365.25, 0)</f>
        <v>1560.5749486653</v>
      </c>
      <c r="N245" s="42" t="n">
        <f aca="false">(L245*H245 + M245*I245) * K245</f>
        <v>0.115522172312658</v>
      </c>
      <c r="O245" s="43" t="n">
        <f aca="false">IF(A245&lt;=$G$2, $D$2*(1-$D$3), 0)</f>
        <v>600000</v>
      </c>
      <c r="P245" s="44" t="n">
        <f aca="false">O245*I245*K245</f>
        <v>44.415235197051</v>
      </c>
    </row>
    <row r="246" customFormat="false" ht="15" hidden="false" customHeight="false" outlineLevel="0" collapsed="false">
      <c r="A246" s="4" t="n">
        <f aca="false">WORKDAY(A245, 1)</f>
        <v>44225</v>
      </c>
      <c r="B246" s="33" t="n">
        <f aca="false">DATE(2000, MONTH(A246), DAY(A246))</f>
        <v>36554</v>
      </c>
      <c r="C246" s="33" t="n">
        <f aca="false">VLOOKUP(B246, $R$9:$S$13, 2)</f>
        <v>36605</v>
      </c>
      <c r="D246" s="34" t="n">
        <f aca="false">IF(OR(C246=B246, AND(C246&lt;&gt;C245, C245&gt;B245)), 1, 0)</f>
        <v>0</v>
      </c>
      <c r="E246" s="4" t="n">
        <f aca="false" t="array" ref="E246:E246">INDEX($A$9:A245, MAX(IF($D$9:D245=1, ROW(D$9:$D245)-ROW($D$9)+1, 0)))</f>
        <v>44186</v>
      </c>
      <c r="F246" s="36" t="n">
        <f aca="false">(A246-$A$2)/365.25</f>
        <v>0.906228610540726</v>
      </c>
      <c r="G246" s="37" t="n">
        <f aca="false">INDEX('Default Prob'!$P$5:$P$14,MIN(1+_xlfn.IFNA(MATCH(F246,'Default Prob'!$F$5:$F$14,1),0),COUNT('Default Prob'!$P$5:$P$14)))</f>
        <v>0.0275775811913573</v>
      </c>
      <c r="H246" s="37" t="n">
        <f aca="false">H245*EXP(-G245*(F246-F245))</f>
        <v>0.97531811141021</v>
      </c>
      <c r="I246" s="38" t="n">
        <f aca="false">H245-H246</f>
        <v>7.36425183663902E-005</v>
      </c>
      <c r="J246" s="39" t="n">
        <f aca="false">INDEX('Default Prob'!$C$3:$C$20, _xlfn.IFNA(MATCH(F246, 'Default Prob'!$B$3:$B$20, 1), 1))</f>
        <v>-0.00564</v>
      </c>
      <c r="K246" s="40" t="n">
        <f aca="false">1/((1+J246)^F246)</f>
        <v>1.0051387555179</v>
      </c>
      <c r="L246" s="41" t="n">
        <f aca="false">IF(AND(D246, A246 &lt;= $G$2), $D$5*$D$2*(A246-E246)/365.25, 0)</f>
        <v>0</v>
      </c>
      <c r="M246" s="41" t="n">
        <f aca="false">IF(A246&lt;=$G$2, $D$5*$D$2*(A246-E246)/365.25, 0)</f>
        <v>1601.64271047228</v>
      </c>
      <c r="N246" s="42" t="n">
        <f aca="false">(L246*H246 + M246*I246) * K246</f>
        <v>0.118555113810921</v>
      </c>
      <c r="O246" s="43" t="n">
        <f aca="false">IF(A246&lt;=$G$2, $D$2*(1-$D$3), 0)</f>
        <v>600000</v>
      </c>
      <c r="P246" s="44" t="n">
        <f aca="false">O246*I246*K246</f>
        <v>44.4125695583988</v>
      </c>
    </row>
    <row r="247" customFormat="false" ht="15" hidden="false" customHeight="false" outlineLevel="0" collapsed="false">
      <c r="A247" s="4" t="n">
        <f aca="false">WORKDAY(A246, 1)</f>
        <v>44228</v>
      </c>
      <c r="B247" s="33" t="n">
        <f aca="false">DATE(2000, MONTH(A247), DAY(A247))</f>
        <v>36557</v>
      </c>
      <c r="C247" s="33" t="n">
        <f aca="false">VLOOKUP(B247, $R$9:$S$13, 2)</f>
        <v>36605</v>
      </c>
      <c r="D247" s="34" t="n">
        <f aca="false">IF(OR(C247=B247, AND(C247&lt;&gt;C246, C246&gt;B246)), 1, 0)</f>
        <v>0</v>
      </c>
      <c r="E247" s="4" t="n">
        <f aca="false" t="array" ref="E247:E247">INDEX($A$9:A246, MAX(IF($D$9:D246=1, ROW(D$9:$D246)-ROW($D$9)+1, 0)))</f>
        <v>44186</v>
      </c>
      <c r="F247" s="36" t="n">
        <f aca="false">(A247-$A$2)/365.25</f>
        <v>0.914442162902122</v>
      </c>
      <c r="G247" s="37" t="n">
        <f aca="false">INDEX('Default Prob'!$P$5:$P$14,MIN(1+_xlfn.IFNA(MATCH(F247,'Default Prob'!$F$5:$F$14,1),0),COUNT('Default Prob'!$P$5:$P$14)))</f>
        <v>0.0275775811913573</v>
      </c>
      <c r="H247" s="37" t="n">
        <f aca="false">H246*EXP(-G246*(F247-F246))</f>
        <v>0.975097217213692</v>
      </c>
      <c r="I247" s="38" t="n">
        <f aca="false">H246-H247</f>
        <v>0.000220894196517496</v>
      </c>
      <c r="J247" s="39" t="n">
        <f aca="false">INDEX('Default Prob'!$C$3:$C$20, _xlfn.IFNA(MATCH(F247, 'Default Prob'!$B$3:$B$20, 1), 1))</f>
        <v>-0.00564</v>
      </c>
      <c r="K247" s="40" t="n">
        <f aca="false">1/((1+J247)^F247)</f>
        <v>1.00518545088981</v>
      </c>
      <c r="L247" s="41" t="n">
        <f aca="false">IF(AND(D247, A247 &lt;= $G$2), $D$5*$D$2*(A247-E247)/365.25, 0)</f>
        <v>0</v>
      </c>
      <c r="M247" s="41" t="n">
        <f aca="false">IF(A247&lt;=$G$2, $D$5*$D$2*(A247-E247)/365.25, 0)</f>
        <v>1724.84599589322</v>
      </c>
      <c r="N247" s="42" t="n">
        <f aca="false">(L247*H247 + M247*I247) * K247</f>
        <v>0.382984171091007</v>
      </c>
      <c r="O247" s="43" t="n">
        <f aca="false">IF(A247&lt;=$G$2, $D$2*(1-$D$3), 0)</f>
        <v>600000</v>
      </c>
      <c r="P247" s="44" t="n">
        <f aca="false">O247*I247*K247</f>
        <v>133.223779515229</v>
      </c>
    </row>
    <row r="248" customFormat="false" ht="15" hidden="false" customHeight="false" outlineLevel="0" collapsed="false">
      <c r="A248" s="4" t="n">
        <f aca="false">WORKDAY(A247, 1)</f>
        <v>44229</v>
      </c>
      <c r="B248" s="33" t="n">
        <f aca="false">DATE(2000, MONTH(A248), DAY(A248))</f>
        <v>36558</v>
      </c>
      <c r="C248" s="33" t="n">
        <f aca="false">VLOOKUP(B248, $R$9:$S$13, 2)</f>
        <v>36605</v>
      </c>
      <c r="D248" s="34" t="n">
        <f aca="false">IF(OR(C248=B248, AND(C248&lt;&gt;C247, C247&gt;B247)), 1, 0)</f>
        <v>0</v>
      </c>
      <c r="E248" s="4" t="n">
        <f aca="false" t="array" ref="E248:E248">INDEX($A$9:A247, MAX(IF($D$9:D247=1, ROW(D$9:$D247)-ROW($D$9)+1, 0)))</f>
        <v>44186</v>
      </c>
      <c r="F248" s="36" t="n">
        <f aca="false">(A248-$A$2)/365.25</f>
        <v>0.917180013689254</v>
      </c>
      <c r="G248" s="37" t="n">
        <f aca="false">INDEX('Default Prob'!$P$5:$P$14,MIN(1+_xlfn.IFNA(MATCH(F248,'Default Prob'!$F$5:$F$14,1),0),COUNT('Default Prob'!$P$5:$P$14)))</f>
        <v>0.0275775811913573</v>
      </c>
      <c r="H248" s="37" t="n">
        <f aca="false">H247*EXP(-G247*(F248-F247))</f>
        <v>0.975023596932981</v>
      </c>
      <c r="I248" s="38" t="n">
        <f aca="false">H247-H248</f>
        <v>7.36202807112285E-005</v>
      </c>
      <c r="J248" s="39" t="n">
        <f aca="false">INDEX('Default Prob'!$C$3:$C$20, _xlfn.IFNA(MATCH(F248, 'Default Prob'!$B$3:$B$20, 1), 1))</f>
        <v>-0.00564</v>
      </c>
      <c r="K248" s="40" t="n">
        <f aca="false">1/((1+J248)^F248)</f>
        <v>1.00520101649584</v>
      </c>
      <c r="L248" s="41" t="n">
        <f aca="false">IF(AND(D248, A248 &lt;= $G$2), $D$5*$D$2*(A248-E248)/365.25, 0)</f>
        <v>0</v>
      </c>
      <c r="M248" s="41" t="n">
        <f aca="false">IF(A248&lt;=$G$2, $D$5*$D$2*(A248-E248)/365.25, 0)</f>
        <v>1765.91375770021</v>
      </c>
      <c r="N248" s="42" t="n">
        <f aca="false">(L248*H248 + M248*I248) * K248</f>
        <v>0.130683235451431</v>
      </c>
      <c r="O248" s="43" t="n">
        <f aca="false">IF(A248&lt;=$G$2, $D$2*(1-$D$3), 0)</f>
        <v>600000</v>
      </c>
      <c r="P248" s="44" t="n">
        <f aca="false">O248*I248*K248</f>
        <v>44.4019086033817</v>
      </c>
    </row>
    <row r="249" customFormat="false" ht="15" hidden="false" customHeight="false" outlineLevel="0" collapsed="false">
      <c r="A249" s="4" t="n">
        <f aca="false">WORKDAY(A248, 1)</f>
        <v>44230</v>
      </c>
      <c r="B249" s="33" t="n">
        <f aca="false">DATE(2000, MONTH(A249), DAY(A249))</f>
        <v>36559</v>
      </c>
      <c r="C249" s="33" t="n">
        <f aca="false">VLOOKUP(B249, $R$9:$S$13, 2)</f>
        <v>36605</v>
      </c>
      <c r="D249" s="34" t="n">
        <f aca="false">IF(OR(C249=B249, AND(C249&lt;&gt;C248, C248&gt;B248)), 1, 0)</f>
        <v>0</v>
      </c>
      <c r="E249" s="4" t="n">
        <f aca="false" t="array" ref="E249:E249">INDEX($A$9:A248, MAX(IF($D$9:D248=1, ROW(D$9:$D248)-ROW($D$9)+1, 0)))</f>
        <v>44186</v>
      </c>
      <c r="F249" s="36" t="n">
        <f aca="false">(A249-$A$2)/365.25</f>
        <v>0.919917864476386</v>
      </c>
      <c r="G249" s="37" t="n">
        <f aca="false">INDEX('Default Prob'!$P$5:$P$14,MIN(1+_xlfn.IFNA(MATCH(F249,'Default Prob'!$F$5:$F$14,1),0),COUNT('Default Prob'!$P$5:$P$14)))</f>
        <v>0.0275775811913573</v>
      </c>
      <c r="H249" s="37" t="n">
        <f aca="false">H248*EXP(-G248*(F249-F248))</f>
        <v>0.974949982210634</v>
      </c>
      <c r="I249" s="38" t="n">
        <f aca="false">H248-H249</f>
        <v>7.36147223467931E-005</v>
      </c>
      <c r="J249" s="39" t="n">
        <f aca="false">INDEX('Default Prob'!$C$3:$C$20, _xlfn.IFNA(MATCH(F249, 'Default Prob'!$B$3:$B$20, 1), 1))</f>
        <v>-0.00564</v>
      </c>
      <c r="K249" s="40" t="n">
        <f aca="false">1/((1+J249)^F249)</f>
        <v>1.00521658234291</v>
      </c>
      <c r="L249" s="41" t="n">
        <f aca="false">IF(AND(D249, A249 &lt;= $G$2), $D$5*$D$2*(A249-E249)/365.25, 0)</f>
        <v>0</v>
      </c>
      <c r="M249" s="41" t="n">
        <f aca="false">IF(A249&lt;=$G$2, $D$5*$D$2*(A249-E249)/365.25, 0)</f>
        <v>1806.98151950719</v>
      </c>
      <c r="N249" s="42" t="n">
        <f aca="false">(L249*H249 + M249*I249) * K249</f>
        <v>0.133714354937696</v>
      </c>
      <c r="O249" s="43" t="n">
        <f aca="false">IF(A249&lt;=$G$2, $D$2*(1-$D$3), 0)</f>
        <v>600000</v>
      </c>
      <c r="P249" s="44" t="n">
        <f aca="false">O249*I249*K249</f>
        <v>44.3992437645395</v>
      </c>
    </row>
    <row r="250" customFormat="false" ht="15" hidden="false" customHeight="false" outlineLevel="0" collapsed="false">
      <c r="A250" s="4" t="n">
        <f aca="false">WORKDAY(A249, 1)</f>
        <v>44231</v>
      </c>
      <c r="B250" s="33" t="n">
        <f aca="false">DATE(2000, MONTH(A250), DAY(A250))</f>
        <v>36560</v>
      </c>
      <c r="C250" s="33" t="n">
        <f aca="false">VLOOKUP(B250, $R$9:$S$13, 2)</f>
        <v>36605</v>
      </c>
      <c r="D250" s="34" t="n">
        <f aca="false">IF(OR(C250=B250, AND(C250&lt;&gt;C249, C249&gt;B249)), 1, 0)</f>
        <v>0</v>
      </c>
      <c r="E250" s="4" t="n">
        <f aca="false" t="array" ref="E250:E250">INDEX($A$9:A249, MAX(IF($D$9:D249=1, ROW(D$9:$D249)-ROW($D$9)+1, 0)))</f>
        <v>44186</v>
      </c>
      <c r="F250" s="36" t="n">
        <f aca="false">(A250-$A$2)/365.25</f>
        <v>0.922655715263518</v>
      </c>
      <c r="G250" s="37" t="n">
        <f aca="false">INDEX('Default Prob'!$P$5:$P$14,MIN(1+_xlfn.IFNA(MATCH(F250,'Default Prob'!$F$5:$F$14,1),0),COUNT('Default Prob'!$P$5:$P$14)))</f>
        <v>0.0275775811913573</v>
      </c>
      <c r="H250" s="37" t="n">
        <f aca="false">H249*EXP(-G249*(F250-F249))</f>
        <v>0.974876373046232</v>
      </c>
      <c r="I250" s="38" t="n">
        <f aca="false">H249-H250</f>
        <v>7.3609164401911E-005</v>
      </c>
      <c r="J250" s="39" t="n">
        <f aca="false">INDEX('Default Prob'!$C$3:$C$20, _xlfn.IFNA(MATCH(F250, 'Default Prob'!$B$3:$B$20, 1), 1))</f>
        <v>-0.00564</v>
      </c>
      <c r="K250" s="40" t="n">
        <f aca="false">1/((1+J250)^F250)</f>
        <v>1.00523214843103</v>
      </c>
      <c r="L250" s="41" t="n">
        <f aca="false">IF(AND(D250, A250 &lt;= $G$2), $D$5*$D$2*(A250-E250)/365.25, 0)</f>
        <v>0</v>
      </c>
      <c r="M250" s="41" t="n">
        <f aca="false">IF(A250&lt;=$G$2, $D$5*$D$2*(A250-E250)/365.25, 0)</f>
        <v>1848.04928131417</v>
      </c>
      <c r="N250" s="42" t="n">
        <f aca="false">(L250*H250 + M250*I250) * K250</f>
        <v>0.136745110119817</v>
      </c>
      <c r="O250" s="43" t="n">
        <f aca="false">IF(A250&lt;=$G$2, $D$2*(1-$D$3), 0)</f>
        <v>600000</v>
      </c>
      <c r="P250" s="44" t="n">
        <f aca="false">O250*I250*K250</f>
        <v>44.3965790855673</v>
      </c>
    </row>
    <row r="251" customFormat="false" ht="15" hidden="false" customHeight="false" outlineLevel="0" collapsed="false">
      <c r="A251" s="4" t="n">
        <f aca="false">WORKDAY(A250, 1)</f>
        <v>44232</v>
      </c>
      <c r="B251" s="33" t="n">
        <f aca="false">DATE(2000, MONTH(A251), DAY(A251))</f>
        <v>36561</v>
      </c>
      <c r="C251" s="33" t="n">
        <f aca="false">VLOOKUP(B251, $R$9:$S$13, 2)</f>
        <v>36605</v>
      </c>
      <c r="D251" s="34" t="n">
        <f aca="false">IF(OR(C251=B251, AND(C251&lt;&gt;C250, C250&gt;B250)), 1, 0)</f>
        <v>0</v>
      </c>
      <c r="E251" s="4" t="n">
        <f aca="false" t="array" ref="E251:E251">INDEX($A$9:A250, MAX(IF($D$9:D250=1, ROW(D$9:$D250)-ROW($D$9)+1, 0)))</f>
        <v>44186</v>
      </c>
      <c r="F251" s="36" t="n">
        <f aca="false">(A251-$A$2)/365.25</f>
        <v>0.92539356605065</v>
      </c>
      <c r="G251" s="37" t="n">
        <f aca="false">INDEX('Default Prob'!$P$5:$P$14,MIN(1+_xlfn.IFNA(MATCH(F251,'Default Prob'!$F$5:$F$14,1),0),COUNT('Default Prob'!$P$5:$P$14)))</f>
        <v>0.0275775811913573</v>
      </c>
      <c r="H251" s="37" t="n">
        <f aca="false">H250*EXP(-G250*(F251-F250))</f>
        <v>0.974802769439355</v>
      </c>
      <c r="I251" s="38" t="n">
        <f aca="false">H250-H251</f>
        <v>7.36036068768042E-005</v>
      </c>
      <c r="J251" s="39" t="n">
        <f aca="false">INDEX('Default Prob'!$C$3:$C$20, _xlfn.IFNA(MATCH(F251, 'Default Prob'!$B$3:$B$20, 1), 1))</f>
        <v>-0.00564</v>
      </c>
      <c r="K251" s="40" t="n">
        <f aca="false">1/((1+J251)^F251)</f>
        <v>1.00524771476018</v>
      </c>
      <c r="L251" s="41" t="n">
        <f aca="false">IF(AND(D251, A251 &lt;= $G$2), $D$5*$D$2*(A251-E251)/365.25, 0)</f>
        <v>0</v>
      </c>
      <c r="M251" s="41" t="n">
        <f aca="false">IF(A251&lt;=$G$2, $D$5*$D$2*(A251-E251)/365.25, 0)</f>
        <v>1889.11704312115</v>
      </c>
      <c r="N251" s="42" t="n">
        <f aca="false">(L251*H251 + M251*I251) * K251</f>
        <v>0.139775501031074</v>
      </c>
      <c r="O251" s="43" t="n">
        <f aca="false">IF(A251&lt;=$G$2, $D$2*(1-$D$3), 0)</f>
        <v>600000</v>
      </c>
      <c r="P251" s="44" t="n">
        <f aca="false">O251*I251*K251</f>
        <v>44.3939145666086</v>
      </c>
    </row>
    <row r="252" customFormat="false" ht="15" hidden="false" customHeight="false" outlineLevel="0" collapsed="false">
      <c r="A252" s="4" t="n">
        <f aca="false">WORKDAY(A251, 1)</f>
        <v>44235</v>
      </c>
      <c r="B252" s="33" t="n">
        <f aca="false">DATE(2000, MONTH(A252), DAY(A252))</f>
        <v>36564</v>
      </c>
      <c r="C252" s="33" t="n">
        <f aca="false">VLOOKUP(B252, $R$9:$S$13, 2)</f>
        <v>36605</v>
      </c>
      <c r="D252" s="34" t="n">
        <f aca="false">IF(OR(C252=B252, AND(C252&lt;&gt;C251, C251&gt;B251)), 1, 0)</f>
        <v>0</v>
      </c>
      <c r="E252" s="4" t="n">
        <f aca="false" t="array" ref="E252:E252">INDEX($A$9:A251, MAX(IF($D$9:D251=1, ROW(D$9:$D251)-ROW($D$9)+1, 0)))</f>
        <v>44186</v>
      </c>
      <c r="F252" s="36" t="n">
        <f aca="false">(A252-$A$2)/365.25</f>
        <v>0.933607118412047</v>
      </c>
      <c r="G252" s="37" t="n">
        <f aca="false">INDEX('Default Prob'!$P$5:$P$14,MIN(1+_xlfn.IFNA(MATCH(F252,'Default Prob'!$F$5:$F$14,1),0),COUNT('Default Prob'!$P$5:$P$14)))</f>
        <v>0.0275775811913573</v>
      </c>
      <c r="H252" s="37" t="n">
        <f aca="false">H251*EXP(-G251*(F252-F251))</f>
        <v>0.974581991959681</v>
      </c>
      <c r="I252" s="38" t="n">
        <f aca="false">H251-H252</f>
        <v>0.00022077747967475</v>
      </c>
      <c r="J252" s="39" t="n">
        <f aca="false">INDEX('Default Prob'!$C$3:$C$20, _xlfn.IFNA(MATCH(F252, 'Default Prob'!$B$3:$B$20, 1), 1))</f>
        <v>-0.00564</v>
      </c>
      <c r="K252" s="40" t="n">
        <f aca="false">1/((1+J252)^F252)</f>
        <v>1.00529441519397</v>
      </c>
      <c r="L252" s="41" t="n">
        <f aca="false">IF(AND(D252, A252 &lt;= $G$2), $D$5*$D$2*(A252-E252)/365.25, 0)</f>
        <v>0</v>
      </c>
      <c r="M252" s="41" t="n">
        <f aca="false">IF(A252&lt;=$G$2, $D$5*$D$2*(A252-E252)/365.25, 0)</f>
        <v>2012.32032854209</v>
      </c>
      <c r="N252" s="42" t="n">
        <f aca="false">(L252*H252 + M252*I252) * K252</f>
        <v>0.446627186799329</v>
      </c>
      <c r="O252" s="43" t="n">
        <f aca="false">IF(A252&lt;=$G$2, $D$2*(1-$D$3), 0)</f>
        <v>600000</v>
      </c>
      <c r="P252" s="44" t="n">
        <f aca="false">O252*I252*K252</f>
        <v>133.167820390575</v>
      </c>
    </row>
    <row r="253" customFormat="false" ht="15" hidden="false" customHeight="false" outlineLevel="0" collapsed="false">
      <c r="A253" s="4" t="n">
        <f aca="false">WORKDAY(A252, 1)</f>
        <v>44236</v>
      </c>
      <c r="B253" s="33" t="n">
        <f aca="false">DATE(2000, MONTH(A253), DAY(A253))</f>
        <v>36565</v>
      </c>
      <c r="C253" s="33" t="n">
        <f aca="false">VLOOKUP(B253, $R$9:$S$13, 2)</f>
        <v>36605</v>
      </c>
      <c r="D253" s="34" t="n">
        <f aca="false">IF(OR(C253=B253, AND(C253&lt;&gt;C252, C252&gt;B252)), 1, 0)</f>
        <v>0</v>
      </c>
      <c r="E253" s="4" t="n">
        <f aca="false" t="array" ref="E253:E253">INDEX($A$9:A252, MAX(IF($D$9:D252=1, ROW(D$9:$D252)-ROW($D$9)+1, 0)))</f>
        <v>44186</v>
      </c>
      <c r="F253" s="36" t="n">
        <f aca="false">(A253-$A$2)/365.25</f>
        <v>0.936344969199179</v>
      </c>
      <c r="G253" s="37" t="n">
        <f aca="false">INDEX('Default Prob'!$P$5:$P$14,MIN(1+_xlfn.IFNA(MATCH(F253,'Default Prob'!$F$5:$F$14,1),0),COUNT('Default Prob'!$P$5:$P$14)))</f>
        <v>0.0275775811913573</v>
      </c>
      <c r="H253" s="37" t="n">
        <f aca="false">H252*EXP(-G252*(F253-F252))</f>
        <v>0.974508410578709</v>
      </c>
      <c r="I253" s="38" t="n">
        <f aca="false">H252-H253</f>
        <v>7.35813809716879E-005</v>
      </c>
      <c r="J253" s="39" t="n">
        <f aca="false">INDEX('Default Prob'!$C$3:$C$20, _xlfn.IFNA(MATCH(F253, 'Default Prob'!$B$3:$B$20, 1), 1))</f>
        <v>-0.00564</v>
      </c>
      <c r="K253" s="40" t="n">
        <f aca="false">1/((1+J253)^F253)</f>
        <v>1.00530998248735</v>
      </c>
      <c r="L253" s="41" t="n">
        <f aca="false">IF(AND(D253, A253 &lt;= $G$2), $D$5*$D$2*(A253-E253)/365.25, 0)</f>
        <v>0</v>
      </c>
      <c r="M253" s="41" t="n">
        <f aca="false">IF(A253&lt;=$G$2, $D$5*$D$2*(A253-E253)/365.25, 0)</f>
        <v>2053.38809034908</v>
      </c>
      <c r="N253" s="42" t="n">
        <f aca="false">(L253*H253 + M253*I253) * K253</f>
        <v>0.15189342262021</v>
      </c>
      <c r="O253" s="43" t="n">
        <f aca="false">IF(A253&lt;=$G$2, $D$2*(1-$D$3), 0)</f>
        <v>600000</v>
      </c>
      <c r="P253" s="44" t="n">
        <f aca="false">O253*I253*K253</f>
        <v>44.3832580896254</v>
      </c>
    </row>
    <row r="254" customFormat="false" ht="15" hidden="false" customHeight="false" outlineLevel="0" collapsed="false">
      <c r="A254" s="4" t="n">
        <f aca="false">WORKDAY(A253, 1)</f>
        <v>44237</v>
      </c>
      <c r="B254" s="33" t="n">
        <f aca="false">DATE(2000, MONTH(A254), DAY(A254))</f>
        <v>36566</v>
      </c>
      <c r="C254" s="33" t="n">
        <f aca="false">VLOOKUP(B254, $R$9:$S$13, 2)</f>
        <v>36605</v>
      </c>
      <c r="D254" s="34" t="n">
        <f aca="false">IF(OR(C254=B254, AND(C254&lt;&gt;C253, C253&gt;B253)), 1, 0)</f>
        <v>0</v>
      </c>
      <c r="E254" s="4" t="n">
        <f aca="false" t="array" ref="E254:E254">INDEX($A$9:A253, MAX(IF($D$9:D253=1, ROW(D$9:$D253)-ROW($D$9)+1, 0)))</f>
        <v>44186</v>
      </c>
      <c r="F254" s="36" t="n">
        <f aca="false">(A254-$A$2)/365.25</f>
        <v>0.939082819986311</v>
      </c>
      <c r="G254" s="37" t="n">
        <f aca="false">INDEX('Default Prob'!$P$5:$P$14,MIN(1+_xlfn.IFNA(MATCH(F254,'Default Prob'!$F$5:$F$14,1),0),COUNT('Default Prob'!$P$5:$P$14)))</f>
        <v>0.0275775811913573</v>
      </c>
      <c r="H254" s="37" t="n">
        <f aca="false">H253*EXP(-G253*(F254-F253))</f>
        <v>0.974434834753165</v>
      </c>
      <c r="I254" s="38" t="n">
        <f aca="false">H253-H254</f>
        <v>7.35758255441254E-005</v>
      </c>
      <c r="J254" s="39" t="n">
        <f aca="false">INDEX('Default Prob'!$C$3:$C$20, _xlfn.IFNA(MATCH(F254, 'Default Prob'!$B$3:$B$20, 1), 1))</f>
        <v>-0.00564</v>
      </c>
      <c r="K254" s="40" t="n">
        <f aca="false">1/((1+J254)^F254)</f>
        <v>1.00532555002179</v>
      </c>
      <c r="L254" s="41" t="n">
        <f aca="false">IF(AND(D254, A254 &lt;= $G$2), $D$5*$D$2*(A254-E254)/365.25, 0)</f>
        <v>0</v>
      </c>
      <c r="M254" s="41" t="n">
        <f aca="false">IF(A254&lt;=$G$2, $D$5*$D$2*(A254-E254)/365.25, 0)</f>
        <v>2094.45585215606</v>
      </c>
      <c r="N254" s="42" t="n">
        <f aca="false">(L254*H254 + M254*I254) * K254</f>
        <v>0.154921992667606</v>
      </c>
      <c r="O254" s="43" t="n">
        <f aca="false">IF(A254&lt;=$G$2, $D$2*(1-$D$3), 0)</f>
        <v>600000</v>
      </c>
      <c r="P254" s="44" t="n">
        <f aca="false">O254*I254*K254</f>
        <v>44.3805943700731</v>
      </c>
    </row>
    <row r="255" customFormat="false" ht="15" hidden="false" customHeight="false" outlineLevel="0" collapsed="false">
      <c r="A255" s="4" t="n">
        <f aca="false">WORKDAY(A254, 1)</f>
        <v>44238</v>
      </c>
      <c r="B255" s="33" t="n">
        <f aca="false">DATE(2000, MONTH(A255), DAY(A255))</f>
        <v>36567</v>
      </c>
      <c r="C255" s="33" t="n">
        <f aca="false">VLOOKUP(B255, $R$9:$S$13, 2)</f>
        <v>36605</v>
      </c>
      <c r="D255" s="34" t="n">
        <f aca="false">IF(OR(C255=B255, AND(C255&lt;&gt;C254, C254&gt;B254)), 1, 0)</f>
        <v>0</v>
      </c>
      <c r="E255" s="4" t="n">
        <f aca="false" t="array" ref="E255:E255">INDEX($A$9:A254, MAX(IF($D$9:D254=1, ROW(D$9:$D254)-ROW($D$9)+1, 0)))</f>
        <v>44186</v>
      </c>
      <c r="F255" s="36" t="n">
        <f aca="false">(A255-$A$2)/365.25</f>
        <v>0.941820670773443</v>
      </c>
      <c r="G255" s="37" t="n">
        <f aca="false">INDEX('Default Prob'!$P$5:$P$14,MIN(1+_xlfn.IFNA(MATCH(F255,'Default Prob'!$F$5:$F$14,1),0),COUNT('Default Prob'!$P$5:$P$14)))</f>
        <v>0.0275775811913573</v>
      </c>
      <c r="H255" s="37" t="n">
        <f aca="false">H254*EXP(-G254*(F255-F254))</f>
        <v>0.974361264482629</v>
      </c>
      <c r="I255" s="38" t="n">
        <f aca="false">H254-H255</f>
        <v>7.35702705360053E-005</v>
      </c>
      <c r="J255" s="39" t="n">
        <f aca="false">INDEX('Default Prob'!$C$3:$C$20, _xlfn.IFNA(MATCH(F255, 'Default Prob'!$B$3:$B$20, 1), 1))</f>
        <v>-0.00564</v>
      </c>
      <c r="K255" s="40" t="n">
        <f aca="false">1/((1+J255)^F255)</f>
        <v>1.0053411177973</v>
      </c>
      <c r="L255" s="41" t="n">
        <f aca="false">IF(AND(D255, A255 &lt;= $G$2), $D$5*$D$2*(A255-E255)/365.25, 0)</f>
        <v>0</v>
      </c>
      <c r="M255" s="41" t="n">
        <f aca="false">IF(A255&lt;=$G$2, $D$5*$D$2*(A255-E255)/365.25, 0)</f>
        <v>2135.52361396304</v>
      </c>
      <c r="N255" s="42" t="n">
        <f aca="false">(L255*H255 + M255*I255) * K255</f>
        <v>0.157950198640678</v>
      </c>
      <c r="O255" s="43" t="n">
        <f aca="false">IF(A255&lt;=$G$2, $D$2*(1-$D$3), 0)</f>
        <v>600000</v>
      </c>
      <c r="P255" s="44" t="n">
        <f aca="false">O255*I255*K255</f>
        <v>44.3779308103904</v>
      </c>
    </row>
    <row r="256" customFormat="false" ht="15" hidden="false" customHeight="false" outlineLevel="0" collapsed="false">
      <c r="A256" s="4" t="n">
        <f aca="false">WORKDAY(A255, 1)</f>
        <v>44239</v>
      </c>
      <c r="B256" s="33" t="n">
        <f aca="false">DATE(2000, MONTH(A256), DAY(A256))</f>
        <v>36568</v>
      </c>
      <c r="C256" s="33" t="n">
        <f aca="false">VLOOKUP(B256, $R$9:$S$13, 2)</f>
        <v>36605</v>
      </c>
      <c r="D256" s="34" t="n">
        <f aca="false">IF(OR(C256=B256, AND(C256&lt;&gt;C255, C255&gt;B255)), 1, 0)</f>
        <v>0</v>
      </c>
      <c r="E256" s="4" t="n">
        <f aca="false" t="array" ref="E256:E256">INDEX($A$9:A255, MAX(IF($D$9:D255=1, ROW(D$9:$D255)-ROW($D$9)+1, 0)))</f>
        <v>44186</v>
      </c>
      <c r="F256" s="36" t="n">
        <f aca="false">(A256-$A$2)/365.25</f>
        <v>0.944558521560575</v>
      </c>
      <c r="G256" s="37" t="n">
        <f aca="false">INDEX('Default Prob'!$P$5:$P$14,MIN(1+_xlfn.IFNA(MATCH(F256,'Default Prob'!$F$5:$F$14,1),0),COUNT('Default Prob'!$P$5:$P$14)))</f>
        <v>0.0275775811913573</v>
      </c>
      <c r="H256" s="37" t="n">
        <f aca="false">H255*EXP(-G255*(F256-F255))</f>
        <v>0.974287699766681</v>
      </c>
      <c r="I256" s="38" t="n">
        <f aca="false">H255-H256</f>
        <v>7.35647159473274E-005</v>
      </c>
      <c r="J256" s="39" t="n">
        <f aca="false">INDEX('Default Prob'!$C$3:$C$20, _xlfn.IFNA(MATCH(F256, 'Default Prob'!$B$3:$B$20, 1), 1))</f>
        <v>-0.00564</v>
      </c>
      <c r="K256" s="40" t="n">
        <f aca="false">1/((1+J256)^F256)</f>
        <v>1.00535668581388</v>
      </c>
      <c r="L256" s="41" t="n">
        <f aca="false">IF(AND(D256, A256 &lt;= $G$2), $D$5*$D$2*(A256-E256)/365.25, 0)</f>
        <v>0</v>
      </c>
      <c r="M256" s="41" t="n">
        <f aca="false">IF(A256&lt;=$G$2, $D$5*$D$2*(A256-E256)/365.25, 0)</f>
        <v>2176.59137577002</v>
      </c>
      <c r="N256" s="42" t="n">
        <f aca="false">(L256*H256 + M256*I256) * K256</f>
        <v>0.160978040572286</v>
      </c>
      <c r="O256" s="43" t="n">
        <f aca="false">IF(A256&lt;=$G$2, $D$2*(1-$D$3), 0)</f>
        <v>600000</v>
      </c>
      <c r="P256" s="44" t="n">
        <f aca="false">O256*I256*K256</f>
        <v>44.3752674105868</v>
      </c>
    </row>
    <row r="257" customFormat="false" ht="15" hidden="false" customHeight="false" outlineLevel="0" collapsed="false">
      <c r="A257" s="4" t="n">
        <f aca="false">WORKDAY(A256, 1)</f>
        <v>44242</v>
      </c>
      <c r="B257" s="33" t="n">
        <f aca="false">DATE(2000, MONTH(A257), DAY(A257))</f>
        <v>36571</v>
      </c>
      <c r="C257" s="33" t="n">
        <f aca="false">VLOOKUP(B257, $R$9:$S$13, 2)</f>
        <v>36605</v>
      </c>
      <c r="D257" s="34" t="n">
        <f aca="false">IF(OR(C257=B257, AND(C257&lt;&gt;C256, C256&gt;B256)), 1, 0)</f>
        <v>0</v>
      </c>
      <c r="E257" s="4" t="n">
        <f aca="false" t="array" ref="E257:E257">INDEX($A$9:A256, MAX(IF($D$9:D256=1, ROW(D$9:$D256)-ROW($D$9)+1, 0)))</f>
        <v>44186</v>
      </c>
      <c r="F257" s="36" t="n">
        <f aca="false">(A257-$A$2)/365.25</f>
        <v>0.952772073921971</v>
      </c>
      <c r="G257" s="37" t="n">
        <f aca="false">INDEX('Default Prob'!$P$5:$P$14,MIN(1+_xlfn.IFNA(MATCH(F257,'Default Prob'!$F$5:$F$14,1),0),COUNT('Default Prob'!$P$5:$P$14)))</f>
        <v>0.0275775811913573</v>
      </c>
      <c r="H257" s="37" t="n">
        <f aca="false">H256*EXP(-G256*(F257-F256))</f>
        <v>0.974067038942178</v>
      </c>
      <c r="I257" s="38" t="n">
        <f aca="false">H256-H257</f>
        <v>0.000220660824503338</v>
      </c>
      <c r="J257" s="39" t="n">
        <f aca="false">INDEX('Default Prob'!$C$3:$C$20, _xlfn.IFNA(MATCH(F257, 'Default Prob'!$B$3:$B$20, 1), 1))</f>
        <v>-0.00564</v>
      </c>
      <c r="K257" s="40" t="n">
        <f aca="false">1/((1+J257)^F257)</f>
        <v>1.0054033913101</v>
      </c>
      <c r="L257" s="41" t="n">
        <f aca="false">IF(AND(D257, A257 &lt;= $G$2), $D$5*$D$2*(A257-E257)/365.25, 0)</f>
        <v>0</v>
      </c>
      <c r="M257" s="41" t="n">
        <f aca="false">IF(A257&lt;=$G$2, $D$5*$D$2*(A257-E257)/365.25, 0)</f>
        <v>2299.79466119096</v>
      </c>
      <c r="N257" s="42" t="n">
        <f aca="false">(L257*H257 + M257*I257) * K257</f>
        <v>0.510216669895546</v>
      </c>
      <c r="O257" s="43" t="n">
        <f aca="false">IF(A257&lt;=$G$2, $D$2*(1-$D$3), 0)</f>
        <v>600000</v>
      </c>
      <c r="P257" s="44" t="n">
        <f aca="false">O257*I257*K257</f>
        <v>133.111884770963</v>
      </c>
    </row>
    <row r="258" customFormat="false" ht="15" hidden="false" customHeight="false" outlineLevel="0" collapsed="false">
      <c r="A258" s="4" t="n">
        <f aca="false">WORKDAY(A257, 1)</f>
        <v>44243</v>
      </c>
      <c r="B258" s="33" t="n">
        <f aca="false">DATE(2000, MONTH(A258), DAY(A258))</f>
        <v>36572</v>
      </c>
      <c r="C258" s="33" t="n">
        <f aca="false">VLOOKUP(B258, $R$9:$S$13, 2)</f>
        <v>36605</v>
      </c>
      <c r="D258" s="34" t="n">
        <f aca="false">IF(OR(C258=B258, AND(C258&lt;&gt;C257, C257&gt;B257)), 1, 0)</f>
        <v>0</v>
      </c>
      <c r="E258" s="4" t="n">
        <f aca="false" t="array" ref="E258:E258">INDEX($A$9:A257, MAX(IF($D$9:D257=1, ROW(D$9:$D257)-ROW($D$9)+1, 0)))</f>
        <v>44186</v>
      </c>
      <c r="F258" s="36" t="n">
        <f aca="false">(A258-$A$2)/365.25</f>
        <v>0.955509924709103</v>
      </c>
      <c r="G258" s="37" t="n">
        <f aca="false">INDEX('Default Prob'!$P$5:$P$14,MIN(1+_xlfn.IFNA(MATCH(F258,'Default Prob'!$F$5:$F$14,1),0),COUNT('Default Prob'!$P$5:$P$14)))</f>
        <v>0.0275775811913573</v>
      </c>
      <c r="H258" s="37" t="n">
        <f aca="false">H257*EXP(-G257*(F258-F257))</f>
        <v>0.973993496440392</v>
      </c>
      <c r="I258" s="38" t="n">
        <f aca="false">H257-H258</f>
        <v>7.35425017860392E-005</v>
      </c>
      <c r="J258" s="39" t="n">
        <f aca="false">INDEX('Default Prob'!$C$3:$C$20, _xlfn.IFNA(MATCH(F258, 'Default Prob'!$B$3:$B$20, 1), 1))</f>
        <v>-0.00564</v>
      </c>
      <c r="K258" s="40" t="n">
        <f aca="false">1/((1+J258)^F258)</f>
        <v>1.005418960291</v>
      </c>
      <c r="L258" s="41" t="n">
        <f aca="false">IF(AND(D258, A258 &lt;= $G$2), $D$5*$D$2*(A258-E258)/365.25, 0)</f>
        <v>0</v>
      </c>
      <c r="M258" s="41" t="n">
        <f aca="false">IF(A258&lt;=$G$2, $D$5*$D$2*(A258-E258)/365.25, 0)</f>
        <v>2340.86242299795</v>
      </c>
      <c r="N258" s="42" t="n">
        <f aca="false">(L258*H258 + M258*I258) * K258</f>
        <v>0.173085768539071</v>
      </c>
      <c r="O258" s="43" t="n">
        <f aca="false">IF(A258&lt;=$G$2, $D$2*(1-$D$3), 0)</f>
        <v>600000</v>
      </c>
      <c r="P258" s="44" t="n">
        <f aca="false">O258*I258*K258</f>
        <v>44.3646154097513</v>
      </c>
    </row>
    <row r="259" customFormat="false" ht="15" hidden="false" customHeight="false" outlineLevel="0" collapsed="false">
      <c r="A259" s="4" t="n">
        <f aca="false">WORKDAY(A258, 1)</f>
        <v>44244</v>
      </c>
      <c r="B259" s="33" t="n">
        <f aca="false">DATE(2000, MONTH(A259), DAY(A259))</f>
        <v>36573</v>
      </c>
      <c r="C259" s="33" t="n">
        <f aca="false">VLOOKUP(B259, $R$9:$S$13, 2)</f>
        <v>36605</v>
      </c>
      <c r="D259" s="34" t="n">
        <f aca="false">IF(OR(C259=B259, AND(C259&lt;&gt;C258, C258&gt;B258)), 1, 0)</f>
        <v>0</v>
      </c>
      <c r="E259" s="4" t="n">
        <f aca="false" t="array" ref="E259:E259">INDEX($A$9:A258, MAX(IF($D$9:D258=1, ROW(D$9:$D258)-ROW($D$9)+1, 0)))</f>
        <v>44186</v>
      </c>
      <c r="F259" s="36" t="n">
        <f aca="false">(A259-$A$2)/365.25</f>
        <v>0.958247775496235</v>
      </c>
      <c r="G259" s="37" t="n">
        <f aca="false">INDEX('Default Prob'!$P$5:$P$14,MIN(1+_xlfn.IFNA(MATCH(F259,'Default Prob'!$F$5:$F$14,1),0),COUNT('Default Prob'!$P$5:$P$14)))</f>
        <v>0.0275775811913573</v>
      </c>
      <c r="H259" s="37" t="n">
        <f aca="false">H258*EXP(-G258*(F259-F258))</f>
        <v>0.973919959491098</v>
      </c>
      <c r="I259" s="38" t="n">
        <f aca="false">H258-H259</f>
        <v>7.35369492939064E-005</v>
      </c>
      <c r="J259" s="39" t="n">
        <f aca="false">INDEX('Default Prob'!$C$3:$C$20, _xlfn.IFNA(MATCH(F259, 'Default Prob'!$B$3:$B$20, 1), 1))</f>
        <v>-0.00564</v>
      </c>
      <c r="K259" s="40" t="n">
        <f aca="false">1/((1+J259)^F259)</f>
        <v>1.005434529513</v>
      </c>
      <c r="L259" s="41" t="n">
        <f aca="false">IF(AND(D259, A259 &lt;= $G$2), $D$5*$D$2*(A259-E259)/365.25, 0)</f>
        <v>0</v>
      </c>
      <c r="M259" s="41" t="n">
        <f aca="false">IF(A259&lt;=$G$2, $D$5*$D$2*(A259-E259)/365.25, 0)</f>
        <v>2381.93018480493</v>
      </c>
      <c r="N259" s="42" t="n">
        <f aca="false">(L259*H259 + M259*I259) * K259</f>
        <v>0.176111790754749</v>
      </c>
      <c r="O259" s="43" t="n">
        <f aca="false">IF(A259&lt;=$G$2, $D$2*(1-$D$3), 0)</f>
        <v>600000</v>
      </c>
      <c r="P259" s="44" t="n">
        <f aca="false">O259*I259*K259</f>
        <v>44.3619528090841</v>
      </c>
    </row>
    <row r="260" customFormat="false" ht="15" hidden="false" customHeight="false" outlineLevel="0" collapsed="false">
      <c r="A260" s="4" t="n">
        <f aca="false">WORKDAY(A259, 1)</f>
        <v>44245</v>
      </c>
      <c r="B260" s="33" t="n">
        <f aca="false">DATE(2000, MONTH(A260), DAY(A260))</f>
        <v>36574</v>
      </c>
      <c r="C260" s="33" t="n">
        <f aca="false">VLOOKUP(B260, $R$9:$S$13, 2)</f>
        <v>36605</v>
      </c>
      <c r="D260" s="34" t="n">
        <f aca="false">IF(OR(C260=B260, AND(C260&lt;&gt;C259, C259&gt;B259)), 1, 0)</f>
        <v>0</v>
      </c>
      <c r="E260" s="4" t="n">
        <f aca="false" t="array" ref="E260:E260">INDEX($A$9:A259, MAX(IF($D$9:D259=1, ROW(D$9:$D259)-ROW($D$9)+1, 0)))</f>
        <v>44186</v>
      </c>
      <c r="F260" s="36" t="n">
        <f aca="false">(A260-$A$2)/365.25</f>
        <v>0.960985626283368</v>
      </c>
      <c r="G260" s="37" t="n">
        <f aca="false">INDEX('Default Prob'!$P$5:$P$14,MIN(1+_xlfn.IFNA(MATCH(F260,'Default Prob'!$F$5:$F$14,1),0),COUNT('Default Prob'!$P$5:$P$14)))</f>
        <v>0.0275775811913573</v>
      </c>
      <c r="H260" s="37" t="n">
        <f aca="false">H259*EXP(-G259*(F260-F259))</f>
        <v>0.973846428093877</v>
      </c>
      <c r="I260" s="38" t="n">
        <f aca="false">H259-H260</f>
        <v>7.35313972209939E-005</v>
      </c>
      <c r="J260" s="39" t="n">
        <f aca="false">INDEX('Default Prob'!$C$3:$C$20, _xlfn.IFNA(MATCH(F260, 'Default Prob'!$B$3:$B$20, 1), 1))</f>
        <v>-0.00564</v>
      </c>
      <c r="K260" s="40" t="n">
        <f aca="false">1/((1+J260)^F260)</f>
        <v>1.00545009897609</v>
      </c>
      <c r="L260" s="41" t="n">
        <f aca="false">IF(AND(D260, A260 &lt;= $G$2), $D$5*$D$2*(A260-E260)/365.25, 0)</f>
        <v>0</v>
      </c>
      <c r="M260" s="41" t="n">
        <f aca="false">IF(A260&lt;=$G$2, $D$5*$D$2*(A260-E260)/365.25, 0)</f>
        <v>2422.99794661191</v>
      </c>
      <c r="N260" s="42" t="n">
        <f aca="false">(L260*H260 + M260*I260) * K260</f>
        <v>0.179137449125594</v>
      </c>
      <c r="O260" s="43" t="n">
        <f aca="false">IF(A260&lt;=$G$2, $D$2*(1-$D$3), 0)</f>
        <v>600000</v>
      </c>
      <c r="P260" s="44" t="n">
        <f aca="false">O260*I260*K260</f>
        <v>44.3592903682192</v>
      </c>
    </row>
    <row r="261" customFormat="false" ht="15" hidden="false" customHeight="false" outlineLevel="0" collapsed="false">
      <c r="A261" s="4" t="n">
        <f aca="false">WORKDAY(A260, 1)</f>
        <v>44246</v>
      </c>
      <c r="B261" s="33" t="n">
        <f aca="false">DATE(2000, MONTH(A261), DAY(A261))</f>
        <v>36575</v>
      </c>
      <c r="C261" s="33" t="n">
        <f aca="false">VLOOKUP(B261, $R$9:$S$13, 2)</f>
        <v>36605</v>
      </c>
      <c r="D261" s="34" t="n">
        <f aca="false">IF(OR(C261=B261, AND(C261&lt;&gt;C260, C260&gt;B260)), 1, 0)</f>
        <v>0</v>
      </c>
      <c r="E261" s="4" t="n">
        <f aca="false" t="array" ref="E261:E261">INDEX($A$9:A260, MAX(IF($D$9:D260=1, ROW(D$9:$D260)-ROW($D$9)+1, 0)))</f>
        <v>44186</v>
      </c>
      <c r="F261" s="36" t="n">
        <f aca="false">(A261-$A$2)/365.25</f>
        <v>0.9637234770705</v>
      </c>
      <c r="G261" s="37" t="n">
        <f aca="false">INDEX('Default Prob'!$P$5:$P$14,MIN(1+_xlfn.IFNA(MATCH(F261,'Default Prob'!$F$5:$F$14,1),0),COUNT('Default Prob'!$P$5:$P$14)))</f>
        <v>0.0275775811913573</v>
      </c>
      <c r="H261" s="37" t="n">
        <f aca="false">H260*EXP(-G260*(F261-F260))</f>
        <v>0.97377290224831</v>
      </c>
      <c r="I261" s="38" t="n">
        <f aca="false">H260-H261</f>
        <v>7.35258455673016E-005</v>
      </c>
      <c r="J261" s="39" t="n">
        <f aca="false">INDEX('Default Prob'!$C$3:$C$20, _xlfn.IFNA(MATCH(F261, 'Default Prob'!$B$3:$B$20, 1), 1))</f>
        <v>-0.00564</v>
      </c>
      <c r="K261" s="40" t="n">
        <f aca="false">1/((1+J261)^F261)</f>
        <v>1.00546566868028</v>
      </c>
      <c r="L261" s="41" t="n">
        <f aca="false">IF(AND(D261, A261 &lt;= $G$2), $D$5*$D$2*(A261-E261)/365.25, 0)</f>
        <v>0</v>
      </c>
      <c r="M261" s="41" t="n">
        <f aca="false">IF(A261&lt;=$G$2, $D$5*$D$2*(A261-E261)/365.25, 0)</f>
        <v>2464.06570841889</v>
      </c>
      <c r="N261" s="42" t="n">
        <f aca="false">(L261*H261 + M261*I261) * K261</f>
        <v>0.18216274368446</v>
      </c>
      <c r="O261" s="43" t="n">
        <f aca="false">IF(A261&lt;=$G$2, $D$2*(1-$D$3), 0)</f>
        <v>600000</v>
      </c>
      <c r="P261" s="44" t="n">
        <f aca="false">O261*I261*K261</f>
        <v>44.356628087166</v>
      </c>
    </row>
    <row r="262" customFormat="false" ht="15" hidden="false" customHeight="false" outlineLevel="0" collapsed="false">
      <c r="A262" s="4" t="n">
        <f aca="false">WORKDAY(A261, 1)</f>
        <v>44249</v>
      </c>
      <c r="B262" s="33" t="n">
        <f aca="false">DATE(2000, MONTH(A262), DAY(A262))</f>
        <v>36578</v>
      </c>
      <c r="C262" s="33" t="n">
        <f aca="false">VLOOKUP(B262, $R$9:$S$13, 2)</f>
        <v>36605</v>
      </c>
      <c r="D262" s="34" t="n">
        <f aca="false">IF(OR(C262=B262, AND(C262&lt;&gt;C261, C261&gt;B261)), 1, 0)</f>
        <v>0</v>
      </c>
      <c r="E262" s="4" t="n">
        <f aca="false" t="array" ref="E262:E262">INDEX($A$9:A261, MAX(IF($D$9:D261=1, ROW(D$9:$D261)-ROW($D$9)+1, 0)))</f>
        <v>44186</v>
      </c>
      <c r="F262" s="36" t="n">
        <f aca="false">(A262-$A$2)/365.25</f>
        <v>0.971937029431896</v>
      </c>
      <c r="G262" s="37" t="n">
        <f aca="false">INDEX('Default Prob'!$P$5:$P$14,MIN(1+_xlfn.IFNA(MATCH(F262,'Default Prob'!$F$5:$F$14,1),0),COUNT('Default Prob'!$P$5:$P$14)))</f>
        <v>0.0275775811913573</v>
      </c>
      <c r="H262" s="37" t="n">
        <f aca="false">H261*EXP(-G261*(F262-F261))</f>
        <v>0.973552358017339</v>
      </c>
      <c r="I262" s="38" t="n">
        <f aca="false">H261-H262</f>
        <v>0.000220544230970621</v>
      </c>
      <c r="J262" s="39" t="n">
        <f aca="false">INDEX('Default Prob'!$C$3:$C$20, _xlfn.IFNA(MATCH(F262, 'Default Prob'!$B$3:$B$20, 1), 1))</f>
        <v>-0.00564</v>
      </c>
      <c r="K262" s="40" t="n">
        <f aca="false">1/((1+J262)^F262)</f>
        <v>1.00551237923947</v>
      </c>
      <c r="L262" s="41" t="n">
        <f aca="false">IF(AND(D262, A262 &lt;= $G$2), $D$5*$D$2*(A262-E262)/365.25, 0)</f>
        <v>0</v>
      </c>
      <c r="M262" s="41" t="n">
        <f aca="false">IF(A262&lt;=$G$2, $D$5*$D$2*(A262-E262)/365.25, 0)</f>
        <v>2587.26899383984</v>
      </c>
      <c r="N262" s="42" t="n">
        <f aca="false">(L262*H262 + M262*I262) * K262</f>
        <v>0.573752654122422</v>
      </c>
      <c r="O262" s="43" t="n">
        <f aca="false">IF(A262&lt;=$G$2, $D$2*(1-$D$3), 0)</f>
        <v>600000</v>
      </c>
      <c r="P262" s="44" t="n">
        <f aca="false">O262*I262*K262</f>
        <v>133.055972646485</v>
      </c>
    </row>
    <row r="263" customFormat="false" ht="15" hidden="false" customHeight="false" outlineLevel="0" collapsed="false">
      <c r="A263" s="4" t="n">
        <f aca="false">WORKDAY(A262, 1)</f>
        <v>44250</v>
      </c>
      <c r="B263" s="33" t="n">
        <f aca="false">DATE(2000, MONTH(A263), DAY(A263))</f>
        <v>36579</v>
      </c>
      <c r="C263" s="33" t="n">
        <f aca="false">VLOOKUP(B263, $R$9:$S$13, 2)</f>
        <v>36605</v>
      </c>
      <c r="D263" s="34" t="n">
        <f aca="false">IF(OR(C263=B263, AND(C263&lt;&gt;C262, C262&gt;B262)), 1, 0)</f>
        <v>0</v>
      </c>
      <c r="E263" s="4" t="n">
        <f aca="false" t="array" ref="E263:E263">INDEX($A$9:A262, MAX(IF($D$9:D262=1, ROW(D$9:$D262)-ROW($D$9)+1, 0)))</f>
        <v>44186</v>
      </c>
      <c r="F263" s="36" t="n">
        <f aca="false">(A263-$A$2)/365.25</f>
        <v>0.974674880219028</v>
      </c>
      <c r="G263" s="37" t="n">
        <f aca="false">INDEX('Default Prob'!$P$5:$P$14,MIN(1+_xlfn.IFNA(MATCH(F263,'Default Prob'!$F$5:$F$14,1),0),COUNT('Default Prob'!$P$5:$P$14)))</f>
        <v>0.0275775811913573</v>
      </c>
      <c r="H263" s="37" t="n">
        <f aca="false">H262*EXP(-G262*(F263-F262))</f>
        <v>0.973478854374196</v>
      </c>
      <c r="I263" s="38" t="n">
        <f aca="false">H262-H263</f>
        <v>7.35036431435132E-005</v>
      </c>
      <c r="J263" s="39" t="n">
        <f aca="false">INDEX('Default Prob'!$C$3:$C$20, _xlfn.IFNA(MATCH(F263, 'Default Prob'!$B$3:$B$20, 1), 1))</f>
        <v>-0.00564</v>
      </c>
      <c r="K263" s="40" t="n">
        <f aca="false">1/((1+J263)^F263)</f>
        <v>1.00552794990809</v>
      </c>
      <c r="L263" s="41" t="n">
        <f aca="false">IF(AND(D263, A263 &lt;= $G$2), $D$5*$D$2*(A263-E263)/365.25, 0)</f>
        <v>0</v>
      </c>
      <c r="M263" s="41" t="n">
        <f aca="false">IF(A263&lt;=$G$2, $D$5*$D$2*(A263-E263)/365.25, 0)</f>
        <v>2628.33675564682</v>
      </c>
      <c r="N263" s="42" t="n">
        <f aca="false">(L263*H263 + M263*I263) * K263</f>
        <v>0.19426028445404</v>
      </c>
      <c r="O263" s="43" t="n">
        <f aca="false">IF(A263&lt;=$G$2, $D$2*(1-$D$3), 0)</f>
        <v>600000</v>
      </c>
      <c r="P263" s="44" t="n">
        <f aca="false">O263*I263*K263</f>
        <v>44.3459805605237</v>
      </c>
    </row>
    <row r="264" customFormat="false" ht="15" hidden="false" customHeight="false" outlineLevel="0" collapsed="false">
      <c r="A264" s="4" t="n">
        <f aca="false">WORKDAY(A263, 1)</f>
        <v>44251</v>
      </c>
      <c r="B264" s="33" t="n">
        <f aca="false">DATE(2000, MONTH(A264), DAY(A264))</f>
        <v>36580</v>
      </c>
      <c r="C264" s="33" t="n">
        <f aca="false">VLOOKUP(B264, $R$9:$S$13, 2)</f>
        <v>36605</v>
      </c>
      <c r="D264" s="34" t="n">
        <f aca="false">IF(OR(C264=B264, AND(C264&lt;&gt;C263, C263&gt;B263)), 1, 0)</f>
        <v>0</v>
      </c>
      <c r="E264" s="4" t="n">
        <f aca="false" t="array" ref="E264:E264">INDEX($A$9:A263, MAX(IF($D$9:D263=1, ROW(D$9:$D263)-ROW($D$9)+1, 0)))</f>
        <v>44186</v>
      </c>
      <c r="F264" s="36" t="n">
        <f aca="false">(A264-$A$2)/365.25</f>
        <v>0.97741273100616</v>
      </c>
      <c r="G264" s="37" t="n">
        <f aca="false">INDEX('Default Prob'!$P$5:$P$14,MIN(1+_xlfn.IFNA(MATCH(F264,'Default Prob'!$F$5:$F$14,1),0),COUNT('Default Prob'!$P$5:$P$14)))</f>
        <v>0.0275775811913573</v>
      </c>
      <c r="H264" s="37" t="n">
        <f aca="false">H263*EXP(-G263*(F264-F263))</f>
        <v>0.973405356280611</v>
      </c>
      <c r="I264" s="38" t="n">
        <f aca="false">H263-H264</f>
        <v>7.34980935852558E-005</v>
      </c>
      <c r="J264" s="39" t="n">
        <f aca="false">INDEX('Default Prob'!$C$3:$C$20, _xlfn.IFNA(MATCH(F264, 'Default Prob'!$B$3:$B$20, 1), 1))</f>
        <v>-0.00564</v>
      </c>
      <c r="K264" s="40" t="n">
        <f aca="false">1/((1+J264)^F264)</f>
        <v>1.00554352081783</v>
      </c>
      <c r="L264" s="41" t="n">
        <f aca="false">IF(AND(D264, A264 &lt;= $G$2), $D$5*$D$2*(A264-E264)/365.25, 0)</f>
        <v>0</v>
      </c>
      <c r="M264" s="41" t="n">
        <f aca="false">IF(A264&lt;=$G$2, $D$5*$D$2*(A264-E264)/365.25, 0)</f>
        <v>2669.4045174538</v>
      </c>
      <c r="N264" s="42" t="n">
        <f aca="false">(L264*H264 + M264*I264) * K264</f>
        <v>0.197283760444048</v>
      </c>
      <c r="O264" s="43" t="n">
        <f aca="false">IF(A264&lt;=$G$2, $D$2*(1-$D$3), 0)</f>
        <v>600000</v>
      </c>
      <c r="P264" s="44" t="n">
        <f aca="false">O264*I264*K264</f>
        <v>44.3433190782698</v>
      </c>
    </row>
    <row r="265" customFormat="false" ht="15" hidden="false" customHeight="false" outlineLevel="0" collapsed="false">
      <c r="A265" s="4" t="n">
        <f aca="false">WORKDAY(A264, 1)</f>
        <v>44252</v>
      </c>
      <c r="B265" s="33" t="n">
        <f aca="false">DATE(2000, MONTH(A265), DAY(A265))</f>
        <v>36581</v>
      </c>
      <c r="C265" s="33" t="n">
        <f aca="false">VLOOKUP(B265, $R$9:$S$13, 2)</f>
        <v>36605</v>
      </c>
      <c r="D265" s="34" t="n">
        <f aca="false">IF(OR(C265=B265, AND(C265&lt;&gt;C264, C264&gt;B264)), 1, 0)</f>
        <v>0</v>
      </c>
      <c r="E265" s="4" t="n">
        <f aca="false" t="array" ref="E265:E265">INDEX($A$9:A264, MAX(IF($D$9:D264=1, ROW(D$9:$D264)-ROW($D$9)+1, 0)))</f>
        <v>44186</v>
      </c>
      <c r="F265" s="36" t="n">
        <f aca="false">(A265-$A$2)/365.25</f>
        <v>0.980150581793292</v>
      </c>
      <c r="G265" s="37" t="n">
        <f aca="false">INDEX('Default Prob'!$P$5:$P$14,MIN(1+_xlfn.IFNA(MATCH(F265,'Default Prob'!$F$5:$F$14,1),0),COUNT('Default Prob'!$P$5:$P$14)))</f>
        <v>0.0275775811913573</v>
      </c>
      <c r="H265" s="37" t="n">
        <f aca="false">H264*EXP(-G264*(F265-F264))</f>
        <v>0.973331863736165</v>
      </c>
      <c r="I265" s="38" t="n">
        <f aca="false">H264-H265</f>
        <v>7.34925444459966E-005</v>
      </c>
      <c r="J265" s="39" t="n">
        <f aca="false">INDEX('Default Prob'!$C$3:$C$20, _xlfn.IFNA(MATCH(F265, 'Default Prob'!$B$3:$B$20, 1), 1))</f>
        <v>-0.00564</v>
      </c>
      <c r="K265" s="40" t="n">
        <f aca="false">1/((1+J265)^F265)</f>
        <v>1.00555909196868</v>
      </c>
      <c r="L265" s="41" t="n">
        <f aca="false">IF(AND(D265, A265 &lt;= $G$2), $D$5*$D$2*(A265-E265)/365.25, 0)</f>
        <v>0</v>
      </c>
      <c r="M265" s="41" t="n">
        <f aca="false">IF(A265&lt;=$G$2, $D$5*$D$2*(A265-E265)/365.25, 0)</f>
        <v>2710.47227926078</v>
      </c>
      <c r="N265" s="42" t="n">
        <f aca="false">(L265*H265 + M265*I265) * K265</f>
        <v>0.200306872818586</v>
      </c>
      <c r="O265" s="43" t="n">
        <f aca="false">IF(A265&lt;=$G$2, $D$2*(1-$D$3), 0)</f>
        <v>600000</v>
      </c>
      <c r="P265" s="44" t="n">
        <f aca="false">O265*I265*K265</f>
        <v>44.3406577557507</v>
      </c>
    </row>
    <row r="266" customFormat="false" ht="15" hidden="false" customHeight="false" outlineLevel="0" collapsed="false">
      <c r="A266" s="4" t="n">
        <f aca="false">WORKDAY(A265, 1)</f>
        <v>44253</v>
      </c>
      <c r="B266" s="33" t="n">
        <f aca="false">DATE(2000, MONTH(A266), DAY(A266))</f>
        <v>36582</v>
      </c>
      <c r="C266" s="33" t="n">
        <f aca="false">VLOOKUP(B266, $R$9:$S$13, 2)</f>
        <v>36605</v>
      </c>
      <c r="D266" s="34" t="n">
        <f aca="false">IF(OR(C266=B266, AND(C266&lt;&gt;C265, C265&gt;B265)), 1, 0)</f>
        <v>0</v>
      </c>
      <c r="E266" s="4" t="n">
        <f aca="false" t="array" ref="E266:E266">INDEX($A$9:A265, MAX(IF($D$9:D265=1, ROW(D$9:$D265)-ROW($D$9)+1, 0)))</f>
        <v>44186</v>
      </c>
      <c r="F266" s="36" t="n">
        <f aca="false">(A266-$A$2)/365.25</f>
        <v>0.982888432580424</v>
      </c>
      <c r="G266" s="37" t="n">
        <f aca="false">INDEX('Default Prob'!$P$5:$P$14,MIN(1+_xlfn.IFNA(MATCH(F266,'Default Prob'!$F$5:$F$14,1),0),COUNT('Default Prob'!$P$5:$P$14)))</f>
        <v>0.0275775811913573</v>
      </c>
      <c r="H266" s="37" t="n">
        <f aca="false">H265*EXP(-G265*(F266-F265))</f>
        <v>0.973258376740439</v>
      </c>
      <c r="I266" s="38" t="n">
        <f aca="false">H265-H266</f>
        <v>7.34869957256246E-005</v>
      </c>
      <c r="J266" s="39" t="n">
        <f aca="false">INDEX('Default Prob'!$C$3:$C$20, _xlfn.IFNA(MATCH(F266, 'Default Prob'!$B$3:$B$20, 1), 1))</f>
        <v>-0.00564</v>
      </c>
      <c r="K266" s="40" t="n">
        <f aca="false">1/((1+J266)^F266)</f>
        <v>1.00557466336066</v>
      </c>
      <c r="L266" s="41" t="n">
        <f aca="false">IF(AND(D266, A266 &lt;= $G$2), $D$5*$D$2*(A266-E266)/365.25, 0)</f>
        <v>0</v>
      </c>
      <c r="M266" s="41" t="n">
        <f aca="false">IF(A266&lt;=$G$2, $D$5*$D$2*(A266-E266)/365.25, 0)</f>
        <v>2751.54004106776</v>
      </c>
      <c r="N266" s="42" t="n">
        <f aca="false">(L266*H266 + M266*I266) * K266</f>
        <v>0.203329621610191</v>
      </c>
      <c r="O266" s="43" t="n">
        <f aca="false">IF(A266&lt;=$G$2, $D$2*(1-$D$3), 0)</f>
        <v>600000</v>
      </c>
      <c r="P266" s="44" t="n">
        <f aca="false">O266*I266*K266</f>
        <v>44.3379965929088</v>
      </c>
    </row>
    <row r="267" customFormat="false" ht="15" hidden="false" customHeight="false" outlineLevel="0" collapsed="false">
      <c r="A267" s="4" t="n">
        <f aca="false">WORKDAY(A266, 1)</f>
        <v>44256</v>
      </c>
      <c r="B267" s="33" t="n">
        <f aca="false">DATE(2000, MONTH(A267), DAY(A267))</f>
        <v>36586</v>
      </c>
      <c r="C267" s="33" t="n">
        <f aca="false">VLOOKUP(B267, $R$9:$S$13, 2)</f>
        <v>36605</v>
      </c>
      <c r="D267" s="34" t="n">
        <f aca="false">IF(OR(C267=B267, AND(C267&lt;&gt;C266, C266&gt;B266)), 1, 0)</f>
        <v>0</v>
      </c>
      <c r="E267" s="4" t="n">
        <f aca="false" t="array" ref="E267:E267">INDEX($A$9:A266, MAX(IF($D$9:D266=1, ROW(D$9:$D266)-ROW($D$9)+1, 0)))</f>
        <v>44186</v>
      </c>
      <c r="F267" s="36" t="n">
        <f aca="false">(A267-$A$2)/365.25</f>
        <v>0.991101984941821</v>
      </c>
      <c r="G267" s="37" t="n">
        <f aca="false">INDEX('Default Prob'!$P$5:$P$14,MIN(1+_xlfn.IFNA(MATCH(F267,'Default Prob'!$F$5:$F$14,1),0),COUNT('Default Prob'!$P$5:$P$14)))</f>
        <v>0.0275775811913573</v>
      </c>
      <c r="H267" s="37" t="n">
        <f aca="false">H266*EXP(-G266*(F267-F266))</f>
        <v>0.973037949041395</v>
      </c>
      <c r="I267" s="38" t="n">
        <f aca="false">H266-H267</f>
        <v>0.000220427699043846</v>
      </c>
      <c r="J267" s="39" t="n">
        <f aca="false">INDEX('Default Prob'!$C$3:$C$20, _xlfn.IFNA(MATCH(F267, 'Default Prob'!$B$3:$B$20, 1), 1))</f>
        <v>-0.00564</v>
      </c>
      <c r="K267" s="40" t="n">
        <f aca="false">1/((1+J267)^F267)</f>
        <v>1.00562137898338</v>
      </c>
      <c r="L267" s="41" t="n">
        <f aca="false">IF(AND(D267, A267 &lt;= $G$2), $D$5*$D$2*(A267-E267)/365.25, 0)</f>
        <v>0</v>
      </c>
      <c r="M267" s="41" t="n">
        <f aca="false">IF(A267&lt;=$G$2, $D$5*$D$2*(A267-E267)/365.25, 0)</f>
        <v>2874.74332648871</v>
      </c>
      <c r="N267" s="42" t="n">
        <f aca="false">(L267*H267 + M267*I267) * K267</f>
        <v>0.637235173203386</v>
      </c>
      <c r="O267" s="43" t="n">
        <f aca="false">IF(A267&lt;=$G$2, $D$2*(1-$D$3), 0)</f>
        <v>600000</v>
      </c>
      <c r="P267" s="44" t="n">
        <f aca="false">O267*I267*K267</f>
        <v>133.000084007164</v>
      </c>
    </row>
    <row r="268" customFormat="false" ht="15" hidden="false" customHeight="false" outlineLevel="0" collapsed="false">
      <c r="A268" s="4" t="n">
        <f aca="false">WORKDAY(A267, 1)</f>
        <v>44257</v>
      </c>
      <c r="B268" s="33" t="n">
        <f aca="false">DATE(2000, MONTH(A268), DAY(A268))</f>
        <v>36587</v>
      </c>
      <c r="C268" s="33" t="n">
        <f aca="false">VLOOKUP(B268, $R$9:$S$13, 2)</f>
        <v>36605</v>
      </c>
      <c r="D268" s="34" t="n">
        <f aca="false">IF(OR(C268=B268, AND(C268&lt;&gt;C267, C267&gt;B267)), 1, 0)</f>
        <v>0</v>
      </c>
      <c r="E268" s="4" t="n">
        <f aca="false" t="array" ref="E268:E268">INDEX($A$9:A267, MAX(IF($D$9:D267=1, ROW(D$9:$D267)-ROW($D$9)+1, 0)))</f>
        <v>44186</v>
      </c>
      <c r="F268" s="36" t="n">
        <f aca="false">(A268-$A$2)/365.25</f>
        <v>0.993839835728953</v>
      </c>
      <c r="G268" s="37" t="n">
        <f aca="false">INDEX('Default Prob'!$P$5:$P$14,MIN(1+_xlfn.IFNA(MATCH(F268,'Default Prob'!$F$5:$F$14,1),0),COUNT('Default Prob'!$P$5:$P$14)))</f>
        <v>0.0275775811913573</v>
      </c>
      <c r="H268" s="37" t="n">
        <f aca="false">H267*EXP(-G267*(F268-F267))</f>
        <v>0.972964484236362</v>
      </c>
      <c r="I268" s="38" t="n">
        <f aca="false">H267-H268</f>
        <v>7.34648050333408E-005</v>
      </c>
      <c r="J268" s="39" t="n">
        <f aca="false">INDEX('Default Prob'!$C$3:$C$20, _xlfn.IFNA(MATCH(F268, 'Default Prob'!$B$3:$B$20, 1), 1))</f>
        <v>-0.00564</v>
      </c>
      <c r="K268" s="40" t="n">
        <f aca="false">1/((1+J268)^F268)</f>
        <v>1.0056369513399</v>
      </c>
      <c r="L268" s="41" t="n">
        <f aca="false">IF(AND(D268, A268 &lt;= $G$2), $D$5*$D$2*(A268-E268)/365.25, 0)</f>
        <v>0</v>
      </c>
      <c r="M268" s="41" t="n">
        <f aca="false">IF(A268&lt;=$G$2, $D$5*$D$2*(A268-E268)/365.25, 0)</f>
        <v>2915.81108829569</v>
      </c>
      <c r="N268" s="42" t="n">
        <f aca="false">(L268*H268 + M268*I268) * K268</f>
        <v>0.215416981604933</v>
      </c>
      <c r="O268" s="43" t="n">
        <f aca="false">IF(A268&lt;=$G$2, $D$2*(1-$D$3), 0)</f>
        <v>600000</v>
      </c>
      <c r="P268" s="44" t="n">
        <f aca="false">O268*I268*K268</f>
        <v>44.3273535387052</v>
      </c>
    </row>
    <row r="269" customFormat="false" ht="15" hidden="false" customHeight="false" outlineLevel="0" collapsed="false">
      <c r="A269" s="4" t="n">
        <f aca="false">WORKDAY(A268, 1)</f>
        <v>44258</v>
      </c>
      <c r="B269" s="33" t="n">
        <f aca="false">DATE(2000, MONTH(A269), DAY(A269))</f>
        <v>36588</v>
      </c>
      <c r="C269" s="33" t="n">
        <f aca="false">VLOOKUP(B269, $R$9:$S$13, 2)</f>
        <v>36605</v>
      </c>
      <c r="D269" s="34" t="n">
        <f aca="false">IF(OR(C269=B269, AND(C269&lt;&gt;C268, C268&gt;B268)), 1, 0)</f>
        <v>0</v>
      </c>
      <c r="E269" s="4" t="n">
        <f aca="false" t="array" ref="E269:E269">INDEX($A$9:A268, MAX(IF($D$9:D268=1, ROW(D$9:$D268)-ROW($D$9)+1, 0)))</f>
        <v>44186</v>
      </c>
      <c r="F269" s="36" t="n">
        <f aca="false">(A269-$A$2)/365.25</f>
        <v>0.996577686516085</v>
      </c>
      <c r="G269" s="37" t="n">
        <f aca="false">INDEX('Default Prob'!$P$5:$P$14,MIN(1+_xlfn.IFNA(MATCH(F269,'Default Prob'!$F$5:$F$14,1),0),COUNT('Default Prob'!$P$5:$P$14)))</f>
        <v>0.0275775811913573</v>
      </c>
      <c r="H269" s="37" t="n">
        <f aca="false">H268*EXP(-G268*(F269-F268))</f>
        <v>0.972891024977954</v>
      </c>
      <c r="I269" s="38" t="n">
        <f aca="false">H268-H269</f>
        <v>7.34592584072935E-005</v>
      </c>
      <c r="J269" s="39" t="n">
        <f aca="false">INDEX('Default Prob'!$C$3:$C$20, _xlfn.IFNA(MATCH(F269, 'Default Prob'!$B$3:$B$20, 1), 1))</f>
        <v>-0.00564</v>
      </c>
      <c r="K269" s="40" t="n">
        <f aca="false">1/((1+J269)^F269)</f>
        <v>1.00565252393755</v>
      </c>
      <c r="L269" s="41" t="n">
        <f aca="false">IF(AND(D269, A269 &lt;= $G$2), $D$5*$D$2*(A269-E269)/365.25, 0)</f>
        <v>0</v>
      </c>
      <c r="M269" s="41" t="n">
        <f aca="false">IF(A269&lt;=$G$2, $D$5*$D$2*(A269-E269)/365.25, 0)</f>
        <v>2956.87885010267</v>
      </c>
      <c r="N269" s="42" t="n">
        <f aca="false">(L269*H269 + M269*I269) * K269</f>
        <v>0.218437912974088</v>
      </c>
      <c r="O269" s="43" t="n">
        <f aca="false">IF(A269&lt;=$G$2, $D$2*(1-$D$3), 0)</f>
        <v>600000</v>
      </c>
      <c r="P269" s="44" t="n">
        <f aca="false">O269*I269*K269</f>
        <v>44.3246931743253</v>
      </c>
    </row>
    <row r="270" customFormat="false" ht="15" hidden="false" customHeight="false" outlineLevel="0" collapsed="false">
      <c r="A270" s="4" t="n">
        <f aca="false">WORKDAY(A269, 1)</f>
        <v>44259</v>
      </c>
      <c r="B270" s="33" t="n">
        <f aca="false">DATE(2000, MONTH(A270), DAY(A270))</f>
        <v>36589</v>
      </c>
      <c r="C270" s="33" t="n">
        <f aca="false">VLOOKUP(B270, $R$9:$S$13, 2)</f>
        <v>36605</v>
      </c>
      <c r="D270" s="34" t="n">
        <f aca="false">IF(OR(C270=B270, AND(C270&lt;&gt;C269, C269&gt;B269)), 1, 0)</f>
        <v>0</v>
      </c>
      <c r="E270" s="4" t="n">
        <f aca="false" t="array" ref="E270:E270">INDEX($A$9:A269, MAX(IF($D$9:D269=1, ROW(D$9:$D269)-ROW($D$9)+1, 0)))</f>
        <v>44186</v>
      </c>
      <c r="F270" s="36" t="n">
        <f aca="false">(A270-$A$2)/365.25</f>
        <v>0.999315537303217</v>
      </c>
      <c r="G270" s="37" t="n">
        <f aca="false">INDEX('Default Prob'!$P$5:$P$14,MIN(1+_xlfn.IFNA(MATCH(F270,'Default Prob'!$F$5:$F$14,1),0),COUNT('Default Prob'!$P$5:$P$14)))</f>
        <v>0.0275775811913573</v>
      </c>
      <c r="H270" s="37" t="n">
        <f aca="false">H269*EXP(-G269*(F270-F269))</f>
        <v>0.972817571265754</v>
      </c>
      <c r="I270" s="38" t="n">
        <f aca="false">H269-H270</f>
        <v>7.34537122001333E-005</v>
      </c>
      <c r="J270" s="39" t="n">
        <f aca="false">INDEX('Default Prob'!$C$3:$C$20, _xlfn.IFNA(MATCH(F270, 'Default Prob'!$B$3:$B$20, 1), 1))</f>
        <v>-0.00564</v>
      </c>
      <c r="K270" s="40" t="n">
        <f aca="false">1/((1+J270)^F270)</f>
        <v>1.00566809677635</v>
      </c>
      <c r="L270" s="41" t="n">
        <f aca="false">IF(AND(D270, A270 &lt;= $G$2), $D$5*$D$2*(A270-E270)/365.25, 0)</f>
        <v>0</v>
      </c>
      <c r="M270" s="41" t="n">
        <f aca="false">IF(A270&lt;=$G$2, $D$5*$D$2*(A270-E270)/365.25, 0)</f>
        <v>2997.94661190965</v>
      </c>
      <c r="N270" s="42" t="n">
        <f aca="false">(L270*H270 + M270*I270) * K270</f>
        <v>0.221458480957332</v>
      </c>
      <c r="O270" s="43" t="n">
        <f aca="false">IF(A270&lt;=$G$2, $D$2*(1-$D$3), 0)</f>
        <v>600000</v>
      </c>
      <c r="P270" s="44" t="n">
        <f aca="false">O270*I270*K270</f>
        <v>44.3220329696797</v>
      </c>
    </row>
    <row r="271" customFormat="false" ht="15" hidden="false" customHeight="false" outlineLevel="0" collapsed="false">
      <c r="A271" s="4" t="n">
        <f aca="false">WORKDAY(A270, 1)</f>
        <v>44260</v>
      </c>
      <c r="B271" s="33" t="n">
        <f aca="false">DATE(2000, MONTH(A271), DAY(A271))</f>
        <v>36590</v>
      </c>
      <c r="C271" s="33" t="n">
        <f aca="false">VLOOKUP(B271, $R$9:$S$13, 2)</f>
        <v>36605</v>
      </c>
      <c r="D271" s="34" t="n">
        <f aca="false">IF(OR(C271=B271, AND(C271&lt;&gt;C270, C270&gt;B270)), 1, 0)</f>
        <v>0</v>
      </c>
      <c r="E271" s="4" t="n">
        <f aca="false" t="array" ref="E271:E271">INDEX($A$9:A270, MAX(IF($D$9:D270=1, ROW(D$9:$D270)-ROW($D$9)+1, 0)))</f>
        <v>44186</v>
      </c>
      <c r="F271" s="36" t="n">
        <f aca="false">(A271-$A$2)/365.25</f>
        <v>1.00205338809035</v>
      </c>
      <c r="G271" s="37" t="n">
        <f aca="false">INDEX('Default Prob'!$P$5:$P$14,MIN(1+_xlfn.IFNA(MATCH(F271,'Default Prob'!$F$5:$F$14,1),0),COUNT('Default Prob'!$P$5:$P$14)))</f>
        <v>0.0308436325815494</v>
      </c>
      <c r="H271" s="37" t="n">
        <f aca="false">H270*EXP(-G270*(F271-F270))</f>
        <v>0.972744123099343</v>
      </c>
      <c r="I271" s="38" t="n">
        <f aca="false">H270-H271</f>
        <v>7.34481664116382E-005</v>
      </c>
      <c r="J271" s="39" t="n">
        <f aca="false">INDEX('Default Prob'!$C$3:$C$20, _xlfn.IFNA(MATCH(F271, 'Default Prob'!$B$3:$B$20, 1), 1))</f>
        <v>-0.0055</v>
      </c>
      <c r="K271" s="40" t="n">
        <f aca="false">1/((1+J271)^F271)</f>
        <v>1.00554180479685</v>
      </c>
      <c r="L271" s="41" t="n">
        <f aca="false">IF(AND(D271, A271 &lt;= $G$2), $D$5*$D$2*(A271-E271)/365.25, 0)</f>
        <v>0</v>
      </c>
      <c r="M271" s="41" t="n">
        <f aca="false">IF(A271&lt;=$G$2, $D$5*$D$2*(A271-E271)/365.25, 0)</f>
        <v>3039.01437371663</v>
      </c>
      <c r="N271" s="42" t="n">
        <f aca="false">(L271*H271 + M271*I271) * K271</f>
        <v>0.224447019882167</v>
      </c>
      <c r="O271" s="43" t="n">
        <f aca="false">IF(A271&lt;=$G$2, $D$2*(1-$D$3), 0)</f>
        <v>600000</v>
      </c>
      <c r="P271" s="44" t="n">
        <f aca="false">O271*I271*K271</f>
        <v>44.3131210875468</v>
      </c>
    </row>
    <row r="272" customFormat="false" ht="15" hidden="false" customHeight="false" outlineLevel="0" collapsed="false">
      <c r="A272" s="4" t="n">
        <f aca="false">WORKDAY(A271, 1)</f>
        <v>44263</v>
      </c>
      <c r="B272" s="33" t="n">
        <f aca="false">DATE(2000, MONTH(A272), DAY(A272))</f>
        <v>36593</v>
      </c>
      <c r="C272" s="33" t="n">
        <f aca="false">VLOOKUP(B272, $R$9:$S$13, 2)</f>
        <v>36605</v>
      </c>
      <c r="D272" s="34" t="n">
        <f aca="false">IF(OR(C272=B272, AND(C272&lt;&gt;C271, C271&gt;B271)), 1, 0)</f>
        <v>0</v>
      </c>
      <c r="E272" s="4" t="n">
        <f aca="false" t="array" ref="E272:E272">INDEX($A$9:A271, MAX(IF($D$9:D271=1, ROW(D$9:$D271)-ROW($D$9)+1, 0)))</f>
        <v>44186</v>
      </c>
      <c r="F272" s="36" t="n">
        <f aca="false">(A272-$A$2)/365.25</f>
        <v>1.01026694045175</v>
      </c>
      <c r="G272" s="37" t="n">
        <f aca="false">INDEX('Default Prob'!$P$5:$P$14,MIN(1+_xlfn.IFNA(MATCH(F272,'Default Prob'!$F$5:$F$14,1),0),COUNT('Default Prob'!$P$5:$P$14)))</f>
        <v>0.0308436325815494</v>
      </c>
      <c r="H272" s="37" t="n">
        <f aca="false">H271*EXP(-G271*(F272-F271))</f>
        <v>0.972497723409507</v>
      </c>
      <c r="I272" s="38" t="n">
        <f aca="false">H271-H272</f>
        <v>0.000246399689836085</v>
      </c>
      <c r="J272" s="39" t="n">
        <f aca="false">INDEX('Default Prob'!$C$3:$C$20, _xlfn.IFNA(MATCH(F272, 'Default Prob'!$B$3:$B$20, 1), 1))</f>
        <v>-0.0055</v>
      </c>
      <c r="K272" s="40" t="n">
        <f aca="false">1/((1+J272)^F272)</f>
        <v>1.00558735609339</v>
      </c>
      <c r="L272" s="41" t="n">
        <f aca="false">IF(AND(D272, A272 &lt;= $G$2), $D$5*$D$2*(A272-E272)/365.25, 0)</f>
        <v>0</v>
      </c>
      <c r="M272" s="41" t="n">
        <f aca="false">IF(A272&lt;=$G$2, $D$5*$D$2*(A272-E272)/365.25, 0)</f>
        <v>3162.21765913758</v>
      </c>
      <c r="N272" s="42" t="n">
        <f aca="false">(L272*H272 + M272*I272) * K272</f>
        <v>0.783522947582198</v>
      </c>
      <c r="O272" s="43" t="n">
        <f aca="false">IF(A272&lt;=$G$2, $D$2*(1-$D$3), 0)</f>
        <v>600000</v>
      </c>
      <c r="P272" s="44" t="n">
        <f aca="false">O272*I272*K272</f>
        <v>148.6658475867</v>
      </c>
    </row>
    <row r="273" customFormat="false" ht="15" hidden="false" customHeight="false" outlineLevel="0" collapsed="false">
      <c r="A273" s="4" t="n">
        <f aca="false">WORKDAY(A272, 1)</f>
        <v>44264</v>
      </c>
      <c r="B273" s="33" t="n">
        <f aca="false">DATE(2000, MONTH(A273), DAY(A273))</f>
        <v>36594</v>
      </c>
      <c r="C273" s="33" t="n">
        <f aca="false">VLOOKUP(B273, $R$9:$S$13, 2)</f>
        <v>36605</v>
      </c>
      <c r="D273" s="34" t="n">
        <f aca="false">IF(OR(C273=B273, AND(C273&lt;&gt;C272, C272&gt;B272)), 1, 0)</f>
        <v>0</v>
      </c>
      <c r="E273" s="4" t="n">
        <f aca="false" t="array" ref="E273:E273">INDEX($A$9:A272, MAX(IF($D$9:D272=1, ROW(D$9:$D272)-ROW($D$9)+1, 0)))</f>
        <v>44186</v>
      </c>
      <c r="F273" s="36" t="n">
        <f aca="false">(A273-$A$2)/365.25</f>
        <v>1.01300479123888</v>
      </c>
      <c r="G273" s="37" t="n">
        <f aca="false">INDEX('Default Prob'!$P$5:$P$14,MIN(1+_xlfn.IFNA(MATCH(F273,'Default Prob'!$F$5:$F$14,1),0),COUNT('Default Prob'!$P$5:$P$14)))</f>
        <v>0.0308436325815494</v>
      </c>
      <c r="H273" s="37" t="n">
        <f aca="false">H272*EXP(-G272*(F273-F272))</f>
        <v>0.97241560405011</v>
      </c>
      <c r="I273" s="38" t="n">
        <f aca="false">H272-H273</f>
        <v>8.21193593969483E-005</v>
      </c>
      <c r="J273" s="39" t="n">
        <f aca="false">INDEX('Default Prob'!$C$3:$C$20, _xlfn.IFNA(MATCH(F273, 'Default Prob'!$B$3:$B$20, 1), 1))</f>
        <v>-0.0055</v>
      </c>
      <c r="K273" s="40" t="n">
        <f aca="false">1/((1+J273)^F273)</f>
        <v>1.00560254031745</v>
      </c>
      <c r="L273" s="41" t="n">
        <f aca="false">IF(AND(D273, A273 &lt;= $G$2), $D$5*$D$2*(A273-E273)/365.25, 0)</f>
        <v>0</v>
      </c>
      <c r="M273" s="41" t="n">
        <f aca="false">IF(A273&lt;=$G$2, $D$5*$D$2*(A273-E273)/365.25, 0)</f>
        <v>3203.28542094456</v>
      </c>
      <c r="N273" s="42" t="n">
        <f aca="false">(L273*H273 + M273*I273) * K273</f>
        <v>0.264525504750201</v>
      </c>
      <c r="O273" s="43" t="n">
        <f aca="false">IF(A273&lt;=$G$2, $D$2*(1-$D$3), 0)</f>
        <v>600000</v>
      </c>
      <c r="P273" s="44" t="n">
        <f aca="false">O273*I273*K273</f>
        <v>49.5476618512877</v>
      </c>
    </row>
    <row r="274" customFormat="false" ht="15" hidden="false" customHeight="false" outlineLevel="0" collapsed="false">
      <c r="A274" s="4" t="n">
        <f aca="false">WORKDAY(A273, 1)</f>
        <v>44265</v>
      </c>
      <c r="B274" s="33" t="n">
        <f aca="false">DATE(2000, MONTH(A274), DAY(A274))</f>
        <v>36595</v>
      </c>
      <c r="C274" s="33" t="n">
        <f aca="false">VLOOKUP(B274, $R$9:$S$13, 2)</f>
        <v>36605</v>
      </c>
      <c r="D274" s="34" t="n">
        <f aca="false">IF(OR(C274=B274, AND(C274&lt;&gt;C273, C273&gt;B273)), 1, 0)</f>
        <v>0</v>
      </c>
      <c r="E274" s="4" t="n">
        <f aca="false" t="array" ref="E274:E274">INDEX($A$9:A273, MAX(IF($D$9:D273=1, ROW(D$9:$D273)-ROW($D$9)+1, 0)))</f>
        <v>44186</v>
      </c>
      <c r="F274" s="36" t="n">
        <f aca="false">(A274-$A$2)/365.25</f>
        <v>1.01574264202601</v>
      </c>
      <c r="G274" s="37" t="n">
        <f aca="false">INDEX('Default Prob'!$P$5:$P$14,MIN(1+_xlfn.IFNA(MATCH(F274,'Default Prob'!$F$5:$F$14,1),0),COUNT('Default Prob'!$P$5:$P$14)))</f>
        <v>0.0308436325815494</v>
      </c>
      <c r="H274" s="37" t="n">
        <f aca="false">H273*EXP(-G273*(F274-F273))</f>
        <v>0.972333491625011</v>
      </c>
      <c r="I274" s="38" t="n">
        <f aca="false">H273-H274</f>
        <v>8.21124250987015E-005</v>
      </c>
      <c r="J274" s="39" t="n">
        <f aca="false">INDEX('Default Prob'!$C$3:$C$20, _xlfn.IFNA(MATCH(F274, 'Default Prob'!$B$3:$B$20, 1), 1))</f>
        <v>-0.0055</v>
      </c>
      <c r="K274" s="40" t="n">
        <f aca="false">1/((1+J274)^F274)</f>
        <v>1.00561772477079</v>
      </c>
      <c r="L274" s="41" t="n">
        <f aca="false">IF(AND(D274, A274 &lt;= $G$2), $D$5*$D$2*(A274-E274)/365.25, 0)</f>
        <v>0</v>
      </c>
      <c r="M274" s="41" t="n">
        <f aca="false">IF(A274&lt;=$G$2, $D$5*$D$2*(A274-E274)/365.25, 0)</f>
        <v>3244.35318275154</v>
      </c>
      <c r="N274" s="42" t="n">
        <f aca="false">(L274*H274 + M274*I274) * K274</f>
        <v>0.267898279184817</v>
      </c>
      <c r="O274" s="43" t="n">
        <f aca="false">IF(A274&lt;=$G$2, $D$2*(1-$D$3), 0)</f>
        <v>600000</v>
      </c>
      <c r="P274" s="44" t="n">
        <f aca="false">O274*I274*K274</f>
        <v>49.544226061901</v>
      </c>
    </row>
    <row r="275" customFormat="false" ht="15" hidden="false" customHeight="false" outlineLevel="0" collapsed="false">
      <c r="A275" s="4" t="n">
        <f aca="false">WORKDAY(A274, 1)</f>
        <v>44266</v>
      </c>
      <c r="B275" s="33" t="n">
        <f aca="false">DATE(2000, MONTH(A275), DAY(A275))</f>
        <v>36596</v>
      </c>
      <c r="C275" s="33" t="n">
        <f aca="false">VLOOKUP(B275, $R$9:$S$13, 2)</f>
        <v>36605</v>
      </c>
      <c r="D275" s="34" t="n">
        <f aca="false">IF(OR(C275=B275, AND(C275&lt;&gt;C274, C274&gt;B274)), 1, 0)</f>
        <v>0</v>
      </c>
      <c r="E275" s="4" t="n">
        <f aca="false" t="array" ref="E275:E275">INDEX($A$9:A274, MAX(IF($D$9:D274=1, ROW(D$9:$D274)-ROW($D$9)+1, 0)))</f>
        <v>44186</v>
      </c>
      <c r="F275" s="36" t="n">
        <f aca="false">(A275-$A$2)/365.25</f>
        <v>1.01848049281314</v>
      </c>
      <c r="G275" s="37" t="n">
        <f aca="false">INDEX('Default Prob'!$P$5:$P$14,MIN(1+_xlfn.IFNA(MATCH(F275,'Default Prob'!$F$5:$F$14,1),0),COUNT('Default Prob'!$P$5:$P$14)))</f>
        <v>0.0308436325815494</v>
      </c>
      <c r="H275" s="37" t="n">
        <f aca="false">H274*EXP(-G274*(F275-F274))</f>
        <v>0.972251386133625</v>
      </c>
      <c r="I275" s="38" t="n">
        <f aca="false">H274-H275</f>
        <v>8.21054913860975E-005</v>
      </c>
      <c r="J275" s="39" t="n">
        <f aca="false">INDEX('Default Prob'!$C$3:$C$20, _xlfn.IFNA(MATCH(F275, 'Default Prob'!$B$3:$B$20, 1), 1))</f>
        <v>-0.0055</v>
      </c>
      <c r="K275" s="40" t="n">
        <f aca="false">1/((1+J275)^F275)</f>
        <v>1.00563290945342</v>
      </c>
      <c r="L275" s="41" t="n">
        <f aca="false">IF(AND(D275, A275 &lt;= $G$2), $D$5*$D$2*(A275-E275)/365.25, 0)</f>
        <v>0</v>
      </c>
      <c r="M275" s="41" t="n">
        <f aca="false">IF(A275&lt;=$G$2, $D$5*$D$2*(A275-E275)/365.25, 0)</f>
        <v>3285.42094455852</v>
      </c>
      <c r="N275" s="42" t="n">
        <f aca="false">(L275*H275 + M275*I275) * K275</f>
        <v>0.271270584590402</v>
      </c>
      <c r="O275" s="43" t="n">
        <f aca="false">IF(A275&lt;=$G$2, $D$2*(1-$D$3), 0)</f>
        <v>600000</v>
      </c>
      <c r="P275" s="44" t="n">
        <f aca="false">O275*I275*K275</f>
        <v>49.5407905108221</v>
      </c>
    </row>
    <row r="276" customFormat="false" ht="15" hidden="false" customHeight="false" outlineLevel="0" collapsed="false">
      <c r="A276" s="4" t="n">
        <f aca="false">WORKDAY(A275, 1)</f>
        <v>44267</v>
      </c>
      <c r="B276" s="33" t="n">
        <f aca="false">DATE(2000, MONTH(A276), DAY(A276))</f>
        <v>36597</v>
      </c>
      <c r="C276" s="33" t="n">
        <f aca="false">VLOOKUP(B276, $R$9:$S$13, 2)</f>
        <v>36605</v>
      </c>
      <c r="D276" s="34" t="n">
        <f aca="false">IF(OR(C276=B276, AND(C276&lt;&gt;C275, C275&gt;B275)), 1, 0)</f>
        <v>0</v>
      </c>
      <c r="E276" s="4" t="n">
        <f aca="false" t="array" ref="E276:E276">INDEX($A$9:A275, MAX(IF($D$9:D275=1, ROW(D$9:$D275)-ROW($D$9)+1, 0)))</f>
        <v>44186</v>
      </c>
      <c r="F276" s="36" t="n">
        <f aca="false">(A276-$A$2)/365.25</f>
        <v>1.02121834360027</v>
      </c>
      <c r="G276" s="37" t="n">
        <f aca="false">INDEX('Default Prob'!$P$5:$P$14,MIN(1+_xlfn.IFNA(MATCH(F276,'Default Prob'!$F$5:$F$14,1),0),COUNT('Default Prob'!$P$5:$P$14)))</f>
        <v>0.0308436325815494</v>
      </c>
      <c r="H276" s="37" t="n">
        <f aca="false">H275*EXP(-G275*(F276-F275))</f>
        <v>0.972169287575366</v>
      </c>
      <c r="I276" s="38" t="n">
        <f aca="false">H275-H276</f>
        <v>8.2098558258914E-005</v>
      </c>
      <c r="J276" s="39" t="n">
        <f aca="false">INDEX('Default Prob'!$C$3:$C$20, _xlfn.IFNA(MATCH(F276, 'Default Prob'!$B$3:$B$20, 1), 1))</f>
        <v>-0.0055</v>
      </c>
      <c r="K276" s="40" t="n">
        <f aca="false">1/((1+J276)^F276)</f>
        <v>1.00564809436533</v>
      </c>
      <c r="L276" s="41" t="n">
        <f aca="false">IF(AND(D276, A276 &lt;= $G$2), $D$5*$D$2*(A276-E276)/365.25, 0)</f>
        <v>0</v>
      </c>
      <c r="M276" s="41" t="n">
        <f aca="false">IF(A276&lt;=$G$2, $D$5*$D$2*(A276-E276)/365.25, 0)</f>
        <v>3326.4887063655</v>
      </c>
      <c r="N276" s="42" t="n">
        <f aca="false">(L276*H276 + M276*I276) * K276</f>
        <v>0.27464242101522</v>
      </c>
      <c r="O276" s="43" t="n">
        <f aca="false">IF(A276&lt;=$G$2, $D$2*(1-$D$3), 0)</f>
        <v>600000</v>
      </c>
      <c r="P276" s="44" t="n">
        <f aca="false">O276*I276*K276</f>
        <v>49.5373551979305</v>
      </c>
    </row>
    <row r="277" customFormat="false" ht="15" hidden="false" customHeight="false" outlineLevel="0" collapsed="false">
      <c r="A277" s="4" t="n">
        <f aca="false">WORKDAY(A276, 1)</f>
        <v>44270</v>
      </c>
      <c r="B277" s="33" t="n">
        <f aca="false">DATE(2000, MONTH(A277), DAY(A277))</f>
        <v>36600</v>
      </c>
      <c r="C277" s="33" t="n">
        <f aca="false">VLOOKUP(B277, $R$9:$S$13, 2)</f>
        <v>36605</v>
      </c>
      <c r="D277" s="34" t="n">
        <f aca="false">IF(OR(C277=B277, AND(C277&lt;&gt;C276, C276&gt;B276)), 1, 0)</f>
        <v>0</v>
      </c>
      <c r="E277" s="4" t="n">
        <f aca="false" t="array" ref="E277:E277">INDEX($A$9:A276, MAX(IF($D$9:D276=1, ROW(D$9:$D276)-ROW($D$9)+1, 0)))</f>
        <v>44186</v>
      </c>
      <c r="F277" s="36" t="n">
        <f aca="false">(A277-$A$2)/365.25</f>
        <v>1.02943189596167</v>
      </c>
      <c r="G277" s="37" t="n">
        <f aca="false">INDEX('Default Prob'!$P$5:$P$14,MIN(1+_xlfn.IFNA(MATCH(F277,'Default Prob'!$F$5:$F$14,1),0),COUNT('Default Prob'!$P$5:$P$14)))</f>
        <v>0.0308436325815494</v>
      </c>
      <c r="H277" s="37" t="n">
        <f aca="false">H276*EXP(-G276*(F277-F276))</f>
        <v>0.971923033493497</v>
      </c>
      <c r="I277" s="38" t="n">
        <f aca="false">H276-H277</f>
        <v>0.000246254081868513</v>
      </c>
      <c r="J277" s="39" t="n">
        <f aca="false">INDEX('Default Prob'!$C$3:$C$20, _xlfn.IFNA(MATCH(F277, 'Default Prob'!$B$3:$B$20, 1), 1))</f>
        <v>-0.0055</v>
      </c>
      <c r="K277" s="40" t="n">
        <f aca="false">1/((1+J277)^F277)</f>
        <v>1.00569365047681</v>
      </c>
      <c r="L277" s="41" t="n">
        <f aca="false">IF(AND(D277, A277 &lt;= $G$2), $D$5*$D$2*(A277-E277)/365.25, 0)</f>
        <v>0</v>
      </c>
      <c r="M277" s="41" t="n">
        <f aca="false">IF(A277&lt;=$G$2, $D$5*$D$2*(A277-E277)/365.25, 0)</f>
        <v>3449.69199178645</v>
      </c>
      <c r="N277" s="42" t="n">
        <f aca="false">(L277*H277 + M277*I277) * K277</f>
        <v>0.854337494426672</v>
      </c>
      <c r="O277" s="43" t="n">
        <f aca="false">IF(A277&lt;=$G$2, $D$2*(1-$D$3), 0)</f>
        <v>600000</v>
      </c>
      <c r="P277" s="44" t="n">
        <f aca="false">O277*I277*K277</f>
        <v>148.593699923496</v>
      </c>
    </row>
    <row r="278" customFormat="false" ht="15" hidden="false" customHeight="false" outlineLevel="0" collapsed="false">
      <c r="A278" s="4" t="n">
        <f aca="false">WORKDAY(A277, 1)</f>
        <v>44271</v>
      </c>
      <c r="B278" s="33" t="n">
        <f aca="false">DATE(2000, MONTH(A278), DAY(A278))</f>
        <v>36601</v>
      </c>
      <c r="C278" s="33" t="n">
        <f aca="false">VLOOKUP(B278, $R$9:$S$13, 2)</f>
        <v>36605</v>
      </c>
      <c r="D278" s="34" t="n">
        <f aca="false">IF(OR(C278=B278, AND(C278&lt;&gt;C277, C277&gt;B277)), 1, 0)</f>
        <v>0</v>
      </c>
      <c r="E278" s="4" t="n">
        <f aca="false" t="array" ref="E278:E278">INDEX($A$9:A277, MAX(IF($D$9:D277=1, ROW(D$9:$D277)-ROW($D$9)+1, 0)))</f>
        <v>44186</v>
      </c>
      <c r="F278" s="36" t="n">
        <f aca="false">(A278-$A$2)/365.25</f>
        <v>1.0321697467488</v>
      </c>
      <c r="G278" s="37" t="n">
        <f aca="false">INDEX('Default Prob'!$P$5:$P$14,MIN(1+_xlfn.IFNA(MATCH(F278,'Default Prob'!$F$5:$F$14,1),0),COUNT('Default Prob'!$P$5:$P$14)))</f>
        <v>0.0308436325815494</v>
      </c>
      <c r="H278" s="37" t="n">
        <f aca="false">H277*EXP(-G277*(F278-F277))</f>
        <v>0.971840962661893</v>
      </c>
      <c r="I278" s="38" t="n">
        <f aca="false">H277-H278</f>
        <v>8.20708316043861E-005</v>
      </c>
      <c r="J278" s="39" t="n">
        <f aca="false">INDEX('Default Prob'!$C$3:$C$20, _xlfn.IFNA(MATCH(F278, 'Default Prob'!$B$3:$B$20, 1), 1))</f>
        <v>-0.0055</v>
      </c>
      <c r="K278" s="40" t="n">
        <f aca="false">1/((1+J278)^F278)</f>
        <v>1.0057088363059</v>
      </c>
      <c r="L278" s="41" t="n">
        <f aca="false">IF(AND(D278, A278 &lt;= $G$2), $D$5*$D$2*(A278-E278)/365.25, 0)</f>
        <v>0</v>
      </c>
      <c r="M278" s="41" t="n">
        <f aca="false">IF(A278&lt;=$G$2, $D$5*$D$2*(A278-E278)/365.25, 0)</f>
        <v>3490.75975359343</v>
      </c>
      <c r="N278" s="42" t="n">
        <f aca="false">(L278*H278 + M278*I278) * K278</f>
        <v>0.288125077886567</v>
      </c>
      <c r="O278" s="43" t="n">
        <f aca="false">IF(A278&lt;=$G$2, $D$2*(1-$D$3), 0)</f>
        <v>600000</v>
      </c>
      <c r="P278" s="44" t="n">
        <f aca="false">O278*I278*K278</f>
        <v>49.5236163285028</v>
      </c>
    </row>
    <row r="279" customFormat="false" ht="15" hidden="false" customHeight="false" outlineLevel="0" collapsed="false">
      <c r="A279" s="4" t="n">
        <f aca="false">WORKDAY(A278, 1)</f>
        <v>44272</v>
      </c>
      <c r="B279" s="33" t="n">
        <f aca="false">DATE(2000, MONTH(A279), DAY(A279))</f>
        <v>36602</v>
      </c>
      <c r="C279" s="33" t="n">
        <f aca="false">VLOOKUP(B279, $R$9:$S$13, 2)</f>
        <v>36605</v>
      </c>
      <c r="D279" s="34" t="n">
        <f aca="false">IF(OR(C279=B279, AND(C279&lt;&gt;C278, C278&gt;B278)), 1, 0)</f>
        <v>0</v>
      </c>
      <c r="E279" s="4" t="n">
        <f aca="false" t="array" ref="E279:E279">INDEX($A$9:A278, MAX(IF($D$9:D278=1, ROW(D$9:$D278)-ROW($D$9)+1, 0)))</f>
        <v>44186</v>
      </c>
      <c r="F279" s="36" t="n">
        <f aca="false">(A279-$A$2)/365.25</f>
        <v>1.03490759753593</v>
      </c>
      <c r="G279" s="37" t="n">
        <f aca="false">INDEX('Default Prob'!$P$5:$P$14,MIN(1+_xlfn.IFNA(MATCH(F279,'Default Prob'!$F$5:$F$14,1),0),COUNT('Default Prob'!$P$5:$P$14)))</f>
        <v>0.0308436325815494</v>
      </c>
      <c r="H279" s="37" t="n">
        <f aca="false">H278*EXP(-G278*(F279-F278))</f>
        <v>0.971758898760489</v>
      </c>
      <c r="I279" s="38" t="n">
        <f aca="false">H278-H279</f>
        <v>8.20639014039726E-005</v>
      </c>
      <c r="J279" s="39" t="n">
        <f aca="false">INDEX('Default Prob'!$C$3:$C$20, _xlfn.IFNA(MATCH(F279, 'Default Prob'!$B$3:$B$20, 1), 1))</f>
        <v>-0.0055</v>
      </c>
      <c r="K279" s="40" t="n">
        <f aca="false">1/((1+J279)^F279)</f>
        <v>1.0057240223643</v>
      </c>
      <c r="L279" s="41" t="n">
        <f aca="false">IF(AND(D279, A279 &lt;= $G$2), $D$5*$D$2*(A279-E279)/365.25, 0)</f>
        <v>0</v>
      </c>
      <c r="M279" s="41" t="n">
        <f aca="false">IF(A279&lt;=$G$2, $D$5*$D$2*(A279-E279)/365.25, 0)</f>
        <v>3531.82751540041</v>
      </c>
      <c r="N279" s="42" t="n">
        <f aca="false">(L279*H279 + M279*I279) * K279</f>
        <v>0.291494570141202</v>
      </c>
      <c r="O279" s="43" t="n">
        <f aca="false">IF(A279&lt;=$G$2, $D$2*(1-$D$3), 0)</f>
        <v>600000</v>
      </c>
      <c r="P279" s="44" t="n">
        <f aca="false">O279*I279*K279</f>
        <v>49.5201822065461</v>
      </c>
    </row>
    <row r="280" customFormat="false" ht="15" hidden="false" customHeight="false" outlineLevel="0" collapsed="false">
      <c r="A280" s="4" t="n">
        <f aca="false">WORKDAY(A279, 1)</f>
        <v>44273</v>
      </c>
      <c r="B280" s="33" t="n">
        <f aca="false">DATE(2000, MONTH(A280), DAY(A280))</f>
        <v>36603</v>
      </c>
      <c r="C280" s="33" t="n">
        <f aca="false">VLOOKUP(B280, $R$9:$S$13, 2)</f>
        <v>36605</v>
      </c>
      <c r="D280" s="34" t="n">
        <f aca="false">IF(OR(C280=B280, AND(C280&lt;&gt;C279, C279&gt;B279)), 1, 0)</f>
        <v>0</v>
      </c>
      <c r="E280" s="4" t="n">
        <f aca="false" t="array" ref="E280:E280">INDEX($A$9:A279, MAX(IF($D$9:D279=1, ROW(D$9:$D279)-ROW($D$9)+1, 0)))</f>
        <v>44186</v>
      </c>
      <c r="F280" s="36" t="n">
        <f aca="false">(A280-$A$2)/365.25</f>
        <v>1.03764544832307</v>
      </c>
      <c r="G280" s="37" t="n">
        <f aca="false">INDEX('Default Prob'!$P$5:$P$14,MIN(1+_xlfn.IFNA(MATCH(F280,'Default Prob'!$F$5:$F$14,1),0),COUNT('Default Prob'!$P$5:$P$14)))</f>
        <v>0.0308436325815494</v>
      </c>
      <c r="H280" s="37" t="n">
        <f aca="false">H279*EXP(-G279*(F280-F279))</f>
        <v>0.9716768417887</v>
      </c>
      <c r="I280" s="38" t="n">
        <f aca="false">H279-H280</f>
        <v>8.20569717887576E-005</v>
      </c>
      <c r="J280" s="39" t="n">
        <f aca="false">INDEX('Default Prob'!$C$3:$C$20, _xlfn.IFNA(MATCH(F280, 'Default Prob'!$B$3:$B$20, 1), 1))</f>
        <v>-0.0055</v>
      </c>
      <c r="K280" s="40" t="n">
        <f aca="false">1/((1+J280)^F280)</f>
        <v>1.005739208652</v>
      </c>
      <c r="L280" s="41" t="n">
        <f aca="false">IF(AND(D280, A280 &lt;= $G$2), $D$5*$D$2*(A280-E280)/365.25, 0)</f>
        <v>0</v>
      </c>
      <c r="M280" s="41" t="n">
        <f aca="false">IF(A280&lt;=$G$2, $D$5*$D$2*(A280-E280)/365.25, 0)</f>
        <v>3572.89527720739</v>
      </c>
      <c r="N280" s="42" t="n">
        <f aca="false">(L280*H280 + M280*I280) * K280</f>
        <v>0.294863593708204</v>
      </c>
      <c r="O280" s="43" t="n">
        <f aca="false">IF(A280&lt;=$G$2, $D$2*(1-$D$3), 0)</f>
        <v>600000</v>
      </c>
      <c r="P280" s="44" t="n">
        <f aca="false">O280*I280*K280</f>
        <v>49.5167483227226</v>
      </c>
    </row>
    <row r="281" customFormat="false" ht="15" hidden="false" customHeight="false" outlineLevel="0" collapsed="false">
      <c r="A281" s="4" t="n">
        <f aca="false">WORKDAY(A280, 1)</f>
        <v>44274</v>
      </c>
      <c r="B281" s="33" t="n">
        <f aca="false">DATE(2000, MONTH(A281), DAY(A281))</f>
        <v>36604</v>
      </c>
      <c r="C281" s="33" t="n">
        <f aca="false">VLOOKUP(B281, $R$9:$S$13, 2)</f>
        <v>36605</v>
      </c>
      <c r="D281" s="34" t="n">
        <f aca="false">IF(OR(C281=B281, AND(C281&lt;&gt;C280, C280&gt;B280)), 1, 0)</f>
        <v>0</v>
      </c>
      <c r="E281" s="4" t="n">
        <f aca="false" t="array" ref="E281:E281">INDEX($A$9:A280, MAX(IF($D$9:D280=1, ROW(D$9:$D280)-ROW($D$9)+1, 0)))</f>
        <v>44186</v>
      </c>
      <c r="F281" s="36" t="n">
        <f aca="false">(A281-$A$2)/365.25</f>
        <v>1.0403832991102</v>
      </c>
      <c r="G281" s="37" t="n">
        <f aca="false">INDEX('Default Prob'!$P$5:$P$14,MIN(1+_xlfn.IFNA(MATCH(F281,'Default Prob'!$F$5:$F$14,1),0),COUNT('Default Prob'!$P$5:$P$14)))</f>
        <v>0.0308436325815494</v>
      </c>
      <c r="H281" s="37" t="n">
        <f aca="false">H280*EXP(-G280*(F281-F280))</f>
        <v>0.971594791745942</v>
      </c>
      <c r="I281" s="38" t="n">
        <f aca="false">H280-H281</f>
        <v>8.20500427587412E-005</v>
      </c>
      <c r="J281" s="39" t="n">
        <f aca="false">INDEX('Default Prob'!$C$3:$C$20, _xlfn.IFNA(MATCH(F281, 'Default Prob'!$B$3:$B$20, 1), 1))</f>
        <v>-0.0055</v>
      </c>
      <c r="K281" s="40" t="n">
        <f aca="false">1/((1+J281)^F281)</f>
        <v>1.00575439516901</v>
      </c>
      <c r="L281" s="41" t="n">
        <f aca="false">IF(AND(D281, A281 &lt;= $G$2), $D$5*$D$2*(A281-E281)/365.25, 0)</f>
        <v>0</v>
      </c>
      <c r="M281" s="41" t="n">
        <f aca="false">IF(A281&lt;=$G$2, $D$5*$D$2*(A281-E281)/365.25, 0)</f>
        <v>3613.96303901437</v>
      </c>
      <c r="N281" s="42" t="n">
        <f aca="false">(L281*H281 + M281*I281) * K281</f>
        <v>0.29823214863655</v>
      </c>
      <c r="O281" s="43" t="n">
        <f aca="false">IF(A281&lt;=$G$2, $D$2*(1-$D$3), 0)</f>
        <v>600000</v>
      </c>
      <c r="P281" s="44" t="n">
        <f aca="false">O281*I281*K281</f>
        <v>49.5133146770455</v>
      </c>
    </row>
    <row r="282" customFormat="false" ht="15" hidden="false" customHeight="false" outlineLevel="0" collapsed="false">
      <c r="A282" s="4" t="n">
        <f aca="false">WORKDAY(A281, 1)</f>
        <v>44277</v>
      </c>
      <c r="B282" s="33" t="n">
        <f aca="false">DATE(2000, MONTH(A282), DAY(A282))</f>
        <v>36607</v>
      </c>
      <c r="C282" s="33" t="n">
        <f aca="false">VLOOKUP(B282, $R$9:$S$13, 2)</f>
        <v>36697</v>
      </c>
      <c r="D282" s="34" t="n">
        <f aca="false">IF(OR(C282=B282, AND(C282&lt;&gt;C281, C281&gt;B281)), 1, 0)</f>
        <v>1</v>
      </c>
      <c r="E282" s="4" t="n">
        <f aca="false" t="array" ref="E282:E282">INDEX($A$9:A281, MAX(IF($D$9:D281=1, ROW(D$9:$D281)-ROW($D$9)+1, 0)))</f>
        <v>44186</v>
      </c>
      <c r="F282" s="36" t="n">
        <f aca="false">(A282-$A$2)/365.25</f>
        <v>1.04859685147159</v>
      </c>
      <c r="G282" s="37" t="n">
        <f aca="false">INDEX('Default Prob'!$P$5:$P$14,MIN(1+_xlfn.IFNA(MATCH(F282,'Default Prob'!$F$5:$F$14,1),0),COUNT('Default Prob'!$P$5:$P$14)))</f>
        <v>0.0308436325815494</v>
      </c>
      <c r="H282" s="37" t="n">
        <f aca="false">H281*EXP(-G281*(F282-F281))</f>
        <v>0.971348683185995</v>
      </c>
      <c r="I282" s="38" t="n">
        <f aca="false">H281-H282</f>
        <v>0.000246108559946667</v>
      </c>
      <c r="J282" s="39" t="n">
        <f aca="false">INDEX('Default Prob'!$C$3:$C$20, _xlfn.IFNA(MATCH(F282, 'Default Prob'!$B$3:$B$20, 1), 1))</f>
        <v>-0.0055</v>
      </c>
      <c r="K282" s="40" t="n">
        <f aca="false">1/((1+J282)^F282)</f>
        <v>1.00579995609595</v>
      </c>
      <c r="L282" s="41" t="n">
        <f aca="false">IF(AND(D282, A282 &lt;= $G$2), $D$5*$D$2*(A282-E282)/365.25, 0)</f>
        <v>3737.16632443532</v>
      </c>
      <c r="M282" s="41" t="n">
        <f aca="false">IF(A282&lt;=$G$2, $D$5*$D$2*(A282-E282)/365.25, 0)</f>
        <v>3737.16632443532</v>
      </c>
      <c r="N282" s="42" t="n">
        <f aca="false">(L282*H282 + M282*I282) * K282</f>
        <v>3652.07104304648</v>
      </c>
      <c r="O282" s="43" t="n">
        <f aca="false">IF(A282&lt;=$G$2, $D$2*(1-$D$3), 0)</f>
        <v>600000</v>
      </c>
      <c r="P282" s="44" t="n">
        <f aca="false">O282*I282*K282</f>
        <v>148.521587273517</v>
      </c>
    </row>
    <row r="283" customFormat="false" ht="15" hidden="false" customHeight="false" outlineLevel="0" collapsed="false">
      <c r="A283" s="4" t="n">
        <f aca="false">WORKDAY(A282, 1)</f>
        <v>44278</v>
      </c>
      <c r="B283" s="33" t="n">
        <f aca="false">DATE(2000, MONTH(A283), DAY(A283))</f>
        <v>36608</v>
      </c>
      <c r="C283" s="33" t="n">
        <f aca="false">VLOOKUP(B283, $R$9:$S$13, 2)</f>
        <v>36697</v>
      </c>
      <c r="D283" s="34" t="n">
        <f aca="false">IF(OR(C283=B283, AND(C283&lt;&gt;C282, C282&gt;B282)), 1, 0)</f>
        <v>0</v>
      </c>
      <c r="E283" s="4" t="n">
        <f aca="false" t="array" ref="E283:E283">INDEX($A$9:A282, MAX(IF($D$9:D282=1, ROW(D$9:$D282)-ROW($D$9)+1, 0)))</f>
        <v>44277</v>
      </c>
      <c r="F283" s="36" t="n">
        <f aca="false">(A283-$A$2)/365.25</f>
        <v>1.05133470225873</v>
      </c>
      <c r="G283" s="37" t="n">
        <f aca="false">INDEX('Default Prob'!$P$5:$P$14,MIN(1+_xlfn.IFNA(MATCH(F283,'Default Prob'!$F$5:$F$14,1),0),COUNT('Default Prob'!$P$5:$P$14)))</f>
        <v>0.0308436325815494</v>
      </c>
      <c r="H283" s="37" t="n">
        <f aca="false">H282*EXP(-G282*(F283-F282))</f>
        <v>0.971266660853506</v>
      </c>
      <c r="I283" s="38" t="n">
        <f aca="false">H282-H283</f>
        <v>8.20223324889957E-005</v>
      </c>
      <c r="J283" s="39" t="n">
        <f aca="false">INDEX('Default Prob'!$C$3:$C$20, _xlfn.IFNA(MATCH(F283, 'Default Prob'!$B$3:$B$20, 1), 1))</f>
        <v>-0.0055</v>
      </c>
      <c r="K283" s="40" t="n">
        <f aca="false">1/((1+J283)^F283)</f>
        <v>1.00581514353024</v>
      </c>
      <c r="L283" s="41" t="n">
        <f aca="false">IF(AND(D283, A283 &lt;= $G$2), $D$5*$D$2*(A283-E283)/365.25, 0)</f>
        <v>0</v>
      </c>
      <c r="M283" s="41" t="n">
        <f aca="false">IF(A283&lt;=$G$2, $D$5*$D$2*(A283-E283)/365.25, 0)</f>
        <v>41.0677618069815</v>
      </c>
      <c r="N283" s="42" t="n">
        <f aca="false">(L283*H283 + M283*I283) * K283</f>
        <v>0.0033880617710515</v>
      </c>
      <c r="O283" s="43" t="n">
        <f aca="false">IF(A283&lt;=$G$2, $D$2*(1-$D$3), 0)</f>
        <v>600000</v>
      </c>
      <c r="P283" s="44" t="n">
        <f aca="false">O283*I283*K283</f>
        <v>49.4995824750625</v>
      </c>
    </row>
    <row r="284" customFormat="false" ht="15" hidden="false" customHeight="false" outlineLevel="0" collapsed="false">
      <c r="A284" s="4" t="n">
        <f aca="false">WORKDAY(A283, 1)</f>
        <v>44279</v>
      </c>
      <c r="B284" s="33" t="n">
        <f aca="false">DATE(2000, MONTH(A284), DAY(A284))</f>
        <v>36609</v>
      </c>
      <c r="C284" s="33" t="n">
        <f aca="false">VLOOKUP(B284, $R$9:$S$13, 2)</f>
        <v>36697</v>
      </c>
      <c r="D284" s="34" t="n">
        <f aca="false">IF(OR(C284=B284, AND(C284&lt;&gt;C283, C283&gt;B283)), 1, 0)</f>
        <v>0</v>
      </c>
      <c r="E284" s="4" t="n">
        <f aca="false" t="array" ref="E284:E284">INDEX($A$9:A283, MAX(IF($D$9:D283=1, ROW(D$9:$D283)-ROW($D$9)+1, 0)))</f>
        <v>44277</v>
      </c>
      <c r="F284" s="36" t="n">
        <f aca="false">(A284-$A$2)/365.25</f>
        <v>1.05407255304586</v>
      </c>
      <c r="G284" s="37" t="n">
        <f aca="false">INDEX('Default Prob'!$P$5:$P$14,MIN(1+_xlfn.IFNA(MATCH(F284,'Default Prob'!$F$5:$F$14,1),0),COUNT('Default Prob'!$P$5:$P$14)))</f>
        <v>0.0308436325815494</v>
      </c>
      <c r="H284" s="37" t="n">
        <f aca="false">H283*EXP(-G283*(F284-F283))</f>
        <v>0.971184645447122</v>
      </c>
      <c r="I284" s="38" t="n">
        <f aca="false">H283-H284</f>
        <v>8.20154063838618E-005</v>
      </c>
      <c r="J284" s="39" t="n">
        <f aca="false">INDEX('Default Prob'!$C$3:$C$20, _xlfn.IFNA(MATCH(F284, 'Default Prob'!$B$3:$B$20, 1), 1))</f>
        <v>-0.0055</v>
      </c>
      <c r="K284" s="40" t="n">
        <f aca="false">1/((1+J284)^F284)</f>
        <v>1.00583033119386</v>
      </c>
      <c r="L284" s="41" t="n">
        <f aca="false">IF(AND(D284, A284 &lt;= $G$2), $D$5*$D$2*(A284-E284)/365.25, 0)</f>
        <v>0</v>
      </c>
      <c r="M284" s="41" t="n">
        <f aca="false">IF(A284&lt;=$G$2, $D$5*$D$2*(A284-E284)/365.25, 0)</f>
        <v>82.1355236139631</v>
      </c>
      <c r="N284" s="42" t="n">
        <f aca="false">(L284*H284 + M284*I284) * K284</f>
        <v>0.00677565366456497</v>
      </c>
      <c r="O284" s="43" t="n">
        <f aca="false">IF(A284&lt;=$G$2, $D$2*(1-$D$3), 0)</f>
        <v>600000</v>
      </c>
      <c r="P284" s="44" t="n">
        <f aca="false">O284*I284*K284</f>
        <v>49.4961500196471</v>
      </c>
    </row>
    <row r="285" customFormat="false" ht="15" hidden="false" customHeight="false" outlineLevel="0" collapsed="false">
      <c r="A285" s="4" t="n">
        <f aca="false">WORKDAY(A284, 1)</f>
        <v>44280</v>
      </c>
      <c r="B285" s="33" t="n">
        <f aca="false">DATE(2000, MONTH(A285), DAY(A285))</f>
        <v>36610</v>
      </c>
      <c r="C285" s="33" t="n">
        <f aca="false">VLOOKUP(B285, $R$9:$S$13, 2)</f>
        <v>36697</v>
      </c>
      <c r="D285" s="34" t="n">
        <f aca="false">IF(OR(C285=B285, AND(C285&lt;&gt;C284, C284&gt;B284)), 1, 0)</f>
        <v>0</v>
      </c>
      <c r="E285" s="4" t="n">
        <f aca="false" t="array" ref="E285:E285">INDEX($A$9:A284, MAX(IF($D$9:D284=1, ROW(D$9:$D284)-ROW($D$9)+1, 0)))</f>
        <v>44277</v>
      </c>
      <c r="F285" s="36" t="n">
        <f aca="false">(A285-$A$2)/365.25</f>
        <v>1.05681040383299</v>
      </c>
      <c r="G285" s="37" t="n">
        <f aca="false">INDEX('Default Prob'!$P$5:$P$14,MIN(1+_xlfn.IFNA(MATCH(F285,'Default Prob'!$F$5:$F$14,1),0),COUNT('Default Prob'!$P$5:$P$14)))</f>
        <v>0.0308436325815494</v>
      </c>
      <c r="H285" s="37" t="n">
        <f aca="false">H284*EXP(-G284*(F285-F284))</f>
        <v>0.971102636966258</v>
      </c>
      <c r="I285" s="38" t="n">
        <f aca="false">H284-H285</f>
        <v>8.20084808637045E-005</v>
      </c>
      <c r="J285" s="39" t="n">
        <f aca="false">INDEX('Default Prob'!$C$3:$C$20, _xlfn.IFNA(MATCH(F285, 'Default Prob'!$B$3:$B$20, 1), 1))</f>
        <v>-0.0055</v>
      </c>
      <c r="K285" s="40" t="n">
        <f aca="false">1/((1+J285)^F285)</f>
        <v>1.00584551908681</v>
      </c>
      <c r="L285" s="41" t="n">
        <f aca="false">IF(AND(D285, A285 &lt;= $G$2), $D$5*$D$2*(A285-E285)/365.25, 0)</f>
        <v>0</v>
      </c>
      <c r="M285" s="41" t="n">
        <f aca="false">IF(A285&lt;=$G$2, $D$5*$D$2*(A285-E285)/365.25, 0)</f>
        <v>123.203285420945</v>
      </c>
      <c r="N285" s="42" t="n">
        <f aca="false">(L285*H285 + M285*I285) * K285</f>
        <v>0.01016277572943</v>
      </c>
      <c r="O285" s="43" t="n">
        <f aca="false">IF(A285&lt;=$G$2, $D$2*(1-$D$3), 0)</f>
        <v>600000</v>
      </c>
      <c r="P285" s="44" t="n">
        <f aca="false">O285*I285*K285</f>
        <v>49.492717802324</v>
      </c>
    </row>
    <row r="286" customFormat="false" ht="15" hidden="false" customHeight="false" outlineLevel="0" collapsed="false">
      <c r="A286" s="4" t="n">
        <f aca="false">WORKDAY(A285, 1)</f>
        <v>44281</v>
      </c>
      <c r="B286" s="33" t="n">
        <f aca="false">DATE(2000, MONTH(A286), DAY(A286))</f>
        <v>36611</v>
      </c>
      <c r="C286" s="33" t="n">
        <f aca="false">VLOOKUP(B286, $R$9:$S$13, 2)</f>
        <v>36697</v>
      </c>
      <c r="D286" s="34" t="n">
        <f aca="false">IF(OR(C286=B286, AND(C286&lt;&gt;C285, C285&gt;B285)), 1, 0)</f>
        <v>0</v>
      </c>
      <c r="E286" s="4" t="n">
        <f aca="false" t="array" ref="E286:E286">INDEX($A$9:A285, MAX(IF($D$9:D285=1, ROW(D$9:$D285)-ROW($D$9)+1, 0)))</f>
        <v>44277</v>
      </c>
      <c r="F286" s="36" t="n">
        <f aca="false">(A286-$A$2)/365.25</f>
        <v>1.05954825462012</v>
      </c>
      <c r="G286" s="37" t="n">
        <f aca="false">INDEX('Default Prob'!$P$5:$P$14,MIN(1+_xlfn.IFNA(MATCH(F286,'Default Prob'!$F$5:$F$14,1),0),COUNT('Default Prob'!$P$5:$P$14)))</f>
        <v>0.0308436325815494</v>
      </c>
      <c r="H286" s="37" t="n">
        <f aca="false">H285*EXP(-G285*(F286-F285))</f>
        <v>0.97102063541033</v>
      </c>
      <c r="I286" s="38" t="n">
        <f aca="false">H285-H286</f>
        <v>8.20015559283016E-005</v>
      </c>
      <c r="J286" s="39" t="n">
        <f aca="false">INDEX('Default Prob'!$C$3:$C$20, _xlfn.IFNA(MATCH(F286, 'Default Prob'!$B$3:$B$20, 1), 1))</f>
        <v>-0.0055</v>
      </c>
      <c r="K286" s="40" t="n">
        <f aca="false">1/((1+J286)^F286)</f>
        <v>1.00586070720909</v>
      </c>
      <c r="L286" s="41" t="n">
        <f aca="false">IF(AND(D286, A286 &lt;= $G$2), $D$5*$D$2*(A286-E286)/365.25, 0)</f>
        <v>0</v>
      </c>
      <c r="M286" s="41" t="n">
        <f aca="false">IF(A286&lt;=$G$2, $D$5*$D$2*(A286-E286)/365.25, 0)</f>
        <v>164.271047227926</v>
      </c>
      <c r="N286" s="42" t="n">
        <f aca="false">(L286*H286 + M286*I286) * K286</f>
        <v>0.0135494280145031</v>
      </c>
      <c r="O286" s="43" t="n">
        <f aca="false">IF(A286&lt;=$G$2, $D$2*(1-$D$3), 0)</f>
        <v>600000</v>
      </c>
      <c r="P286" s="44" t="n">
        <f aca="false">O286*I286*K286</f>
        <v>49.4892858229724</v>
      </c>
    </row>
    <row r="287" customFormat="false" ht="15" hidden="false" customHeight="false" outlineLevel="0" collapsed="false">
      <c r="A287" s="4" t="n">
        <f aca="false">WORKDAY(A286, 1)</f>
        <v>44284</v>
      </c>
      <c r="B287" s="33" t="n">
        <f aca="false">DATE(2000, MONTH(A287), DAY(A287))</f>
        <v>36614</v>
      </c>
      <c r="C287" s="33" t="n">
        <f aca="false">VLOOKUP(B287, $R$9:$S$13, 2)</f>
        <v>36697</v>
      </c>
      <c r="D287" s="34" t="n">
        <f aca="false">IF(OR(C287=B287, AND(C287&lt;&gt;C286, C286&gt;B286)), 1, 0)</f>
        <v>0</v>
      </c>
      <c r="E287" s="4" t="n">
        <f aca="false" t="array" ref="E287:E287">INDEX($A$9:A286, MAX(IF($D$9:D286=1, ROW(D$9:$D286)-ROW($D$9)+1, 0)))</f>
        <v>44277</v>
      </c>
      <c r="F287" s="36" t="n">
        <f aca="false">(A287-$A$2)/365.25</f>
        <v>1.06776180698152</v>
      </c>
      <c r="G287" s="37" t="n">
        <f aca="false">INDEX('Default Prob'!$P$5:$P$14,MIN(1+_xlfn.IFNA(MATCH(F287,'Default Prob'!$F$5:$F$14,1),0),COUNT('Default Prob'!$P$5:$P$14)))</f>
        <v>0.0308436325815494</v>
      </c>
      <c r="H287" s="37" t="n">
        <f aca="false">H286*EXP(-G286*(F287-F286))</f>
        <v>0.97077467228631</v>
      </c>
      <c r="I287" s="38" t="n">
        <f aca="false">H286-H287</f>
        <v>0.000245963124019921</v>
      </c>
      <c r="J287" s="39" t="n">
        <f aca="false">INDEX('Default Prob'!$C$3:$C$20, _xlfn.IFNA(MATCH(F287, 'Default Prob'!$B$3:$B$20, 1), 1))</f>
        <v>-0.0055</v>
      </c>
      <c r="K287" s="40" t="n">
        <f aca="false">1/((1+J287)^F287)</f>
        <v>1.00590627295199</v>
      </c>
      <c r="L287" s="41" t="n">
        <f aca="false">IF(AND(D287, A287 &lt;= $G$2), $D$5*$D$2*(A287-E287)/365.25, 0)</f>
        <v>0</v>
      </c>
      <c r="M287" s="41" t="n">
        <f aca="false">IF(A287&lt;=$G$2, $D$5*$D$2*(A287-E287)/365.25, 0)</f>
        <v>287.474332648871</v>
      </c>
      <c r="N287" s="42" t="n">
        <f aca="false">(L287*H287 + M287*I287) * K287</f>
        <v>0.0711257061833902</v>
      </c>
      <c r="O287" s="43" t="n">
        <f aca="false">IF(A287&lt;=$G$2, $D$2*(1-$D$3), 0)</f>
        <v>600000</v>
      </c>
      <c r="P287" s="44" t="n">
        <f aca="false">O287*I287*K287</f>
        <v>148.449509619904</v>
      </c>
    </row>
    <row r="288" customFormat="false" ht="15" hidden="false" customHeight="false" outlineLevel="0" collapsed="false">
      <c r="A288" s="4" t="n">
        <f aca="false">WORKDAY(A287, 1)</f>
        <v>44285</v>
      </c>
      <c r="B288" s="33" t="n">
        <f aca="false">DATE(2000, MONTH(A288), DAY(A288))</f>
        <v>36615</v>
      </c>
      <c r="C288" s="33" t="n">
        <f aca="false">VLOOKUP(B288, $R$9:$S$13, 2)</f>
        <v>36697</v>
      </c>
      <c r="D288" s="34" t="n">
        <f aca="false">IF(OR(C288=B288, AND(C288&lt;&gt;C287, C287&gt;B287)), 1, 0)</f>
        <v>0</v>
      </c>
      <c r="E288" s="4" t="n">
        <f aca="false" t="array" ref="E288:E288">INDEX($A$9:A287, MAX(IF($D$9:D287=1, ROW(D$9:$D287)-ROW($D$9)+1, 0)))</f>
        <v>44277</v>
      </c>
      <c r="F288" s="36" t="n">
        <f aca="false">(A288-$A$2)/365.25</f>
        <v>1.07049965776865</v>
      </c>
      <c r="G288" s="37" t="n">
        <f aca="false">INDEX('Default Prob'!$P$5:$P$14,MIN(1+_xlfn.IFNA(MATCH(F288,'Default Prob'!$F$5:$F$14,1),0),COUNT('Default Prob'!$P$5:$P$14)))</f>
        <v>0.0308436325815494</v>
      </c>
      <c r="H288" s="37" t="n">
        <f aca="false">H287*EXP(-G287*(F288-F287))</f>
        <v>0.970692698424276</v>
      </c>
      <c r="I288" s="38" t="n">
        <f aca="false">H287-H288</f>
        <v>8.19738620336796E-005</v>
      </c>
      <c r="J288" s="39" t="n">
        <f aca="false">INDEX('Default Prob'!$C$3:$C$20, _xlfn.IFNA(MATCH(F288, 'Default Prob'!$B$3:$B$20, 1), 1))</f>
        <v>-0.0055</v>
      </c>
      <c r="K288" s="40" t="n">
        <f aca="false">1/((1+J288)^F288)</f>
        <v>1.00592146199165</v>
      </c>
      <c r="L288" s="41" t="n">
        <f aca="false">IF(AND(D288, A288 &lt;= $G$2), $D$5*$D$2*(A288-E288)/365.25, 0)</f>
        <v>0</v>
      </c>
      <c r="M288" s="41" t="n">
        <f aca="false">IF(A288&lt;=$G$2, $D$5*$D$2*(A288-E288)/365.25, 0)</f>
        <v>328.542094455852</v>
      </c>
      <c r="N288" s="42" t="n">
        <f aca="false">(L288*H288 + M288*I288) * K288</f>
        <v>0.0270913403341342</v>
      </c>
      <c r="O288" s="43" t="n">
        <f aca="false">IF(A288&lt;=$G$2, $D$2*(1-$D$3), 0)</f>
        <v>600000</v>
      </c>
      <c r="P288" s="44" t="n">
        <f aca="false">O288*I288*K288</f>
        <v>49.4755602852125</v>
      </c>
    </row>
    <row r="289" customFormat="false" ht="15" hidden="false" customHeight="false" outlineLevel="0" collapsed="false">
      <c r="A289" s="4" t="n">
        <f aca="false">WORKDAY(A288, 1)</f>
        <v>44286</v>
      </c>
      <c r="B289" s="33" t="n">
        <f aca="false">DATE(2000, MONTH(A289), DAY(A289))</f>
        <v>36616</v>
      </c>
      <c r="C289" s="33" t="n">
        <f aca="false">VLOOKUP(B289, $R$9:$S$13, 2)</f>
        <v>36697</v>
      </c>
      <c r="D289" s="34" t="n">
        <f aca="false">IF(OR(C289=B289, AND(C289&lt;&gt;C288, C288&gt;B288)), 1, 0)</f>
        <v>0</v>
      </c>
      <c r="E289" s="4" t="n">
        <f aca="false" t="array" ref="E289:E289">INDEX($A$9:A288, MAX(IF($D$9:D288=1, ROW(D$9:$D288)-ROW($D$9)+1, 0)))</f>
        <v>44277</v>
      </c>
      <c r="F289" s="36" t="n">
        <f aca="false">(A289-$A$2)/365.25</f>
        <v>1.07323750855578</v>
      </c>
      <c r="G289" s="37" t="n">
        <f aca="false">INDEX('Default Prob'!$P$5:$P$14,MIN(1+_xlfn.IFNA(MATCH(F289,'Default Prob'!$F$5:$F$14,1),0),COUNT('Default Prob'!$P$5:$P$14)))</f>
        <v>0.0308436325815494</v>
      </c>
      <c r="H289" s="37" t="n">
        <f aca="false">H288*EXP(-G288*(F289-F288))</f>
        <v>0.970610731484255</v>
      </c>
      <c r="I289" s="38" t="n">
        <f aca="false">H288-H289</f>
        <v>8.1966940021605E-005</v>
      </c>
      <c r="J289" s="39" t="n">
        <f aca="false">INDEX('Default Prob'!$C$3:$C$20, _xlfn.IFNA(MATCH(F289, 'Default Prob'!$B$3:$B$20, 1), 1))</f>
        <v>-0.0055</v>
      </c>
      <c r="K289" s="40" t="n">
        <f aca="false">1/((1+J289)^F289)</f>
        <v>1.00593665126066</v>
      </c>
      <c r="L289" s="41" t="n">
        <f aca="false">IF(AND(D289, A289 &lt;= $G$2), $D$5*$D$2*(A289-E289)/365.25, 0)</f>
        <v>0</v>
      </c>
      <c r="M289" s="41" t="n">
        <f aca="false">IF(A289&lt;=$G$2, $D$5*$D$2*(A289-E289)/365.25, 0)</f>
        <v>369.609856262834</v>
      </c>
      <c r="N289" s="42" t="n">
        <f aca="false">(L289*H289 + M289*I289) * K289</f>
        <v>0.0304756444531726</v>
      </c>
      <c r="O289" s="43" t="n">
        <f aca="false">IF(A289&lt;=$G$2, $D$2*(1-$D$3), 0)</f>
        <v>600000</v>
      </c>
      <c r="P289" s="44" t="n">
        <f aca="false">O289*I289*K289</f>
        <v>49.4721294956502</v>
      </c>
    </row>
    <row r="290" customFormat="false" ht="15" hidden="false" customHeight="false" outlineLevel="0" collapsed="false">
      <c r="A290" s="4" t="n">
        <f aca="false">WORKDAY(A289, 1)</f>
        <v>44287</v>
      </c>
      <c r="B290" s="33" t="n">
        <f aca="false">DATE(2000, MONTH(A290), DAY(A290))</f>
        <v>36617</v>
      </c>
      <c r="C290" s="33" t="n">
        <f aca="false">VLOOKUP(B290, $R$9:$S$13, 2)</f>
        <v>36697</v>
      </c>
      <c r="D290" s="34" t="n">
        <f aca="false">IF(OR(C290=B290, AND(C290&lt;&gt;C289, C289&gt;B289)), 1, 0)</f>
        <v>0</v>
      </c>
      <c r="E290" s="4" t="n">
        <f aca="false" t="array" ref="E290:E290">INDEX($A$9:A289, MAX(IF($D$9:D289=1, ROW(D$9:$D289)-ROW($D$9)+1, 0)))</f>
        <v>44277</v>
      </c>
      <c r="F290" s="36" t="n">
        <f aca="false">(A290-$A$2)/365.25</f>
        <v>1.07597535934292</v>
      </c>
      <c r="G290" s="37" t="n">
        <f aca="false">INDEX('Default Prob'!$P$5:$P$14,MIN(1+_xlfn.IFNA(MATCH(F290,'Default Prob'!$F$5:$F$14,1),0),COUNT('Default Prob'!$P$5:$P$14)))</f>
        <v>0.0308436325815494</v>
      </c>
      <c r="H290" s="37" t="n">
        <f aca="false">H289*EXP(-G289*(F290-F289))</f>
        <v>0.970528771465661</v>
      </c>
      <c r="I290" s="38" t="n">
        <f aca="false">H289-H290</f>
        <v>8.19600185939517E-005</v>
      </c>
      <c r="J290" s="39" t="n">
        <f aca="false">INDEX('Default Prob'!$C$3:$C$20, _xlfn.IFNA(MATCH(F290, 'Default Prob'!$B$3:$B$20, 1), 1))</f>
        <v>-0.0055</v>
      </c>
      <c r="K290" s="40" t="n">
        <f aca="false">1/((1+J290)^F290)</f>
        <v>1.00595184075903</v>
      </c>
      <c r="L290" s="41" t="n">
        <f aca="false">IF(AND(D290, A290 &lt;= $G$2), $D$5*$D$2*(A290-E290)/365.25, 0)</f>
        <v>0</v>
      </c>
      <c r="M290" s="41" t="n">
        <f aca="false">IF(A290&lt;=$G$2, $D$5*$D$2*(A290-E290)/365.25, 0)</f>
        <v>410.677618069815</v>
      </c>
      <c r="N290" s="42" t="n">
        <f aca="false">(L290*H290 + M290*I290) * K290</f>
        <v>0.0338594790855155</v>
      </c>
      <c r="O290" s="43" t="n">
        <f aca="false">IF(A290&lt;=$G$2, $D$2*(1-$D$3), 0)</f>
        <v>600000</v>
      </c>
      <c r="P290" s="44" t="n">
        <f aca="false">O290*I290*K290</f>
        <v>49.4686989439381</v>
      </c>
    </row>
    <row r="291" customFormat="false" ht="15" hidden="false" customHeight="false" outlineLevel="0" collapsed="false">
      <c r="A291" s="4" t="n">
        <f aca="false">WORKDAY(A290, 1)</f>
        <v>44288</v>
      </c>
      <c r="B291" s="33" t="n">
        <f aca="false">DATE(2000, MONTH(A291), DAY(A291))</f>
        <v>36618</v>
      </c>
      <c r="C291" s="33" t="n">
        <f aca="false">VLOOKUP(B291, $R$9:$S$13, 2)</f>
        <v>36697</v>
      </c>
      <c r="D291" s="34" t="n">
        <f aca="false">IF(OR(C291=B291, AND(C291&lt;&gt;C290, C290&gt;B290)), 1, 0)</f>
        <v>0</v>
      </c>
      <c r="E291" s="4" t="n">
        <f aca="false" t="array" ref="E291:E291">INDEX($A$9:A290, MAX(IF($D$9:D290=1, ROW(D$9:$D290)-ROW($D$9)+1, 0)))</f>
        <v>44277</v>
      </c>
      <c r="F291" s="36" t="n">
        <f aca="false">(A291-$A$2)/365.25</f>
        <v>1.07871321013005</v>
      </c>
      <c r="G291" s="37" t="n">
        <f aca="false">INDEX('Default Prob'!$P$5:$P$14,MIN(1+_xlfn.IFNA(MATCH(F291,'Default Prob'!$F$5:$F$14,1),0),COUNT('Default Prob'!$P$5:$P$14)))</f>
        <v>0.0308436325815494</v>
      </c>
      <c r="H291" s="37" t="n">
        <f aca="false">H290*EXP(-G290*(F291-F290))</f>
        <v>0.97044681836791</v>
      </c>
      <c r="I291" s="38" t="n">
        <f aca="false">H290-H291</f>
        <v>8.19530977508309E-005</v>
      </c>
      <c r="J291" s="39" t="n">
        <f aca="false">INDEX('Default Prob'!$C$3:$C$20, _xlfn.IFNA(MATCH(F291, 'Default Prob'!$B$3:$B$20, 1), 1))</f>
        <v>-0.0055</v>
      </c>
      <c r="K291" s="40" t="n">
        <f aca="false">1/((1+J291)^F291)</f>
        <v>1.00596703048676</v>
      </c>
      <c r="L291" s="41" t="n">
        <f aca="false">IF(AND(D291, A291 &lt;= $G$2), $D$5*$D$2*(A291-E291)/365.25, 0)</f>
        <v>0</v>
      </c>
      <c r="M291" s="41" t="n">
        <f aca="false">IF(A291&lt;=$G$2, $D$5*$D$2*(A291-E291)/365.25, 0)</f>
        <v>451.745379876797</v>
      </c>
      <c r="N291" s="42" t="n">
        <f aca="false">(L291*H291 + M291*I291) * K291</f>
        <v>0.0372428442800632</v>
      </c>
      <c r="O291" s="43" t="n">
        <f aca="false">IF(A291&lt;=$G$2, $D$2*(1-$D$3), 0)</f>
        <v>600000</v>
      </c>
      <c r="P291" s="44" t="n">
        <f aca="false">O291*I291*K291</f>
        <v>49.4652686301566</v>
      </c>
    </row>
    <row r="292" customFormat="false" ht="15" hidden="false" customHeight="false" outlineLevel="0" collapsed="false">
      <c r="A292" s="4" t="n">
        <f aca="false">WORKDAY(A291, 1)</f>
        <v>44291</v>
      </c>
      <c r="B292" s="33" t="n">
        <f aca="false">DATE(2000, MONTH(A292), DAY(A292))</f>
        <v>36621</v>
      </c>
      <c r="C292" s="33" t="n">
        <f aca="false">VLOOKUP(B292, $R$9:$S$13, 2)</f>
        <v>36697</v>
      </c>
      <c r="D292" s="34" t="n">
        <f aca="false">IF(OR(C292=B292, AND(C292&lt;&gt;C291, C291&gt;B291)), 1, 0)</f>
        <v>0</v>
      </c>
      <c r="E292" s="4" t="n">
        <f aca="false" t="array" ref="E292:E292">INDEX($A$9:A291, MAX(IF($D$9:D291=1, ROW(D$9:$D291)-ROW($D$9)+1, 0)))</f>
        <v>44277</v>
      </c>
      <c r="F292" s="36" t="n">
        <f aca="false">(A292-$A$2)/365.25</f>
        <v>1.08692676249144</v>
      </c>
      <c r="G292" s="37" t="n">
        <f aca="false">INDEX('Default Prob'!$P$5:$P$14,MIN(1+_xlfn.IFNA(MATCH(F292,'Default Prob'!$F$5:$F$14,1),0),COUNT('Default Prob'!$P$5:$P$14)))</f>
        <v>0.0308436325815494</v>
      </c>
      <c r="H292" s="37" t="n">
        <f aca="false">H291*EXP(-G291*(F292-F291))</f>
        <v>0.970201000593872</v>
      </c>
      <c r="I292" s="38" t="n">
        <f aca="false">H291-H292</f>
        <v>0.000245817774037427</v>
      </c>
      <c r="J292" s="39" t="n">
        <f aca="false">INDEX('Default Prob'!$C$3:$C$20, _xlfn.IFNA(MATCH(F292, 'Default Prob'!$B$3:$B$20, 1), 1))</f>
        <v>-0.0055</v>
      </c>
      <c r="K292" s="40" t="n">
        <f aca="false">1/((1+J292)^F292)</f>
        <v>1.00601260104613</v>
      </c>
      <c r="L292" s="41" t="n">
        <f aca="false">IF(AND(D292, A292 &lt;= $G$2), $D$5*$D$2*(A292-E292)/365.25, 0)</f>
        <v>0</v>
      </c>
      <c r="M292" s="41" t="n">
        <f aca="false">IF(A292&lt;=$G$2, $D$5*$D$2*(A292-E292)/365.25, 0)</f>
        <v>574.948665297741</v>
      </c>
      <c r="N292" s="42" t="n">
        <f aca="false">(L292*H292 + M292*I292) * K292</f>
        <v>0.142182377634442</v>
      </c>
      <c r="O292" s="43" t="n">
        <f aca="false">IF(A292&lt;=$G$2, $D$2*(1-$D$3), 0)</f>
        <v>600000</v>
      </c>
      <c r="P292" s="44" t="n">
        <f aca="false">O292*I292*K292</f>
        <v>148.377466945657</v>
      </c>
    </row>
    <row r="293" customFormat="false" ht="15" hidden="false" customHeight="false" outlineLevel="0" collapsed="false">
      <c r="A293" s="4" t="n">
        <f aca="false">WORKDAY(A292, 1)</f>
        <v>44292</v>
      </c>
      <c r="B293" s="33" t="n">
        <f aca="false">DATE(2000, MONTH(A293), DAY(A293))</f>
        <v>36622</v>
      </c>
      <c r="C293" s="33" t="n">
        <f aca="false">VLOOKUP(B293, $R$9:$S$13, 2)</f>
        <v>36697</v>
      </c>
      <c r="D293" s="34" t="n">
        <f aca="false">IF(OR(C293=B293, AND(C293&lt;&gt;C292, C292&gt;B292)), 1, 0)</f>
        <v>0</v>
      </c>
      <c r="E293" s="4" t="n">
        <f aca="false" t="array" ref="E293:E293">INDEX($A$9:A292, MAX(IF($D$9:D292=1, ROW(D$9:$D292)-ROW($D$9)+1, 0)))</f>
        <v>44277</v>
      </c>
      <c r="F293" s="36" t="n">
        <f aca="false">(A293-$A$2)/365.25</f>
        <v>1.08966461327858</v>
      </c>
      <c r="G293" s="37" t="n">
        <f aca="false">INDEX('Default Prob'!$P$5:$P$14,MIN(1+_xlfn.IFNA(MATCH(F293,'Default Prob'!$F$5:$F$14,1),0),COUNT('Default Prob'!$P$5:$P$14)))</f>
        <v>0.0308436325815494</v>
      </c>
      <c r="H293" s="37" t="n">
        <f aca="false">H292*EXP(-G292*(F293-F292))</f>
        <v>0.970119075173651</v>
      </c>
      <c r="I293" s="38" t="n">
        <f aca="false">H292-H293</f>
        <v>8.19254202217845E-005</v>
      </c>
      <c r="J293" s="39" t="n">
        <f aca="false">INDEX('Default Prob'!$C$3:$C$20, _xlfn.IFNA(MATCH(F293, 'Default Prob'!$B$3:$B$20, 1), 1))</f>
        <v>-0.0055</v>
      </c>
      <c r="K293" s="40" t="n">
        <f aca="false">1/((1+J293)^F293)</f>
        <v>1.00602779169133</v>
      </c>
      <c r="L293" s="41" t="n">
        <f aca="false">IF(AND(D293, A293 &lt;= $G$2), $D$5*$D$2*(A293-E293)/365.25, 0)</f>
        <v>0</v>
      </c>
      <c r="M293" s="41" t="n">
        <f aca="false">IF(A293&lt;=$G$2, $D$5*$D$2*(A293-E293)/365.25, 0)</f>
        <v>616.016427104723</v>
      </c>
      <c r="N293" s="42" t="n">
        <f aca="false">(L293*H293 + M293*I293) * K293</f>
        <v>0.0507716116565334</v>
      </c>
      <c r="O293" s="43" t="n">
        <f aca="false">IF(A293&lt;=$G$2, $D$2*(1-$D$3), 0)</f>
        <v>600000</v>
      </c>
      <c r="P293" s="44" t="n">
        <f aca="false">O293*I293*K293</f>
        <v>49.4515497534635</v>
      </c>
    </row>
    <row r="294" customFormat="false" ht="15" hidden="false" customHeight="false" outlineLevel="0" collapsed="false">
      <c r="A294" s="4" t="n">
        <f aca="false">WORKDAY(A293, 1)</f>
        <v>44293</v>
      </c>
      <c r="B294" s="33" t="n">
        <f aca="false">DATE(2000, MONTH(A294), DAY(A294))</f>
        <v>36623</v>
      </c>
      <c r="C294" s="33" t="n">
        <f aca="false">VLOOKUP(B294, $R$9:$S$13, 2)</f>
        <v>36697</v>
      </c>
      <c r="D294" s="34" t="n">
        <f aca="false">IF(OR(C294=B294, AND(C294&lt;&gt;C293, C293&gt;B293)), 1, 0)</f>
        <v>0</v>
      </c>
      <c r="E294" s="4" t="n">
        <f aca="false" t="array" ref="E294:E294">INDEX($A$9:A293, MAX(IF($D$9:D293=1, ROW(D$9:$D293)-ROW($D$9)+1, 0)))</f>
        <v>44277</v>
      </c>
      <c r="F294" s="36" t="n">
        <f aca="false">(A294-$A$2)/365.25</f>
        <v>1.09240246406571</v>
      </c>
      <c r="G294" s="37" t="n">
        <f aca="false">INDEX('Default Prob'!$P$5:$P$14,MIN(1+_xlfn.IFNA(MATCH(F294,'Default Prob'!$F$5:$F$14,1),0),COUNT('Default Prob'!$P$5:$P$14)))</f>
        <v>0.0308436325815494</v>
      </c>
      <c r="H294" s="37" t="n">
        <f aca="false">H293*EXP(-G293*(F294-F293))</f>
        <v>0.970037156671351</v>
      </c>
      <c r="I294" s="38" t="n">
        <f aca="false">H293-H294</f>
        <v>8.19185023001046E-005</v>
      </c>
      <c r="J294" s="39" t="n">
        <f aca="false">INDEX('Default Prob'!$C$3:$C$20, _xlfn.IFNA(MATCH(F294, 'Default Prob'!$B$3:$B$20, 1), 1))</f>
        <v>-0.0055</v>
      </c>
      <c r="K294" s="40" t="n">
        <f aca="false">1/((1+J294)^F294)</f>
        <v>1.0060429825659</v>
      </c>
      <c r="L294" s="41" t="n">
        <f aca="false">IF(AND(D294, A294 &lt;= $G$2), $D$5*$D$2*(A294-E294)/365.25, 0)</f>
        <v>0</v>
      </c>
      <c r="M294" s="41" t="n">
        <f aca="false">IF(A294&lt;=$G$2, $D$5*$D$2*(A294-E294)/365.25, 0)</f>
        <v>657.084188911704</v>
      </c>
      <c r="N294" s="42" t="n">
        <f aca="false">(L294*H294 + M294*I294) * K294</f>
        <v>0.0541526303943023</v>
      </c>
      <c r="O294" s="43" t="n">
        <f aca="false">IF(A294&lt;=$G$2, $D$2*(1-$D$3), 0)</f>
        <v>600000</v>
      </c>
      <c r="P294" s="44" t="n">
        <f aca="false">O294*I294*K294</f>
        <v>49.4481206287973</v>
      </c>
    </row>
    <row r="295" customFormat="false" ht="15" hidden="false" customHeight="false" outlineLevel="0" collapsed="false">
      <c r="A295" s="4" t="n">
        <f aca="false">WORKDAY(A294, 1)</f>
        <v>44294</v>
      </c>
      <c r="B295" s="33" t="n">
        <f aca="false">DATE(2000, MONTH(A295), DAY(A295))</f>
        <v>36624</v>
      </c>
      <c r="C295" s="33" t="n">
        <f aca="false">VLOOKUP(B295, $R$9:$S$13, 2)</f>
        <v>36697</v>
      </c>
      <c r="D295" s="34" t="n">
        <f aca="false">IF(OR(C295=B295, AND(C295&lt;&gt;C294, C294&gt;B294)), 1, 0)</f>
        <v>0</v>
      </c>
      <c r="E295" s="4" t="n">
        <f aca="false" t="array" ref="E295:E295">INDEX($A$9:A294, MAX(IF($D$9:D294=1, ROW(D$9:$D294)-ROW($D$9)+1, 0)))</f>
        <v>44277</v>
      </c>
      <c r="F295" s="36" t="n">
        <f aca="false">(A295-$A$2)/365.25</f>
        <v>1.09514031485284</v>
      </c>
      <c r="G295" s="37" t="n">
        <f aca="false">INDEX('Default Prob'!$P$5:$P$14,MIN(1+_xlfn.IFNA(MATCH(F295,'Default Prob'!$F$5:$F$14,1),0),COUNT('Default Prob'!$P$5:$P$14)))</f>
        <v>0.0308436325815494</v>
      </c>
      <c r="H295" s="37" t="n">
        <f aca="false">H294*EXP(-G294*(F295-F294))</f>
        <v>0.969955245086388</v>
      </c>
      <c r="I295" s="38" t="n">
        <f aca="false">H294-H295</f>
        <v>8.1911584962624E-005</v>
      </c>
      <c r="J295" s="39" t="n">
        <f aca="false">INDEX('Default Prob'!$C$3:$C$20, _xlfn.IFNA(MATCH(F295, 'Default Prob'!$B$3:$B$20, 1), 1))</f>
        <v>-0.0055</v>
      </c>
      <c r="K295" s="40" t="n">
        <f aca="false">1/((1+J295)^F295)</f>
        <v>1.00605817366986</v>
      </c>
      <c r="L295" s="41" t="n">
        <f aca="false">IF(AND(D295, A295 &lt;= $G$2), $D$5*$D$2*(A295-E295)/365.25, 0)</f>
        <v>0</v>
      </c>
      <c r="M295" s="41" t="n">
        <f aca="false">IF(A295&lt;=$G$2, $D$5*$D$2*(A295-E295)/365.25, 0)</f>
        <v>698.151950718686</v>
      </c>
      <c r="N295" s="42" t="n">
        <f aca="false">(L295*H295 + M295*I295) * K295</f>
        <v>0.0575331799871997</v>
      </c>
      <c r="O295" s="43" t="n">
        <f aca="false">IF(A295&lt;=$G$2, $D$2*(1-$D$3), 0)</f>
        <v>600000</v>
      </c>
      <c r="P295" s="44" t="n">
        <f aca="false">O295*I295*K295</f>
        <v>49.4446917419405</v>
      </c>
    </row>
    <row r="296" customFormat="false" ht="15" hidden="false" customHeight="false" outlineLevel="0" collapsed="false">
      <c r="A296" s="4" t="n">
        <f aca="false">WORKDAY(A295, 1)</f>
        <v>44295</v>
      </c>
      <c r="B296" s="33" t="n">
        <f aca="false">DATE(2000, MONTH(A296), DAY(A296))</f>
        <v>36625</v>
      </c>
      <c r="C296" s="33" t="n">
        <f aca="false">VLOOKUP(B296, $R$9:$S$13, 2)</f>
        <v>36697</v>
      </c>
      <c r="D296" s="34" t="n">
        <f aca="false">IF(OR(C296=B296, AND(C296&lt;&gt;C295, C295&gt;B295)), 1, 0)</f>
        <v>0</v>
      </c>
      <c r="E296" s="4" t="n">
        <f aca="false" t="array" ref="E296:E296">INDEX($A$9:A295, MAX(IF($D$9:D295=1, ROW(D$9:$D295)-ROW($D$9)+1, 0)))</f>
        <v>44277</v>
      </c>
      <c r="F296" s="36" t="n">
        <f aca="false">(A296-$A$2)/365.25</f>
        <v>1.09787816563997</v>
      </c>
      <c r="G296" s="37" t="n">
        <f aca="false">INDEX('Default Prob'!$P$5:$P$14,MIN(1+_xlfn.IFNA(MATCH(F296,'Default Prob'!$F$5:$F$14,1),0),COUNT('Default Prob'!$P$5:$P$14)))</f>
        <v>0.0308436325815494</v>
      </c>
      <c r="H296" s="37" t="n">
        <f aca="false">H295*EXP(-G295*(F296-F295))</f>
        <v>0.969873340418179</v>
      </c>
      <c r="I296" s="38" t="n">
        <f aca="false">H295-H296</f>
        <v>8.19046682093427E-005</v>
      </c>
      <c r="J296" s="39" t="n">
        <f aca="false">INDEX('Default Prob'!$C$3:$C$20, _xlfn.IFNA(MATCH(F296, 'Default Prob'!$B$3:$B$20, 1), 1))</f>
        <v>-0.0055</v>
      </c>
      <c r="K296" s="40" t="n">
        <f aca="false">1/((1+J296)^F296)</f>
        <v>1.0060733650032</v>
      </c>
      <c r="L296" s="41" t="n">
        <f aca="false">IF(AND(D296, A296 &lt;= $G$2), $D$5*$D$2*(A296-E296)/365.25, 0)</f>
        <v>0</v>
      </c>
      <c r="M296" s="41" t="n">
        <f aca="false">IF(A296&lt;=$G$2, $D$5*$D$2*(A296-E296)/365.25, 0)</f>
        <v>739.219712525667</v>
      </c>
      <c r="N296" s="42" t="n">
        <f aca="false">(L296*H296 + M296*I296) * K296</f>
        <v>0.0609132604840734</v>
      </c>
      <c r="O296" s="43" t="n">
        <f aca="false">IF(A296&lt;=$G$2, $D$2*(1-$D$3), 0)</f>
        <v>600000</v>
      </c>
      <c r="P296" s="44" t="n">
        <f aca="false">O296*I296*K296</f>
        <v>49.4412630929062</v>
      </c>
    </row>
    <row r="297" customFormat="false" ht="15" hidden="false" customHeight="false" outlineLevel="0" collapsed="false">
      <c r="A297" s="4" t="n">
        <f aca="false">WORKDAY(A296, 1)</f>
        <v>44298</v>
      </c>
      <c r="B297" s="33" t="n">
        <f aca="false">DATE(2000, MONTH(A297), DAY(A297))</f>
        <v>36628</v>
      </c>
      <c r="C297" s="33" t="n">
        <f aca="false">VLOOKUP(B297, $R$9:$S$13, 2)</f>
        <v>36697</v>
      </c>
      <c r="D297" s="34" t="n">
        <f aca="false">IF(OR(C297=B297, AND(C297&lt;&gt;C296, C296&gt;B296)), 1, 0)</f>
        <v>0</v>
      </c>
      <c r="E297" s="4" t="n">
        <f aca="false" t="array" ref="E297:E297">INDEX($A$9:A296, MAX(IF($D$9:D296=1, ROW(D$9:$D296)-ROW($D$9)+1, 0)))</f>
        <v>44277</v>
      </c>
      <c r="F297" s="36" t="n">
        <f aca="false">(A297-$A$2)/365.25</f>
        <v>1.10609171800137</v>
      </c>
      <c r="G297" s="37" t="n">
        <f aca="false">INDEX('Default Prob'!$P$5:$P$14,MIN(1+_xlfn.IFNA(MATCH(F297,'Default Prob'!$F$5:$F$14,1),0),COUNT('Default Prob'!$P$5:$P$14)))</f>
        <v>0.0308436325815494</v>
      </c>
      <c r="H297" s="37" t="n">
        <f aca="false">H296*EXP(-G296*(F297-F296))</f>
        <v>0.96962766790823</v>
      </c>
      <c r="I297" s="38" t="n">
        <f aca="false">H296-H297</f>
        <v>0.000245672509948336</v>
      </c>
      <c r="J297" s="39" t="n">
        <f aca="false">INDEX('Default Prob'!$C$3:$C$20, _xlfn.IFNA(MATCH(F297, 'Default Prob'!$B$3:$B$20, 1), 1))</f>
        <v>-0.0055</v>
      </c>
      <c r="K297" s="40" t="n">
        <f aca="false">1/((1+J297)^F297)</f>
        <v>1.00611894037955</v>
      </c>
      <c r="L297" s="41" t="n">
        <f aca="false">IF(AND(D297, A297 &lt;= $G$2), $D$5*$D$2*(A297-E297)/365.25, 0)</f>
        <v>0</v>
      </c>
      <c r="M297" s="41" t="n">
        <f aca="false">IF(A297&lt;=$G$2, $D$5*$D$2*(A297-E297)/365.25, 0)</f>
        <v>862.422997946612</v>
      </c>
      <c r="N297" s="42" t="n">
        <f aca="false">(L297*H297 + M297*I297) * K297</f>
        <v>0.21317006460705</v>
      </c>
      <c r="O297" s="43" t="n">
        <f aca="false">IF(A297&lt;=$G$2, $D$2*(1-$D$3), 0)</f>
        <v>600000</v>
      </c>
      <c r="P297" s="44" t="n">
        <f aca="false">O297*I297*K297</f>
        <v>148.305459233762</v>
      </c>
    </row>
    <row r="298" customFormat="false" ht="15" hidden="false" customHeight="false" outlineLevel="0" collapsed="false">
      <c r="A298" s="4" t="n">
        <f aca="false">WORKDAY(A297, 1)</f>
        <v>44299</v>
      </c>
      <c r="B298" s="33" t="n">
        <f aca="false">DATE(2000, MONTH(A298), DAY(A298))</f>
        <v>36629</v>
      </c>
      <c r="C298" s="33" t="n">
        <f aca="false">VLOOKUP(B298, $R$9:$S$13, 2)</f>
        <v>36697</v>
      </c>
      <c r="D298" s="34" t="n">
        <f aca="false">IF(OR(C298=B298, AND(C298&lt;&gt;C297, C297&gt;B297)), 1, 0)</f>
        <v>0</v>
      </c>
      <c r="E298" s="4" t="n">
        <f aca="false" t="array" ref="E298:E298">INDEX($A$9:A297, MAX(IF($D$9:D297=1, ROW(D$9:$D297)-ROW($D$9)+1, 0)))</f>
        <v>44277</v>
      </c>
      <c r="F298" s="36" t="n">
        <f aca="false">(A298-$A$2)/365.25</f>
        <v>1.1088295687885</v>
      </c>
      <c r="G298" s="37" t="n">
        <f aca="false">INDEX('Default Prob'!$P$5:$P$14,MIN(1+_xlfn.IFNA(MATCH(F298,'Default Prob'!$F$5:$F$14,1),0),COUNT('Default Prob'!$P$5:$P$14)))</f>
        <v>0.0308436325815494</v>
      </c>
      <c r="H298" s="37" t="n">
        <f aca="false">H297*EXP(-G297*(F298-F297))</f>
        <v>0.969545790901194</v>
      </c>
      <c r="I298" s="38" t="n">
        <f aca="false">H297-H298</f>
        <v>8.18770070359909E-005</v>
      </c>
      <c r="J298" s="39" t="n">
        <f aca="false">INDEX('Default Prob'!$C$3:$C$20, _xlfn.IFNA(MATCH(F298, 'Default Prob'!$B$3:$B$20, 1), 1))</f>
        <v>-0.0055</v>
      </c>
      <c r="K298" s="40" t="n">
        <f aca="false">1/((1+J298)^F298)</f>
        <v>1.00613413263045</v>
      </c>
      <c r="L298" s="41" t="n">
        <f aca="false">IF(AND(D298, A298 &lt;= $G$2), $D$5*$D$2*(A298-E298)/365.25, 0)</f>
        <v>0</v>
      </c>
      <c r="M298" s="41" t="n">
        <f aca="false">IF(A298&lt;=$G$2, $D$5*$D$2*(A298-E298)/365.25, 0)</f>
        <v>903.490759753593</v>
      </c>
      <c r="N298" s="42" t="n">
        <f aca="false">(L298*H298 + M298*I298) * K298</f>
        <v>0.0744288924863965</v>
      </c>
      <c r="O298" s="43" t="n">
        <f aca="false">IF(A298&lt;=$G$2, $D$2*(1-$D$3), 0)</f>
        <v>600000</v>
      </c>
      <c r="P298" s="44" t="n">
        <f aca="false">O298*I298*K298</f>
        <v>49.4275508739205</v>
      </c>
    </row>
    <row r="299" customFormat="false" ht="15" hidden="false" customHeight="false" outlineLevel="0" collapsed="false">
      <c r="A299" s="4" t="n">
        <f aca="false">WORKDAY(A298, 1)</f>
        <v>44300</v>
      </c>
      <c r="B299" s="33" t="n">
        <f aca="false">DATE(2000, MONTH(A299), DAY(A299))</f>
        <v>36630</v>
      </c>
      <c r="C299" s="33" t="n">
        <f aca="false">VLOOKUP(B299, $R$9:$S$13, 2)</f>
        <v>36697</v>
      </c>
      <c r="D299" s="34" t="n">
        <f aca="false">IF(OR(C299=B299, AND(C299&lt;&gt;C298, C298&gt;B298)), 1, 0)</f>
        <v>0</v>
      </c>
      <c r="E299" s="4" t="n">
        <f aca="false" t="array" ref="E299:E299">INDEX($A$9:A298, MAX(IF($D$9:D298=1, ROW(D$9:$D298)-ROW($D$9)+1, 0)))</f>
        <v>44277</v>
      </c>
      <c r="F299" s="36" t="n">
        <f aca="false">(A299-$A$2)/365.25</f>
        <v>1.11156741957563</v>
      </c>
      <c r="G299" s="37" t="n">
        <f aca="false">INDEX('Default Prob'!$P$5:$P$14,MIN(1+_xlfn.IFNA(MATCH(F299,'Default Prob'!$F$5:$F$14,1),0),COUNT('Default Prob'!$P$5:$P$14)))</f>
        <v>0.0308436325815494</v>
      </c>
      <c r="H299" s="37" t="n">
        <f aca="false">H298*EXP(-G298*(F299-F298))</f>
        <v>0.969463920807992</v>
      </c>
      <c r="I299" s="38" t="n">
        <f aca="false">H298-H299</f>
        <v>8.18700932024852E-005</v>
      </c>
      <c r="J299" s="39" t="n">
        <f aca="false">INDEX('Default Prob'!$C$3:$C$20, _xlfn.IFNA(MATCH(F299, 'Default Prob'!$B$3:$B$20, 1), 1))</f>
        <v>-0.0055</v>
      </c>
      <c r="K299" s="40" t="n">
        <f aca="false">1/((1+J299)^F299)</f>
        <v>1.00614932511076</v>
      </c>
      <c r="L299" s="41" t="n">
        <f aca="false">IF(AND(D299, A299 &lt;= $G$2), $D$5*$D$2*(A299-E299)/365.25, 0)</f>
        <v>0</v>
      </c>
      <c r="M299" s="41" t="n">
        <f aca="false">IF(A299&lt;=$G$2, $D$5*$D$2*(A299-E299)/365.25, 0)</f>
        <v>944.558521560575</v>
      </c>
      <c r="N299" s="42" t="n">
        <f aca="false">(L299*H299 + M299*I299) * K299</f>
        <v>0.0778066282347441</v>
      </c>
      <c r="O299" s="43" t="n">
        <f aca="false">IF(A299&lt;=$G$2, $D$2*(1-$D$3), 0)</f>
        <v>600000</v>
      </c>
      <c r="P299" s="44" t="n">
        <f aca="false">O299*I299*K299</f>
        <v>49.4241234134614</v>
      </c>
    </row>
    <row r="300" customFormat="false" ht="15" hidden="false" customHeight="false" outlineLevel="0" collapsed="false">
      <c r="A300" s="4" t="n">
        <f aca="false">WORKDAY(A299, 1)</f>
        <v>44301</v>
      </c>
      <c r="B300" s="33" t="n">
        <f aca="false">DATE(2000, MONTH(A300), DAY(A300))</f>
        <v>36631</v>
      </c>
      <c r="C300" s="33" t="n">
        <f aca="false">VLOOKUP(B300, $R$9:$S$13, 2)</f>
        <v>36697</v>
      </c>
      <c r="D300" s="34" t="n">
        <f aca="false">IF(OR(C300=B300, AND(C300&lt;&gt;C299, C299&gt;B299)), 1, 0)</f>
        <v>0</v>
      </c>
      <c r="E300" s="4" t="n">
        <f aca="false" t="array" ref="E300:E300">INDEX($A$9:A299, MAX(IF($D$9:D299=1, ROW(D$9:$D299)-ROW($D$9)+1, 0)))</f>
        <v>44277</v>
      </c>
      <c r="F300" s="36" t="n">
        <f aca="false">(A300-$A$2)/365.25</f>
        <v>1.11430527036277</v>
      </c>
      <c r="G300" s="37" t="n">
        <f aca="false">INDEX('Default Prob'!$P$5:$P$14,MIN(1+_xlfn.IFNA(MATCH(F300,'Default Prob'!$F$5:$F$14,1),0),COUNT('Default Prob'!$P$5:$P$14)))</f>
        <v>0.0308436325815494</v>
      </c>
      <c r="H300" s="37" t="n">
        <f aca="false">H299*EXP(-G299*(F300-F299))</f>
        <v>0.969382057628039</v>
      </c>
      <c r="I300" s="38" t="n">
        <f aca="false">H299-H300</f>
        <v>8.18631799528458E-005</v>
      </c>
      <c r="J300" s="39" t="n">
        <f aca="false">INDEX('Default Prob'!$C$3:$C$20, _xlfn.IFNA(MATCH(F300, 'Default Prob'!$B$3:$B$20, 1), 1))</f>
        <v>-0.0055</v>
      </c>
      <c r="K300" s="40" t="n">
        <f aca="false">1/((1+J300)^F300)</f>
        <v>1.00616451782047</v>
      </c>
      <c r="L300" s="41" t="n">
        <f aca="false">IF(AND(D300, A300 &lt;= $G$2), $D$5*$D$2*(A300-E300)/365.25, 0)</f>
        <v>0</v>
      </c>
      <c r="M300" s="41" t="n">
        <f aca="false">IF(A300&lt;=$G$2, $D$5*$D$2*(A300-E300)/365.25, 0)</f>
        <v>985.626283367557</v>
      </c>
      <c r="N300" s="42" t="n">
        <f aca="false">(L300*H300 + M300*I300) * K300</f>
        <v>0.0811838951798003</v>
      </c>
      <c r="O300" s="43" t="n">
        <f aca="false">IF(A300&lt;=$G$2, $D$2*(1-$D$3), 0)</f>
        <v>600000</v>
      </c>
      <c r="P300" s="44" t="n">
        <f aca="false">O300*I300*K300</f>
        <v>49.4206961907035</v>
      </c>
    </row>
    <row r="301" customFormat="false" ht="15" hidden="false" customHeight="false" outlineLevel="0" collapsed="false">
      <c r="A301" s="4" t="n">
        <f aca="false">WORKDAY(A300, 1)</f>
        <v>44302</v>
      </c>
      <c r="B301" s="33" t="n">
        <f aca="false">DATE(2000, MONTH(A301), DAY(A301))</f>
        <v>36632</v>
      </c>
      <c r="C301" s="33" t="n">
        <f aca="false">VLOOKUP(B301, $R$9:$S$13, 2)</f>
        <v>36697</v>
      </c>
      <c r="D301" s="34" t="n">
        <f aca="false">IF(OR(C301=B301, AND(C301&lt;&gt;C300, C300&gt;B300)), 1, 0)</f>
        <v>0</v>
      </c>
      <c r="E301" s="4" t="n">
        <f aca="false" t="array" ref="E301:E301">INDEX($A$9:A300, MAX(IF($D$9:D300=1, ROW(D$9:$D300)-ROW($D$9)+1, 0)))</f>
        <v>44277</v>
      </c>
      <c r="F301" s="36" t="n">
        <f aca="false">(A301-$A$2)/365.25</f>
        <v>1.1170431211499</v>
      </c>
      <c r="G301" s="37" t="n">
        <f aca="false">INDEX('Default Prob'!$P$5:$P$14,MIN(1+_xlfn.IFNA(MATCH(F301,'Default Prob'!$F$5:$F$14,1),0),COUNT('Default Prob'!$P$5:$P$14)))</f>
        <v>0.0308436325815494</v>
      </c>
      <c r="H301" s="37" t="n">
        <f aca="false">H300*EXP(-G300*(F301-F300))</f>
        <v>0.969300201360752</v>
      </c>
      <c r="I301" s="38" t="n">
        <f aca="false">H300-H301</f>
        <v>8.18562672868506E-005</v>
      </c>
      <c r="J301" s="39" t="n">
        <f aca="false">INDEX('Default Prob'!$C$3:$C$20, _xlfn.IFNA(MATCH(F301, 'Default Prob'!$B$3:$B$20, 1), 1))</f>
        <v>-0.0055</v>
      </c>
      <c r="K301" s="40" t="n">
        <f aca="false">1/((1+J301)^F301)</f>
        <v>1.00617971075959</v>
      </c>
      <c r="L301" s="41" t="n">
        <f aca="false">IF(AND(D301, A301 &lt;= $G$2), $D$5*$D$2*(A301-E301)/365.25, 0)</f>
        <v>0</v>
      </c>
      <c r="M301" s="41" t="n">
        <f aca="false">IF(A301&lt;=$G$2, $D$5*$D$2*(A301-E301)/365.25, 0)</f>
        <v>1026.69404517454</v>
      </c>
      <c r="N301" s="42" t="n">
        <f aca="false">(L301*H301 + M301*I301) * K301</f>
        <v>0.0845606933701677</v>
      </c>
      <c r="O301" s="43" t="n">
        <f aca="false">IF(A301&lt;=$G$2, $D$2*(1-$D$3), 0)</f>
        <v>600000</v>
      </c>
      <c r="P301" s="44" t="n">
        <f aca="false">O301*I301*K301</f>
        <v>49.417269205526</v>
      </c>
    </row>
    <row r="302" customFormat="false" ht="15" hidden="false" customHeight="false" outlineLevel="0" collapsed="false">
      <c r="A302" s="4" t="n">
        <f aca="false">WORKDAY(A301, 1)</f>
        <v>44305</v>
      </c>
      <c r="B302" s="33" t="n">
        <f aca="false">DATE(2000, MONTH(A302), DAY(A302))</f>
        <v>36635</v>
      </c>
      <c r="C302" s="33" t="n">
        <f aca="false">VLOOKUP(B302, $R$9:$S$13, 2)</f>
        <v>36697</v>
      </c>
      <c r="D302" s="34" t="n">
        <f aca="false">IF(OR(C302=B302, AND(C302&lt;&gt;C301, C301&gt;B301)), 1, 0)</f>
        <v>0</v>
      </c>
      <c r="E302" s="4" t="n">
        <f aca="false" t="array" ref="E302:E302">INDEX($A$9:A301, MAX(IF($D$9:D301=1, ROW(D$9:$D301)-ROW($D$9)+1, 0)))</f>
        <v>44277</v>
      </c>
      <c r="F302" s="36" t="n">
        <f aca="false">(A302-$A$2)/365.25</f>
        <v>1.12525667351129</v>
      </c>
      <c r="G302" s="37" t="n">
        <f aca="false">INDEX('Default Prob'!$P$5:$P$14,MIN(1+_xlfn.IFNA(MATCH(F302,'Default Prob'!$F$5:$F$14,1),0),COUNT('Default Prob'!$P$5:$P$14)))</f>
        <v>0.0308436325815494</v>
      </c>
      <c r="H302" s="37" t="n">
        <f aca="false">H301*EXP(-G301*(F302-F301))</f>
        <v>0.96905467402905</v>
      </c>
      <c r="I302" s="38" t="n">
        <f aca="false">H301-H302</f>
        <v>0.000245527331702022</v>
      </c>
      <c r="J302" s="39" t="n">
        <f aca="false">INDEX('Default Prob'!$C$3:$C$20, _xlfn.IFNA(MATCH(F302, 'Default Prob'!$B$3:$B$20, 1), 1))</f>
        <v>-0.0055</v>
      </c>
      <c r="K302" s="40" t="n">
        <f aca="false">1/((1+J302)^F302)</f>
        <v>1.00622529095343</v>
      </c>
      <c r="L302" s="41" t="n">
        <f aca="false">IF(AND(D302, A302 &lt;= $G$2), $D$5*$D$2*(A302-E302)/365.25, 0)</f>
        <v>0</v>
      </c>
      <c r="M302" s="41" t="n">
        <f aca="false">IF(A302&lt;=$G$2, $D$5*$D$2*(A302-E302)/365.25, 0)</f>
        <v>1149.89733059548</v>
      </c>
      <c r="N302" s="42" t="n">
        <f aca="false">(L302*H302 + M302*I302) * K302</f>
        <v>0.284088817322746</v>
      </c>
      <c r="O302" s="43" t="n">
        <f aca="false">IF(A302&lt;=$G$2, $D$2*(1-$D$3), 0)</f>
        <v>600000</v>
      </c>
      <c r="P302" s="44" t="n">
        <f aca="false">O302*I302*K302</f>
        <v>148.233486467333</v>
      </c>
    </row>
    <row r="303" customFormat="false" ht="15" hidden="false" customHeight="false" outlineLevel="0" collapsed="false">
      <c r="A303" s="4" t="n">
        <f aca="false">WORKDAY(A302, 1)</f>
        <v>44306</v>
      </c>
      <c r="B303" s="33" t="n">
        <f aca="false">DATE(2000, MONTH(A303), DAY(A303))</f>
        <v>36636</v>
      </c>
      <c r="C303" s="33" t="n">
        <f aca="false">VLOOKUP(B303, $R$9:$S$13, 2)</f>
        <v>36697</v>
      </c>
      <c r="D303" s="34" t="n">
        <f aca="false">IF(OR(C303=B303, AND(C303&lt;&gt;C302, C302&gt;B302)), 1, 0)</f>
        <v>0</v>
      </c>
      <c r="E303" s="4" t="n">
        <f aca="false" t="array" ref="E303:E303">INDEX($A$9:A302, MAX(IF($D$9:D302=1, ROW(D$9:$D302)-ROW($D$9)+1, 0)))</f>
        <v>44277</v>
      </c>
      <c r="F303" s="36" t="n">
        <f aca="false">(A303-$A$2)/365.25</f>
        <v>1.12799452429843</v>
      </c>
      <c r="G303" s="37" t="n">
        <f aca="false">INDEX('Default Prob'!$P$5:$P$14,MIN(1+_xlfn.IFNA(MATCH(F303,'Default Prob'!$F$5:$F$14,1),0),COUNT('Default Prob'!$P$5:$P$14)))</f>
        <v>0.0308436325815494</v>
      </c>
      <c r="H303" s="37" t="n">
        <f aca="false">H302*EXP(-G302*(F303-F302))</f>
        <v>0.96897284540659</v>
      </c>
      <c r="I303" s="38" t="n">
        <f aca="false">H302-H303</f>
        <v>8.18286224597564E-005</v>
      </c>
      <c r="J303" s="39" t="n">
        <f aca="false">INDEX('Default Prob'!$C$3:$C$20, _xlfn.IFNA(MATCH(F303, 'Default Prob'!$B$3:$B$20, 1), 1))</f>
        <v>-0.0055</v>
      </c>
      <c r="K303" s="40" t="n">
        <f aca="false">1/((1+J303)^F303)</f>
        <v>1.00624048481022</v>
      </c>
      <c r="L303" s="41" t="n">
        <f aca="false">IF(AND(D303, A303 &lt;= $G$2), $D$5*$D$2*(A303-E303)/365.25, 0)</f>
        <v>0</v>
      </c>
      <c r="M303" s="41" t="n">
        <f aca="false">IF(A303&lt;=$G$2, $D$5*$D$2*(A303-E303)/365.25, 0)</f>
        <v>1190.96509240246</v>
      </c>
      <c r="N303" s="42" t="n">
        <f aca="false">(L303*H303 + M303*I303) * K303</f>
        <v>0.0980631995614979</v>
      </c>
      <c r="O303" s="43" t="n">
        <f aca="false">IF(A303&lt;=$G$2, $D$2*(1-$D$3), 0)</f>
        <v>600000</v>
      </c>
      <c r="P303" s="44" t="n">
        <f aca="false">O303*I303*K303</f>
        <v>49.4035636411547</v>
      </c>
    </row>
    <row r="304" customFormat="false" ht="15" hidden="false" customHeight="false" outlineLevel="0" collapsed="false">
      <c r="A304" s="4" t="n">
        <f aca="false">WORKDAY(A303, 1)</f>
        <v>44307</v>
      </c>
      <c r="B304" s="33" t="n">
        <f aca="false">DATE(2000, MONTH(A304), DAY(A304))</f>
        <v>36637</v>
      </c>
      <c r="C304" s="33" t="n">
        <f aca="false">VLOOKUP(B304, $R$9:$S$13, 2)</f>
        <v>36697</v>
      </c>
      <c r="D304" s="34" t="n">
        <f aca="false">IF(OR(C304=B304, AND(C304&lt;&gt;C303, C303&gt;B303)), 1, 0)</f>
        <v>0</v>
      </c>
      <c r="E304" s="4" t="n">
        <f aca="false" t="array" ref="E304:E304">INDEX($A$9:A303, MAX(IF($D$9:D303=1, ROW(D$9:$D303)-ROW($D$9)+1, 0)))</f>
        <v>44277</v>
      </c>
      <c r="F304" s="36" t="n">
        <f aca="false">(A304-$A$2)/365.25</f>
        <v>1.13073237508556</v>
      </c>
      <c r="G304" s="37" t="n">
        <f aca="false">INDEX('Default Prob'!$P$5:$P$14,MIN(1+_xlfn.IFNA(MATCH(F304,'Default Prob'!$F$5:$F$14,1),0),COUNT('Default Prob'!$P$5:$P$14)))</f>
        <v>0.0308436325815494</v>
      </c>
      <c r="H304" s="37" t="n">
        <f aca="false">H303*EXP(-G303*(F304-F303))</f>
        <v>0.968891023693879</v>
      </c>
      <c r="I304" s="38" t="n">
        <f aca="false">H303-H304</f>
        <v>8.18217127118714E-005</v>
      </c>
      <c r="J304" s="39" t="n">
        <f aca="false">INDEX('Default Prob'!$C$3:$C$20, _xlfn.IFNA(MATCH(F304, 'Default Prob'!$B$3:$B$20, 1), 1))</f>
        <v>-0.0055</v>
      </c>
      <c r="K304" s="40" t="n">
        <f aca="false">1/((1+J304)^F304)</f>
        <v>1.00625567889643</v>
      </c>
      <c r="L304" s="41" t="n">
        <f aca="false">IF(AND(D304, A304 &lt;= $G$2), $D$5*$D$2*(A304-E304)/365.25, 0)</f>
        <v>0</v>
      </c>
      <c r="M304" s="41" t="n">
        <f aca="false">IF(A304&lt;=$G$2, $D$5*$D$2*(A304-E304)/365.25, 0)</f>
        <v>1232.03285420945</v>
      </c>
      <c r="N304" s="42" t="n">
        <f aca="false">(L304*H304 + M304*I304) * K304</f>
        <v>0.101437654710496</v>
      </c>
      <c r="O304" s="43" t="n">
        <f aca="false">IF(A304&lt;=$G$2, $D$2*(1-$D$3), 0)</f>
        <v>600000</v>
      </c>
      <c r="P304" s="44" t="n">
        <f aca="false">O304*I304*K304</f>
        <v>49.4001378440117</v>
      </c>
    </row>
    <row r="305" customFormat="false" ht="15" hidden="false" customHeight="false" outlineLevel="0" collapsed="false">
      <c r="A305" s="4" t="n">
        <f aca="false">WORKDAY(A304, 1)</f>
        <v>44308</v>
      </c>
      <c r="B305" s="33" t="n">
        <f aca="false">DATE(2000, MONTH(A305), DAY(A305))</f>
        <v>36638</v>
      </c>
      <c r="C305" s="33" t="n">
        <f aca="false">VLOOKUP(B305, $R$9:$S$13, 2)</f>
        <v>36697</v>
      </c>
      <c r="D305" s="34" t="n">
        <f aca="false">IF(OR(C305=B305, AND(C305&lt;&gt;C304, C304&gt;B304)), 1, 0)</f>
        <v>0</v>
      </c>
      <c r="E305" s="4" t="n">
        <f aca="false" t="array" ref="E305:E305">INDEX($A$9:A304, MAX(IF($D$9:D304=1, ROW(D$9:$D304)-ROW($D$9)+1, 0)))</f>
        <v>44277</v>
      </c>
      <c r="F305" s="36" t="n">
        <f aca="false">(A305-$A$2)/365.25</f>
        <v>1.13347022587269</v>
      </c>
      <c r="G305" s="37" t="n">
        <f aca="false">INDEX('Default Prob'!$P$5:$P$14,MIN(1+_xlfn.IFNA(MATCH(F305,'Default Prob'!$F$5:$F$14,1),0),COUNT('Default Prob'!$P$5:$P$14)))</f>
        <v>0.0308436325815494</v>
      </c>
      <c r="H305" s="37" t="n">
        <f aca="false">H304*EXP(-G304*(F305-F304))</f>
        <v>0.968809208890331</v>
      </c>
      <c r="I305" s="38" t="n">
        <f aca="false">H304-H305</f>
        <v>8.18148035475197E-005</v>
      </c>
      <c r="J305" s="39" t="n">
        <f aca="false">INDEX('Default Prob'!$C$3:$C$20, _xlfn.IFNA(MATCH(F305, 'Default Prob'!$B$3:$B$20, 1), 1))</f>
        <v>-0.0055</v>
      </c>
      <c r="K305" s="40" t="n">
        <f aca="false">1/((1+J305)^F305)</f>
        <v>1.00627087321207</v>
      </c>
      <c r="L305" s="41" t="n">
        <f aca="false">IF(AND(D305, A305 &lt;= $G$2), $D$5*$D$2*(A305-E305)/365.25, 0)</f>
        <v>0</v>
      </c>
      <c r="M305" s="41" t="n">
        <f aca="false">IF(A305&lt;=$G$2, $D$5*$D$2*(A305-E305)/365.25, 0)</f>
        <v>1273.10061601643</v>
      </c>
      <c r="N305" s="42" t="n">
        <f aca="false">(L305*H305 + M305*I305) * K305</f>
        <v>0.104811641397558</v>
      </c>
      <c r="O305" s="43" t="n">
        <f aca="false">IF(A305&lt;=$G$2, $D$2*(1-$D$3), 0)</f>
        <v>600000</v>
      </c>
      <c r="P305" s="44" t="n">
        <f aca="false">O305*I305*K305</f>
        <v>49.3967122844619</v>
      </c>
    </row>
    <row r="306" customFormat="false" ht="15" hidden="false" customHeight="false" outlineLevel="0" collapsed="false">
      <c r="A306" s="4" t="n">
        <f aca="false">WORKDAY(A305, 1)</f>
        <v>44309</v>
      </c>
      <c r="B306" s="33" t="n">
        <f aca="false">DATE(2000, MONTH(A306), DAY(A306))</f>
        <v>36639</v>
      </c>
      <c r="C306" s="33" t="n">
        <f aca="false">VLOOKUP(B306, $R$9:$S$13, 2)</f>
        <v>36697</v>
      </c>
      <c r="D306" s="34" t="n">
        <f aca="false">IF(OR(C306=B306, AND(C306&lt;&gt;C305, C305&gt;B305)), 1, 0)</f>
        <v>0</v>
      </c>
      <c r="E306" s="4" t="n">
        <f aca="false" t="array" ref="E306:E306">INDEX($A$9:A305, MAX(IF($D$9:D305=1, ROW(D$9:$D305)-ROW($D$9)+1, 0)))</f>
        <v>44277</v>
      </c>
      <c r="F306" s="36" t="n">
        <f aca="false">(A306-$A$2)/365.25</f>
        <v>1.13620807665982</v>
      </c>
      <c r="G306" s="37" t="n">
        <f aca="false">INDEX('Default Prob'!$P$5:$P$14,MIN(1+_xlfn.IFNA(MATCH(F306,'Default Prob'!$F$5:$F$14,1),0),COUNT('Default Prob'!$P$5:$P$14)))</f>
        <v>0.0308436325815494</v>
      </c>
      <c r="H306" s="37" t="n">
        <f aca="false">H305*EXP(-G305*(F306-F305))</f>
        <v>0.968727400995364</v>
      </c>
      <c r="I306" s="38" t="n">
        <f aca="false">H305-H306</f>
        <v>8.18078949665901E-005</v>
      </c>
      <c r="J306" s="39" t="n">
        <f aca="false">INDEX('Default Prob'!$C$3:$C$20, _xlfn.IFNA(MATCH(F306, 'Default Prob'!$B$3:$B$20, 1), 1))</f>
        <v>-0.0055</v>
      </c>
      <c r="K306" s="40" t="n">
        <f aca="false">1/((1+J306)^F306)</f>
        <v>1.00628606775714</v>
      </c>
      <c r="L306" s="41" t="n">
        <f aca="false">IF(AND(D306, A306 &lt;= $G$2), $D$5*$D$2*(A306-E306)/365.25, 0)</f>
        <v>0</v>
      </c>
      <c r="M306" s="41" t="n">
        <f aca="false">IF(A306&lt;=$G$2, $D$5*$D$2*(A306-E306)/365.25, 0)</f>
        <v>1314.16837782341</v>
      </c>
      <c r="N306" s="42" t="n">
        <f aca="false">(L306*H306 + M306*I306) * K306</f>
        <v>0.108185159671352</v>
      </c>
      <c r="O306" s="43" t="n">
        <f aca="false">IF(A306&lt;=$G$2, $D$2*(1-$D$3), 0)</f>
        <v>600000</v>
      </c>
      <c r="P306" s="44" t="n">
        <f aca="false">O306*I306*K306</f>
        <v>49.3932869624515</v>
      </c>
    </row>
    <row r="307" customFormat="false" ht="15" hidden="false" customHeight="false" outlineLevel="0" collapsed="false">
      <c r="A307" s="4" t="n">
        <f aca="false">WORKDAY(A306, 1)</f>
        <v>44312</v>
      </c>
      <c r="B307" s="33" t="n">
        <f aca="false">DATE(2000, MONTH(A307), DAY(A307))</f>
        <v>36642</v>
      </c>
      <c r="C307" s="33" t="n">
        <f aca="false">VLOOKUP(B307, $R$9:$S$13, 2)</f>
        <v>36697</v>
      </c>
      <c r="D307" s="34" t="n">
        <f aca="false">IF(OR(C307=B307, AND(C307&lt;&gt;C306, C306&gt;B306)), 1, 0)</f>
        <v>0</v>
      </c>
      <c r="E307" s="4" t="n">
        <f aca="false" t="array" ref="E307:E307">INDEX($A$9:A306, MAX(IF($D$9:D306=1, ROW(D$9:$D306)-ROW($D$9)+1, 0)))</f>
        <v>44277</v>
      </c>
      <c r="F307" s="36" t="n">
        <f aca="false">(A307-$A$2)/365.25</f>
        <v>1.14442162902122</v>
      </c>
      <c r="G307" s="37" t="n">
        <f aca="false">INDEX('Default Prob'!$P$5:$P$14,MIN(1+_xlfn.IFNA(MATCH(F307,'Default Prob'!$F$5:$F$14,1),0),COUNT('Default Prob'!$P$5:$P$14)))</f>
        <v>0.0308436325815494</v>
      </c>
      <c r="H307" s="37" t="n">
        <f aca="false">H306*EXP(-G306*(F307-F306))</f>
        <v>0.968482018756117</v>
      </c>
      <c r="I307" s="38" t="n">
        <f aca="false">H306-H307</f>
        <v>0.000245382239247527</v>
      </c>
      <c r="J307" s="39" t="n">
        <f aca="false">INDEX('Default Prob'!$C$3:$C$20, _xlfn.IFNA(MATCH(F307, 'Default Prob'!$B$3:$B$20, 1), 1))</f>
        <v>-0.0055</v>
      </c>
      <c r="K307" s="40" t="n">
        <f aca="false">1/((1+J307)^F307)</f>
        <v>1.00633165276898</v>
      </c>
      <c r="L307" s="41" t="n">
        <f aca="false">IF(AND(D307, A307 &lt;= $G$2), $D$5*$D$2*(A307-E307)/365.25, 0)</f>
        <v>0</v>
      </c>
      <c r="M307" s="41" t="n">
        <f aca="false">IF(A307&lt;=$G$2, $D$5*$D$2*(A307-E307)/365.25, 0)</f>
        <v>1437.37166324435</v>
      </c>
      <c r="N307" s="42" t="n">
        <f aca="false">(L307*H307 + M307*I307) * K307</f>
        <v>0.354938685970189</v>
      </c>
      <c r="O307" s="43" t="n">
        <f aca="false">IF(A307&lt;=$G$2, $D$2*(1-$D$3), 0)</f>
        <v>600000</v>
      </c>
      <c r="P307" s="44" t="n">
        <f aca="false">O307*I307*K307</f>
        <v>148.16154862927</v>
      </c>
    </row>
    <row r="308" customFormat="false" ht="15" hidden="false" customHeight="false" outlineLevel="0" collapsed="false">
      <c r="A308" s="4" t="n">
        <f aca="false">WORKDAY(A307, 1)</f>
        <v>44313</v>
      </c>
      <c r="B308" s="33" t="n">
        <f aca="false">DATE(2000, MONTH(A308), DAY(A308))</f>
        <v>36643</v>
      </c>
      <c r="C308" s="33" t="n">
        <f aca="false">VLOOKUP(B308, $R$9:$S$13, 2)</f>
        <v>36697</v>
      </c>
      <c r="D308" s="34" t="n">
        <f aca="false">IF(OR(C308=B308, AND(C308&lt;&gt;C307, C307&gt;B307)), 1, 0)</f>
        <v>0</v>
      </c>
      <c r="E308" s="4" t="n">
        <f aca="false" t="array" ref="E308:E308">INDEX($A$9:A307, MAX(IF($D$9:D307=1, ROW(D$9:$D307)-ROW($D$9)+1, 0)))</f>
        <v>44277</v>
      </c>
      <c r="F308" s="36" t="n">
        <f aca="false">(A308-$A$2)/365.25</f>
        <v>1.14715947980835</v>
      </c>
      <c r="G308" s="37" t="n">
        <f aca="false">INDEX('Default Prob'!$P$5:$P$14,MIN(1+_xlfn.IFNA(MATCH(F308,'Default Prob'!$F$5:$F$14,1),0),COUNT('Default Prob'!$P$5:$P$14)))</f>
        <v>0.0308436325815494</v>
      </c>
      <c r="H308" s="37" t="n">
        <f aca="false">H307*EXP(-G307*(F308-F307))</f>
        <v>0.968400238489641</v>
      </c>
      <c r="I308" s="38" t="n">
        <f aca="false">H307-H308</f>
        <v>8.17802664759837E-005</v>
      </c>
      <c r="J308" s="39" t="n">
        <f aca="false">INDEX('Default Prob'!$C$3:$C$20, _xlfn.IFNA(MATCH(F308, 'Default Prob'!$B$3:$B$20, 1), 1))</f>
        <v>-0.0055</v>
      </c>
      <c r="K308" s="40" t="n">
        <f aca="false">1/((1+J308)^F308)</f>
        <v>1.00634684823181</v>
      </c>
      <c r="L308" s="41" t="n">
        <f aca="false">IF(AND(D308, A308 &lt;= $G$2), $D$5*$D$2*(A308-E308)/365.25, 0)</f>
        <v>0</v>
      </c>
      <c r="M308" s="41" t="n">
        <f aca="false">IF(A308&lt;=$G$2, $D$5*$D$2*(A308-E308)/365.25, 0)</f>
        <v>1478.43942505133</v>
      </c>
      <c r="N308" s="42" t="n">
        <f aca="false">(L308*H308 + M308*I308) * K308</f>
        <v>0.121674549608374</v>
      </c>
      <c r="O308" s="43" t="n">
        <f aca="false">IF(A308&lt;=$G$2, $D$2*(1-$D$3), 0)</f>
        <v>600000</v>
      </c>
      <c r="P308" s="44" t="n">
        <f aca="false">O308*I308*K308</f>
        <v>49.3795880493984</v>
      </c>
    </row>
    <row r="309" customFormat="false" ht="15" hidden="false" customHeight="false" outlineLevel="0" collapsed="false">
      <c r="A309" s="4" t="n">
        <f aca="false">WORKDAY(A308, 1)</f>
        <v>44314</v>
      </c>
      <c r="B309" s="33" t="n">
        <f aca="false">DATE(2000, MONTH(A309), DAY(A309))</f>
        <v>36644</v>
      </c>
      <c r="C309" s="33" t="n">
        <f aca="false">VLOOKUP(B309, $R$9:$S$13, 2)</f>
        <v>36697</v>
      </c>
      <c r="D309" s="34" t="n">
        <f aca="false">IF(OR(C309=B309, AND(C309&lt;&gt;C308, C308&gt;B308)), 1, 0)</f>
        <v>0</v>
      </c>
      <c r="E309" s="4" t="n">
        <f aca="false" t="array" ref="E309:E309">INDEX($A$9:A308, MAX(IF($D$9:D308=1, ROW(D$9:$D308)-ROW($D$9)+1, 0)))</f>
        <v>44277</v>
      </c>
      <c r="F309" s="36" t="n">
        <f aca="false">(A309-$A$2)/365.25</f>
        <v>1.14989733059548</v>
      </c>
      <c r="G309" s="37" t="n">
        <f aca="false">INDEX('Default Prob'!$P$5:$P$14,MIN(1+_xlfn.IFNA(MATCH(F309,'Default Prob'!$F$5:$F$14,1),0),COUNT('Default Prob'!$P$5:$P$14)))</f>
        <v>0.0308436325815494</v>
      </c>
      <c r="H309" s="37" t="n">
        <f aca="false">H308*EXP(-G308*(F309-F308))</f>
        <v>0.96831846512883</v>
      </c>
      <c r="I309" s="38" t="n">
        <f aca="false">H308-H309</f>
        <v>8.1773360811388E-005</v>
      </c>
      <c r="J309" s="39" t="n">
        <f aca="false">INDEX('Default Prob'!$C$3:$C$20, _xlfn.IFNA(MATCH(F309, 'Default Prob'!$B$3:$B$20, 1), 1))</f>
        <v>-0.0055</v>
      </c>
      <c r="K309" s="40" t="n">
        <f aca="false">1/((1+J309)^F309)</f>
        <v>1.0063620439241</v>
      </c>
      <c r="L309" s="41" t="n">
        <f aca="false">IF(AND(D309, A309 &lt;= $G$2), $D$5*$D$2*(A309-E309)/365.25, 0)</f>
        <v>0</v>
      </c>
      <c r="M309" s="41" t="n">
        <f aca="false">IF(A309&lt;=$G$2, $D$5*$D$2*(A309-E309)/365.25, 0)</f>
        <v>1519.50718685832</v>
      </c>
      <c r="N309" s="42" t="n">
        <f aca="false">(L309*H309 + M309*I309) * K309</f>
        <v>0.125045726546758</v>
      </c>
      <c r="O309" s="43" t="n">
        <f aca="false">IF(A309&lt;=$G$2, $D$2*(1-$D$3), 0)</f>
        <v>600000</v>
      </c>
      <c r="P309" s="44" t="n">
        <f aca="false">O309*I309*K309</f>
        <v>49.3761639148146</v>
      </c>
    </row>
    <row r="310" customFormat="false" ht="15" hidden="false" customHeight="false" outlineLevel="0" collapsed="false">
      <c r="A310" s="4" t="n">
        <f aca="false">WORKDAY(A309, 1)</f>
        <v>44315</v>
      </c>
      <c r="B310" s="33" t="n">
        <f aca="false">DATE(2000, MONTH(A310), DAY(A310))</f>
        <v>36645</v>
      </c>
      <c r="C310" s="33" t="n">
        <f aca="false">VLOOKUP(B310, $R$9:$S$13, 2)</f>
        <v>36697</v>
      </c>
      <c r="D310" s="34" t="n">
        <f aca="false">IF(OR(C310=B310, AND(C310&lt;&gt;C309, C309&gt;B309)), 1, 0)</f>
        <v>0</v>
      </c>
      <c r="E310" s="4" t="n">
        <f aca="false" t="array" ref="E310:E310">INDEX($A$9:A309, MAX(IF($D$9:D309=1, ROW(D$9:$D309)-ROW($D$9)+1, 0)))</f>
        <v>44277</v>
      </c>
      <c r="F310" s="36" t="n">
        <f aca="false">(A310-$A$2)/365.25</f>
        <v>1.15263518138261</v>
      </c>
      <c r="G310" s="37" t="n">
        <f aca="false">INDEX('Default Prob'!$P$5:$P$14,MIN(1+_xlfn.IFNA(MATCH(F310,'Default Prob'!$F$5:$F$14,1),0),COUNT('Default Prob'!$P$5:$P$14)))</f>
        <v>0.0308436325815494</v>
      </c>
      <c r="H310" s="37" t="n">
        <f aca="false">H309*EXP(-G309*(F310-F309))</f>
        <v>0.9682366986731</v>
      </c>
      <c r="I310" s="38" t="n">
        <f aca="false">H309-H310</f>
        <v>8.17664557298814E-005</v>
      </c>
      <c r="J310" s="39" t="n">
        <f aca="false">INDEX('Default Prob'!$C$3:$C$20, _xlfn.IFNA(MATCH(F310, 'Default Prob'!$B$3:$B$20, 1), 1))</f>
        <v>-0.0055</v>
      </c>
      <c r="K310" s="40" t="n">
        <f aca="false">1/((1+J310)^F310)</f>
        <v>1.00637723984583</v>
      </c>
      <c r="L310" s="41" t="n">
        <f aca="false">IF(AND(D310, A310 &lt;= $G$2), $D$5*$D$2*(A310-E310)/365.25, 0)</f>
        <v>0</v>
      </c>
      <c r="M310" s="41" t="n">
        <f aca="false">IF(A310&lt;=$G$2, $D$5*$D$2*(A310-E310)/365.25, 0)</f>
        <v>1560.5749486653</v>
      </c>
      <c r="N310" s="42" t="n">
        <f aca="false">(L310*H310 + M310*I310) * K310</f>
        <v>0.128416435364179</v>
      </c>
      <c r="O310" s="43" t="n">
        <f aca="false">IF(A310&lt;=$G$2, $D$2*(1-$D$3), 0)</f>
        <v>600000</v>
      </c>
      <c r="P310" s="44" t="n">
        <f aca="false">O310*I310*K310</f>
        <v>49.3727400176487</v>
      </c>
    </row>
    <row r="311" customFormat="false" ht="15" hidden="false" customHeight="false" outlineLevel="0" collapsed="false">
      <c r="A311" s="4" t="n">
        <f aca="false">WORKDAY(A310, 1)</f>
        <v>44316</v>
      </c>
      <c r="B311" s="33" t="n">
        <f aca="false">DATE(2000, MONTH(A311), DAY(A311))</f>
        <v>36646</v>
      </c>
      <c r="C311" s="33" t="n">
        <f aca="false">VLOOKUP(B311, $R$9:$S$13, 2)</f>
        <v>36697</v>
      </c>
      <c r="D311" s="34" t="n">
        <f aca="false">IF(OR(C311=B311, AND(C311&lt;&gt;C310, C310&gt;B310)), 1, 0)</f>
        <v>0</v>
      </c>
      <c r="E311" s="4" t="n">
        <f aca="false" t="array" ref="E311:E311">INDEX($A$9:A310, MAX(IF($D$9:D310=1, ROW(D$9:$D310)-ROW($D$9)+1, 0)))</f>
        <v>44277</v>
      </c>
      <c r="F311" s="36" t="n">
        <f aca="false">(A311-$A$2)/365.25</f>
        <v>1.15537303216975</v>
      </c>
      <c r="G311" s="37" t="n">
        <f aca="false">INDEX('Default Prob'!$P$5:$P$14,MIN(1+_xlfn.IFNA(MATCH(F311,'Default Prob'!$F$5:$F$14,1),0),COUNT('Default Prob'!$P$5:$P$14)))</f>
        <v>0.0308436325815494</v>
      </c>
      <c r="H311" s="37" t="n">
        <f aca="false">H310*EXP(-G310*(F311-F310))</f>
        <v>0.968154939121868</v>
      </c>
      <c r="I311" s="38" t="n">
        <f aca="false">H310-H311</f>
        <v>8.1759551231575E-005</v>
      </c>
      <c r="J311" s="39" t="n">
        <f aca="false">INDEX('Default Prob'!$C$3:$C$20, _xlfn.IFNA(MATCH(F311, 'Default Prob'!$B$3:$B$20, 1), 1))</f>
        <v>-0.0055</v>
      </c>
      <c r="K311" s="40" t="n">
        <f aca="false">1/((1+J311)^F311)</f>
        <v>1.00639243599702</v>
      </c>
      <c r="L311" s="41" t="n">
        <f aca="false">IF(AND(D311, A311 &lt;= $G$2), $D$5*$D$2*(A311-E311)/365.25, 0)</f>
        <v>0</v>
      </c>
      <c r="M311" s="41" t="n">
        <f aca="false">IF(A311&lt;=$G$2, $D$5*$D$2*(A311-E311)/365.25, 0)</f>
        <v>1601.64271047228</v>
      </c>
      <c r="N311" s="42" t="n">
        <f aca="false">(L311*H311 + M311*I311) * K311</f>
        <v>0.1317866761096</v>
      </c>
      <c r="O311" s="43" t="n">
        <f aca="false">IF(A311&lt;=$G$2, $D$2*(1-$D$3), 0)</f>
        <v>600000</v>
      </c>
      <c r="P311" s="44" t="n">
        <f aca="false">O311*I311*K311</f>
        <v>49.3693163579809</v>
      </c>
    </row>
    <row r="312" customFormat="false" ht="15" hidden="false" customHeight="false" outlineLevel="0" collapsed="false">
      <c r="A312" s="4" t="n">
        <f aca="false">WORKDAY(A311, 1)</f>
        <v>44319</v>
      </c>
      <c r="B312" s="33" t="n">
        <f aca="false">DATE(2000, MONTH(A312), DAY(A312))</f>
        <v>36649</v>
      </c>
      <c r="C312" s="33" t="n">
        <f aca="false">VLOOKUP(B312, $R$9:$S$13, 2)</f>
        <v>36697</v>
      </c>
      <c r="D312" s="34" t="n">
        <f aca="false">IF(OR(C312=B312, AND(C312&lt;&gt;C311, C311&gt;B311)), 1, 0)</f>
        <v>0</v>
      </c>
      <c r="E312" s="4" t="n">
        <f aca="false" t="array" ref="E312:E312">INDEX($A$9:A311, MAX(IF($D$9:D311=1, ROW(D$9:$D311)-ROW($D$9)+1, 0)))</f>
        <v>44277</v>
      </c>
      <c r="F312" s="36" t="n">
        <f aca="false">(A312-$A$2)/365.25</f>
        <v>1.16358658453114</v>
      </c>
      <c r="G312" s="37" t="n">
        <f aca="false">INDEX('Default Prob'!$P$5:$P$14,MIN(1+_xlfn.IFNA(MATCH(F312,'Default Prob'!$F$5:$F$14,1),0),COUNT('Default Prob'!$P$5:$P$14)))</f>
        <v>0.0308436325815494</v>
      </c>
      <c r="H312" s="37" t="n">
        <f aca="false">H311*EXP(-G311*(F312-F311))</f>
        <v>0.967909701889334</v>
      </c>
      <c r="I312" s="38" t="n">
        <f aca="false">H311-H312</f>
        <v>0.000245237232534334</v>
      </c>
      <c r="J312" s="39" t="n">
        <f aca="false">INDEX('Default Prob'!$C$3:$C$20, _xlfn.IFNA(MATCH(F312, 'Default Prob'!$B$3:$B$20, 1), 1))</f>
        <v>-0.0055</v>
      </c>
      <c r="K312" s="40" t="n">
        <f aca="false">1/((1+J312)^F312)</f>
        <v>1.00643802582737</v>
      </c>
      <c r="L312" s="41" t="n">
        <f aca="false">IF(AND(D312, A312 &lt;= $G$2), $D$5*$D$2*(A312-E312)/365.25, 0)</f>
        <v>0</v>
      </c>
      <c r="M312" s="41" t="n">
        <f aca="false">IF(A312&lt;=$G$2, $D$5*$D$2*(A312-E312)/365.25, 0)</f>
        <v>1724.84599589322</v>
      </c>
      <c r="N312" s="42" t="n">
        <f aca="false">(L312*H312 + M312*I312) * K312</f>
        <v>0.425719720706012</v>
      </c>
      <c r="O312" s="43" t="n">
        <f aca="false">IF(A312&lt;=$G$2, $D$2*(1-$D$3), 0)</f>
        <v>600000</v>
      </c>
      <c r="P312" s="44" t="n">
        <f aca="false">O312*I312*K312</f>
        <v>148.089645702734</v>
      </c>
    </row>
    <row r="313" customFormat="false" ht="15" hidden="false" customHeight="false" outlineLevel="0" collapsed="false">
      <c r="A313" s="4" t="n">
        <f aca="false">WORKDAY(A312, 1)</f>
        <v>44320</v>
      </c>
      <c r="B313" s="33" t="n">
        <f aca="false">DATE(2000, MONTH(A313), DAY(A313))</f>
        <v>36650</v>
      </c>
      <c r="C313" s="33" t="n">
        <f aca="false">VLOOKUP(B313, $R$9:$S$13, 2)</f>
        <v>36697</v>
      </c>
      <c r="D313" s="34" t="n">
        <f aca="false">IF(OR(C313=B313, AND(C313&lt;&gt;C312, C312&gt;B312)), 1, 0)</f>
        <v>0</v>
      </c>
      <c r="E313" s="4" t="n">
        <f aca="false" t="array" ref="E313:E313">INDEX($A$9:A312, MAX(IF($D$9:D312=1, ROW(D$9:$D312)-ROW($D$9)+1, 0)))</f>
        <v>44277</v>
      </c>
      <c r="F313" s="36" t="n">
        <f aca="false">(A313-$A$2)/365.25</f>
        <v>1.16632443531828</v>
      </c>
      <c r="G313" s="37" t="n">
        <f aca="false">INDEX('Default Prob'!$P$5:$P$14,MIN(1+_xlfn.IFNA(MATCH(F313,'Default Prob'!$F$5:$F$14,1),0),COUNT('Default Prob'!$P$5:$P$14)))</f>
        <v>0.0308436325815494</v>
      </c>
      <c r="H313" s="37" t="n">
        <f aca="false">H312*EXP(-G312*(F313-F312))</f>
        <v>0.967827969950266</v>
      </c>
      <c r="I313" s="38" t="n">
        <f aca="false">H312-H313</f>
        <v>8.17319390676863E-005</v>
      </c>
      <c r="J313" s="39" t="n">
        <f aca="false">INDEX('Default Prob'!$C$3:$C$20, _xlfn.IFNA(MATCH(F313, 'Default Prob'!$B$3:$B$20, 1), 1))</f>
        <v>-0.0055</v>
      </c>
      <c r="K313" s="40" t="n">
        <f aca="false">1/((1+J313)^F313)</f>
        <v>1.00645322289642</v>
      </c>
      <c r="L313" s="41" t="n">
        <f aca="false">IF(AND(D313, A313 &lt;= $G$2), $D$5*$D$2*(A313-E313)/365.25, 0)</f>
        <v>0</v>
      </c>
      <c r="M313" s="41" t="n">
        <f aca="false">IF(A313&lt;=$G$2, $D$5*$D$2*(A313-E313)/365.25, 0)</f>
        <v>1765.91375770021</v>
      </c>
      <c r="N313" s="42" t="n">
        <f aca="false">(L313*H313 + M313*I313) * K313</f>
        <v>0.145262959342695</v>
      </c>
      <c r="O313" s="43" t="n">
        <f aca="false">IF(A313&lt;=$G$2, $D$2*(1-$D$3), 0)</f>
        <v>600000</v>
      </c>
      <c r="P313" s="44" t="n">
        <f aca="false">O313*I313*K313</f>
        <v>49.3556240929481</v>
      </c>
    </row>
    <row r="314" customFormat="false" ht="15" hidden="false" customHeight="false" outlineLevel="0" collapsed="false">
      <c r="A314" s="4" t="n">
        <f aca="false">WORKDAY(A313, 1)</f>
        <v>44321</v>
      </c>
      <c r="B314" s="33" t="n">
        <f aca="false">DATE(2000, MONTH(A314), DAY(A314))</f>
        <v>36651</v>
      </c>
      <c r="C314" s="33" t="n">
        <f aca="false">VLOOKUP(B314, $R$9:$S$13, 2)</f>
        <v>36697</v>
      </c>
      <c r="D314" s="34" t="n">
        <f aca="false">IF(OR(C314=B314, AND(C314&lt;&gt;C313, C313&gt;B313)), 1, 0)</f>
        <v>0</v>
      </c>
      <c r="E314" s="4" t="n">
        <f aca="false" t="array" ref="E314:E314">INDEX($A$9:A313, MAX(IF($D$9:D313=1, ROW(D$9:$D313)-ROW($D$9)+1, 0)))</f>
        <v>44277</v>
      </c>
      <c r="F314" s="36" t="n">
        <f aca="false">(A314-$A$2)/365.25</f>
        <v>1.16906228610541</v>
      </c>
      <c r="G314" s="37" t="n">
        <f aca="false">INDEX('Default Prob'!$P$5:$P$14,MIN(1+_xlfn.IFNA(MATCH(F314,'Default Prob'!$F$5:$F$14,1),0),COUNT('Default Prob'!$P$5:$P$14)))</f>
        <v>0.0308436325815494</v>
      </c>
      <c r="H314" s="37" t="n">
        <f aca="false">H313*EXP(-G313*(F314-F313))</f>
        <v>0.967746244912782</v>
      </c>
      <c r="I314" s="38" t="n">
        <f aca="false">H313-H314</f>
        <v>8.17250374839373E-005</v>
      </c>
      <c r="J314" s="39" t="n">
        <f aca="false">INDEX('Default Prob'!$C$3:$C$20, _xlfn.IFNA(MATCH(F314, 'Default Prob'!$B$3:$B$20, 1), 1))</f>
        <v>-0.0055</v>
      </c>
      <c r="K314" s="40" t="n">
        <f aca="false">1/((1+J314)^F314)</f>
        <v>1.00646842019495</v>
      </c>
      <c r="L314" s="41" t="n">
        <f aca="false">IF(AND(D314, A314 &lt;= $G$2), $D$5*$D$2*(A314-E314)/365.25, 0)</f>
        <v>0</v>
      </c>
      <c r="M314" s="41" t="n">
        <f aca="false">IF(A314&lt;=$G$2, $D$5*$D$2*(A314-E314)/365.25, 0)</f>
        <v>1806.98151950719</v>
      </c>
      <c r="N314" s="42" t="n">
        <f aca="false">(L314*H314 + M314*I314) * K314</f>
        <v>0.148630860457519</v>
      </c>
      <c r="O314" s="43" t="n">
        <f aca="false">IF(A314&lt;=$G$2, $D$2*(1-$D$3), 0)</f>
        <v>600000</v>
      </c>
      <c r="P314" s="44" t="n">
        <f aca="false">O314*I314*K314</f>
        <v>49.3522016200988</v>
      </c>
    </row>
    <row r="315" customFormat="false" ht="15" hidden="false" customHeight="false" outlineLevel="0" collapsed="false">
      <c r="A315" s="4" t="n">
        <f aca="false">WORKDAY(A314, 1)</f>
        <v>44322</v>
      </c>
      <c r="B315" s="33" t="n">
        <f aca="false">DATE(2000, MONTH(A315), DAY(A315))</f>
        <v>36652</v>
      </c>
      <c r="C315" s="33" t="n">
        <f aca="false">VLOOKUP(B315, $R$9:$S$13, 2)</f>
        <v>36697</v>
      </c>
      <c r="D315" s="34" t="n">
        <f aca="false">IF(OR(C315=B315, AND(C315&lt;&gt;C314, C314&gt;B314)), 1, 0)</f>
        <v>0</v>
      </c>
      <c r="E315" s="4" t="n">
        <f aca="false" t="array" ref="E315:E315">INDEX($A$9:A314, MAX(IF($D$9:D314=1, ROW(D$9:$D314)-ROW($D$9)+1, 0)))</f>
        <v>44277</v>
      </c>
      <c r="F315" s="36" t="n">
        <f aca="false">(A315-$A$2)/365.25</f>
        <v>1.17180013689254</v>
      </c>
      <c r="G315" s="37" t="n">
        <f aca="false">INDEX('Default Prob'!$P$5:$P$14,MIN(1+_xlfn.IFNA(MATCH(F315,'Default Prob'!$F$5:$F$14,1),0),COUNT('Default Prob'!$P$5:$P$14)))</f>
        <v>0.0308436325815494</v>
      </c>
      <c r="H315" s="37" t="n">
        <f aca="false">H314*EXP(-G314*(F315-F314))</f>
        <v>0.967664526776299</v>
      </c>
      <c r="I315" s="38" t="n">
        <f aca="false">H314-H315</f>
        <v>8.17181364830555E-005</v>
      </c>
      <c r="J315" s="39" t="n">
        <f aca="false">INDEX('Default Prob'!$C$3:$C$20, _xlfn.IFNA(MATCH(F315, 'Default Prob'!$B$3:$B$20, 1), 1))</f>
        <v>-0.0055</v>
      </c>
      <c r="K315" s="40" t="n">
        <f aca="false">1/((1+J315)^F315)</f>
        <v>1.00648361772295</v>
      </c>
      <c r="L315" s="41" t="n">
        <f aca="false">IF(AND(D315, A315 &lt;= $G$2), $D$5*$D$2*(A315-E315)/365.25, 0)</f>
        <v>0</v>
      </c>
      <c r="M315" s="41" t="n">
        <f aca="false">IF(A315&lt;=$G$2, $D$5*$D$2*(A315-E315)/365.25, 0)</f>
        <v>1848.04928131417</v>
      </c>
      <c r="N315" s="42" t="n">
        <f aca="false">(L315*H315 + M315*I315) * K315</f>
        <v>0.151998293792483</v>
      </c>
      <c r="O315" s="43" t="n">
        <f aca="false">IF(A315&lt;=$G$2, $D$2*(1-$D$3), 0)</f>
        <v>600000</v>
      </c>
      <c r="P315" s="44" t="n">
        <f aca="false">O315*I315*K315</f>
        <v>49.348779384626</v>
      </c>
    </row>
    <row r="316" customFormat="false" ht="15" hidden="false" customHeight="false" outlineLevel="0" collapsed="false">
      <c r="A316" s="4" t="n">
        <f aca="false">WORKDAY(A315, 1)</f>
        <v>44323</v>
      </c>
      <c r="B316" s="33" t="n">
        <f aca="false">DATE(2000, MONTH(A316), DAY(A316))</f>
        <v>36653</v>
      </c>
      <c r="C316" s="33" t="n">
        <f aca="false">VLOOKUP(B316, $R$9:$S$13, 2)</f>
        <v>36697</v>
      </c>
      <c r="D316" s="34" t="n">
        <f aca="false">IF(OR(C316=B316, AND(C316&lt;&gt;C315, C315&gt;B315)), 1, 0)</f>
        <v>0</v>
      </c>
      <c r="E316" s="4" t="n">
        <f aca="false" t="array" ref="E316:E316">INDEX($A$9:A315, MAX(IF($D$9:D315=1, ROW(D$9:$D315)-ROW($D$9)+1, 0)))</f>
        <v>44277</v>
      </c>
      <c r="F316" s="36" t="n">
        <f aca="false">(A316-$A$2)/365.25</f>
        <v>1.17453798767967</v>
      </c>
      <c r="G316" s="37" t="n">
        <f aca="false">INDEX('Default Prob'!$P$5:$P$14,MIN(1+_xlfn.IFNA(MATCH(F316,'Default Prob'!$F$5:$F$14,1),0),COUNT('Default Prob'!$P$5:$P$14)))</f>
        <v>0.0308436325815494</v>
      </c>
      <c r="H316" s="37" t="n">
        <f aca="false">H315*EXP(-G315*(F316-F315))</f>
        <v>0.967582815540234</v>
      </c>
      <c r="I316" s="38" t="n">
        <f aca="false">H315-H316</f>
        <v>8.17112360649297E-005</v>
      </c>
      <c r="J316" s="39" t="n">
        <f aca="false">INDEX('Default Prob'!$C$3:$C$20, _xlfn.IFNA(MATCH(F316, 'Default Prob'!$B$3:$B$20, 1), 1))</f>
        <v>-0.0055</v>
      </c>
      <c r="K316" s="40" t="n">
        <f aca="false">1/((1+J316)^F316)</f>
        <v>1.00649881548043</v>
      </c>
      <c r="L316" s="41" t="n">
        <f aca="false">IF(AND(D316, A316 &lt;= $G$2), $D$5*$D$2*(A316-E316)/365.25, 0)</f>
        <v>0</v>
      </c>
      <c r="M316" s="41" t="n">
        <f aca="false">IF(A316&lt;=$G$2, $D$5*$D$2*(A316-E316)/365.25, 0)</f>
        <v>1889.11704312115</v>
      </c>
      <c r="N316" s="42" t="n">
        <f aca="false">(L316*H316 + M316*I316) * K316</f>
        <v>0.15536525939616</v>
      </c>
      <c r="O316" s="43" t="n">
        <f aca="false">IF(A316&lt;=$G$2, $D$2*(1-$D$3), 0)</f>
        <v>600000</v>
      </c>
      <c r="P316" s="44" t="n">
        <f aca="false">O316*I316*K316</f>
        <v>49.3453573864762</v>
      </c>
    </row>
    <row r="317" customFormat="false" ht="15" hidden="false" customHeight="false" outlineLevel="0" collapsed="false">
      <c r="A317" s="4" t="n">
        <f aca="false">WORKDAY(A316, 1)</f>
        <v>44326</v>
      </c>
      <c r="B317" s="33" t="n">
        <f aca="false">DATE(2000, MONTH(A317), DAY(A317))</f>
        <v>36656</v>
      </c>
      <c r="C317" s="33" t="n">
        <f aca="false">VLOOKUP(B317, $R$9:$S$13, 2)</f>
        <v>36697</v>
      </c>
      <c r="D317" s="34" t="n">
        <f aca="false">IF(OR(C317=B317, AND(C317&lt;&gt;C316, C316&gt;B316)), 1, 0)</f>
        <v>0</v>
      </c>
      <c r="E317" s="4" t="n">
        <f aca="false" t="array" ref="E317:E317">INDEX($A$9:A316, MAX(IF($D$9:D316=1, ROW(D$9:$D316)-ROW($D$9)+1, 0)))</f>
        <v>44277</v>
      </c>
      <c r="F317" s="36" t="n">
        <f aca="false">(A317-$A$2)/365.25</f>
        <v>1.18275154004107</v>
      </c>
      <c r="G317" s="37" t="n">
        <f aca="false">INDEX('Default Prob'!$P$5:$P$14,MIN(1+_xlfn.IFNA(MATCH(F317,'Default Prob'!$F$5:$F$14,1),0),COUNT('Default Prob'!$P$5:$P$14)))</f>
        <v>0.0308436325815494</v>
      </c>
      <c r="H317" s="37" t="n">
        <f aca="false">H316*EXP(-G316*(F317-F316))</f>
        <v>0.967337723228722</v>
      </c>
      <c r="I317" s="38" t="n">
        <f aca="false">H316-H317</f>
        <v>0.000245092311511708</v>
      </c>
      <c r="J317" s="39" t="n">
        <f aca="false">INDEX('Default Prob'!$C$3:$C$20, _xlfn.IFNA(MATCH(F317, 'Default Prob'!$B$3:$B$20, 1), 1))</f>
        <v>-0.0055</v>
      </c>
      <c r="K317" s="40" t="n">
        <f aca="false">1/((1+J317)^F317)</f>
        <v>1.0065444101298</v>
      </c>
      <c r="L317" s="41" t="n">
        <f aca="false">IF(AND(D317, A317 &lt;= $G$2), $D$5*$D$2*(A317-E317)/365.25, 0)</f>
        <v>0</v>
      </c>
      <c r="M317" s="41" t="n">
        <f aca="false">IF(A317&lt;=$G$2, $D$5*$D$2*(A317-E317)/365.25, 0)</f>
        <v>2012.32032854209</v>
      </c>
      <c r="N317" s="42" t="n">
        <f aca="false">(L317*H317 + M317*I317) * K317</f>
        <v>0.496431971654091</v>
      </c>
      <c r="O317" s="43" t="n">
        <f aca="false">IF(A317&lt;=$G$2, $D$2*(1-$D$3), 0)</f>
        <v>600000</v>
      </c>
      <c r="P317" s="44" t="n">
        <f aca="false">O317*I317*K317</f>
        <v>148.01777767074</v>
      </c>
    </row>
    <row r="318" customFormat="false" ht="15" hidden="false" customHeight="false" outlineLevel="0" collapsed="false">
      <c r="A318" s="4" t="n">
        <f aca="false">WORKDAY(A317, 1)</f>
        <v>44327</v>
      </c>
      <c r="B318" s="33" t="n">
        <f aca="false">DATE(2000, MONTH(A318), DAY(A318))</f>
        <v>36657</v>
      </c>
      <c r="C318" s="33" t="n">
        <f aca="false">VLOOKUP(B318, $R$9:$S$13, 2)</f>
        <v>36697</v>
      </c>
      <c r="D318" s="34" t="n">
        <f aca="false">IF(OR(C318=B318, AND(C318&lt;&gt;C317, C317&gt;B317)), 1, 0)</f>
        <v>0</v>
      </c>
      <c r="E318" s="4" t="n">
        <f aca="false" t="array" ref="E318:E318">INDEX($A$9:A317, MAX(IF($D$9:D317=1, ROW(D$9:$D317)-ROW($D$9)+1, 0)))</f>
        <v>44277</v>
      </c>
      <c r="F318" s="36" t="n">
        <f aca="false">(A318-$A$2)/365.25</f>
        <v>1.1854893908282</v>
      </c>
      <c r="G318" s="37" t="n">
        <f aca="false">INDEX('Default Prob'!$P$5:$P$14,MIN(1+_xlfn.IFNA(MATCH(F318,'Default Prob'!$F$5:$F$14,1),0),COUNT('Default Prob'!$P$5:$P$14)))</f>
        <v>0.0308436325815494</v>
      </c>
      <c r="H318" s="37" t="n">
        <f aca="false">H317*EXP(-G317*(F318-F317))</f>
        <v>0.967256039588504</v>
      </c>
      <c r="I318" s="38" t="n">
        <f aca="false">H317-H318</f>
        <v>8.16836402182108E-005</v>
      </c>
      <c r="J318" s="39" t="n">
        <f aca="false">INDEX('Default Prob'!$C$3:$C$20, _xlfn.IFNA(MATCH(F318, 'Default Prob'!$B$3:$B$20, 1), 1))</f>
        <v>-0.0055</v>
      </c>
      <c r="K318" s="40" t="n">
        <f aca="false">1/((1+J318)^F318)</f>
        <v>1.00655960880524</v>
      </c>
      <c r="L318" s="41" t="n">
        <f aca="false">IF(AND(D318, A318 &lt;= $G$2), $D$5*$D$2*(A318-E318)/365.25, 0)</f>
        <v>0</v>
      </c>
      <c r="M318" s="41" t="n">
        <f aca="false">IF(A318&lt;=$G$2, $D$5*$D$2*(A318-E318)/365.25, 0)</f>
        <v>2053.38809034908</v>
      </c>
      <c r="N318" s="42" t="n">
        <f aca="false">(L318*H318 + M318*I318) * K318</f>
        <v>0.168828445469877</v>
      </c>
      <c r="O318" s="43" t="n">
        <f aca="false">IF(A318&lt;=$G$2, $D$2*(1-$D$3), 0)</f>
        <v>600000</v>
      </c>
      <c r="P318" s="44" t="n">
        <f aca="false">O318*I318*K318</f>
        <v>49.3316717662979</v>
      </c>
    </row>
    <row r="319" customFormat="false" ht="15" hidden="false" customHeight="false" outlineLevel="0" collapsed="false">
      <c r="A319" s="4" t="n">
        <f aca="false">WORKDAY(A318, 1)</f>
        <v>44328</v>
      </c>
      <c r="B319" s="33" t="n">
        <f aca="false">DATE(2000, MONTH(A319), DAY(A319))</f>
        <v>36658</v>
      </c>
      <c r="C319" s="33" t="n">
        <f aca="false">VLOOKUP(B319, $R$9:$S$13, 2)</f>
        <v>36697</v>
      </c>
      <c r="D319" s="34" t="n">
        <f aca="false">IF(OR(C319=B319, AND(C319&lt;&gt;C318, C318&gt;B318)), 1, 0)</f>
        <v>0</v>
      </c>
      <c r="E319" s="4" t="n">
        <f aca="false" t="array" ref="E319:E319">INDEX($A$9:A318, MAX(IF($D$9:D318=1, ROW(D$9:$D318)-ROW($D$9)+1, 0)))</f>
        <v>44277</v>
      </c>
      <c r="F319" s="36" t="n">
        <f aca="false">(A319-$A$2)/365.25</f>
        <v>1.18822724161533</v>
      </c>
      <c r="G319" s="37" t="n">
        <f aca="false">INDEX('Default Prob'!$P$5:$P$14,MIN(1+_xlfn.IFNA(MATCH(F319,'Default Prob'!$F$5:$F$14,1),0),COUNT('Default Prob'!$P$5:$P$14)))</f>
        <v>0.0308436325815494</v>
      </c>
      <c r="H319" s="37" t="n">
        <f aca="false">H318*EXP(-G318*(F319-F318))</f>
        <v>0.967174362845791</v>
      </c>
      <c r="I319" s="38" t="n">
        <f aca="false">H318-H319</f>
        <v>8.16767427128662E-005</v>
      </c>
      <c r="J319" s="39" t="n">
        <f aca="false">INDEX('Default Prob'!$C$3:$C$20, _xlfn.IFNA(MATCH(F319, 'Default Prob'!$B$3:$B$20, 1), 1))</f>
        <v>-0.0055</v>
      </c>
      <c r="K319" s="40" t="n">
        <f aca="false">1/((1+J319)^F319)</f>
        <v>1.00657480771017</v>
      </c>
      <c r="L319" s="41" t="n">
        <f aca="false">IF(AND(D319, A319 &lt;= $G$2), $D$5*$D$2*(A319-E319)/365.25, 0)</f>
        <v>0</v>
      </c>
      <c r="M319" s="41" t="n">
        <f aca="false">IF(A319&lt;=$G$2, $D$5*$D$2*(A319-E319)/365.25, 0)</f>
        <v>2094.45585215606</v>
      </c>
      <c r="N319" s="42" t="n">
        <f aca="false">(L319*H319 + M319*I319) * K319</f>
        <v>0.172193073146629</v>
      </c>
      <c r="O319" s="43" t="n">
        <f aca="false">IF(A319&lt;=$G$2, $D$2*(1-$D$3), 0)</f>
        <v>600000</v>
      </c>
      <c r="P319" s="44" t="n">
        <f aca="false">O319*I319*K319</f>
        <v>49.3282509543579</v>
      </c>
    </row>
    <row r="320" customFormat="false" ht="15" hidden="false" customHeight="false" outlineLevel="0" collapsed="false">
      <c r="A320" s="4" t="n">
        <f aca="false">WORKDAY(A319, 1)</f>
        <v>44329</v>
      </c>
      <c r="B320" s="33" t="n">
        <f aca="false">DATE(2000, MONTH(A320), DAY(A320))</f>
        <v>36659</v>
      </c>
      <c r="C320" s="33" t="n">
        <f aca="false">VLOOKUP(B320, $R$9:$S$13, 2)</f>
        <v>36697</v>
      </c>
      <c r="D320" s="34" t="n">
        <f aca="false">IF(OR(C320=B320, AND(C320&lt;&gt;C319, C319&gt;B319)), 1, 0)</f>
        <v>0</v>
      </c>
      <c r="E320" s="4" t="n">
        <f aca="false" t="array" ref="E320:E320">INDEX($A$9:A319, MAX(IF($D$9:D319=1, ROW(D$9:$D319)-ROW($D$9)+1, 0)))</f>
        <v>44277</v>
      </c>
      <c r="F320" s="36" t="n">
        <f aca="false">(A320-$A$2)/365.25</f>
        <v>1.19096509240246</v>
      </c>
      <c r="G320" s="37" t="n">
        <f aca="false">INDEX('Default Prob'!$P$5:$P$14,MIN(1+_xlfn.IFNA(MATCH(F320,'Default Prob'!$F$5:$F$14,1),0),COUNT('Default Prob'!$P$5:$P$14)))</f>
        <v>0.0308436325815494</v>
      </c>
      <c r="H320" s="37" t="n">
        <f aca="false">H319*EXP(-G319*(F320-F319))</f>
        <v>0.967092693000001</v>
      </c>
      <c r="I320" s="38" t="n">
        <f aca="false">H319-H320</f>
        <v>8.16698457901666E-005</v>
      </c>
      <c r="J320" s="39" t="n">
        <f aca="false">INDEX('Default Prob'!$C$3:$C$20, _xlfn.IFNA(MATCH(F320, 'Default Prob'!$B$3:$B$20, 1), 1))</f>
        <v>-0.0055</v>
      </c>
      <c r="K320" s="40" t="n">
        <f aca="false">1/((1+J320)^F320)</f>
        <v>1.00659000684461</v>
      </c>
      <c r="L320" s="41" t="n">
        <f aca="false">IF(AND(D320, A320 &lt;= $G$2), $D$5*$D$2*(A320-E320)/365.25, 0)</f>
        <v>0</v>
      </c>
      <c r="M320" s="41" t="n">
        <f aca="false">IF(A320&lt;=$G$2, $D$5*$D$2*(A320-E320)/365.25, 0)</f>
        <v>2135.52361396304</v>
      </c>
      <c r="N320" s="42" t="n">
        <f aca="false">(L320*H320 + M320*I320) * K320</f>
        <v>0.175557233384474</v>
      </c>
      <c r="O320" s="43" t="n">
        <f aca="false">IF(A320&lt;=$G$2, $D$2*(1-$D$3), 0)</f>
        <v>600000</v>
      </c>
      <c r="P320" s="44" t="n">
        <f aca="false">O320*I320*K320</f>
        <v>49.3248303797532</v>
      </c>
    </row>
    <row r="321" customFormat="false" ht="15" hidden="false" customHeight="false" outlineLevel="0" collapsed="false">
      <c r="A321" s="4" t="n">
        <f aca="false">WORKDAY(A320, 1)</f>
        <v>44330</v>
      </c>
      <c r="B321" s="33" t="n">
        <f aca="false">DATE(2000, MONTH(A321), DAY(A321))</f>
        <v>36660</v>
      </c>
      <c r="C321" s="33" t="n">
        <f aca="false">VLOOKUP(B321, $R$9:$S$13, 2)</f>
        <v>36697</v>
      </c>
      <c r="D321" s="34" t="n">
        <f aca="false">IF(OR(C321=B321, AND(C321&lt;&gt;C320, C320&gt;B320)), 1, 0)</f>
        <v>0</v>
      </c>
      <c r="E321" s="4" t="n">
        <f aca="false" t="array" ref="E321:E321">INDEX($A$9:A320, MAX(IF($D$9:D320=1, ROW(D$9:$D320)-ROW($D$9)+1, 0)))</f>
        <v>44277</v>
      </c>
      <c r="F321" s="36" t="n">
        <f aca="false">(A321-$A$2)/365.25</f>
        <v>1.1937029431896</v>
      </c>
      <c r="G321" s="37" t="n">
        <f aca="false">INDEX('Default Prob'!$P$5:$P$14,MIN(1+_xlfn.IFNA(MATCH(F321,'Default Prob'!$F$5:$F$14,1),0),COUNT('Default Prob'!$P$5:$P$14)))</f>
        <v>0.0308436325815494</v>
      </c>
      <c r="H321" s="37" t="n">
        <f aca="false">H320*EXP(-G320*(F321-F320))</f>
        <v>0.967011030050552</v>
      </c>
      <c r="I321" s="38" t="n">
        <f aca="false">H320-H321</f>
        <v>8.16629494495569E-005</v>
      </c>
      <c r="J321" s="39" t="n">
        <f aca="false">INDEX('Default Prob'!$C$3:$C$20, _xlfn.IFNA(MATCH(F321, 'Default Prob'!$B$3:$B$20, 1), 1))</f>
        <v>-0.0055</v>
      </c>
      <c r="K321" s="40" t="n">
        <f aca="false">1/((1+J321)^F321)</f>
        <v>1.00660520620855</v>
      </c>
      <c r="L321" s="41" t="n">
        <f aca="false">IF(AND(D321, A321 &lt;= $G$2), $D$5*$D$2*(A321-E321)/365.25, 0)</f>
        <v>0</v>
      </c>
      <c r="M321" s="41" t="n">
        <f aca="false">IF(A321&lt;=$G$2, $D$5*$D$2*(A321-E321)/365.25, 0)</f>
        <v>2176.59137577002</v>
      </c>
      <c r="N321" s="42" t="n">
        <f aca="false">(L321*H321 + M321*I321) * K321</f>
        <v>0.178920926230977</v>
      </c>
      <c r="O321" s="43" t="n">
        <f aca="false">IF(A321&lt;=$G$2, $D$2*(1-$D$3), 0)</f>
        <v>600000</v>
      </c>
      <c r="P321" s="44" t="n">
        <f aca="false">O321*I321*K321</f>
        <v>49.3214100421619</v>
      </c>
    </row>
    <row r="322" customFormat="false" ht="15" hidden="false" customHeight="false" outlineLevel="0" collapsed="false">
      <c r="A322" s="4" t="n">
        <f aca="false">WORKDAY(A321, 1)</f>
        <v>44333</v>
      </c>
      <c r="B322" s="33" t="n">
        <f aca="false">DATE(2000, MONTH(A322), DAY(A322))</f>
        <v>36663</v>
      </c>
      <c r="C322" s="33" t="n">
        <f aca="false">VLOOKUP(B322, $R$9:$S$13, 2)</f>
        <v>36697</v>
      </c>
      <c r="D322" s="34" t="n">
        <f aca="false">IF(OR(C322=B322, AND(C322&lt;&gt;C321, C321&gt;B321)), 1, 0)</f>
        <v>0</v>
      </c>
      <c r="E322" s="4" t="n">
        <f aca="false" t="array" ref="E322:E322">INDEX($A$9:A321, MAX(IF($D$9:D321=1, ROW(D$9:$D321)-ROW($D$9)+1, 0)))</f>
        <v>44277</v>
      </c>
      <c r="F322" s="36" t="n">
        <f aca="false">(A322-$A$2)/365.25</f>
        <v>1.20191649555099</v>
      </c>
      <c r="G322" s="37" t="n">
        <f aca="false">INDEX('Default Prob'!$P$5:$P$14,MIN(1+_xlfn.IFNA(MATCH(F322,'Default Prob'!$F$5:$F$14,1),0),COUNT('Default Prob'!$P$5:$P$14)))</f>
        <v>0.0308436325815494</v>
      </c>
      <c r="H322" s="37" t="n">
        <f aca="false">H321*EXP(-G321*(F322-F321))</f>
        <v>0.966766082574423</v>
      </c>
      <c r="I322" s="38" t="n">
        <f aca="false">H321-H322</f>
        <v>0.00024494747612902</v>
      </c>
      <c r="J322" s="39" t="n">
        <f aca="false">INDEX('Default Prob'!$C$3:$C$20, _xlfn.IFNA(MATCH(F322, 'Default Prob'!$B$3:$B$20, 1), 1))</f>
        <v>-0.0055</v>
      </c>
      <c r="K322" s="40" t="n">
        <f aca="false">1/((1+J322)^F322)</f>
        <v>1.00665080567744</v>
      </c>
      <c r="L322" s="41" t="n">
        <f aca="false">IF(AND(D322, A322 &lt;= $G$2), $D$5*$D$2*(A322-E322)/365.25, 0)</f>
        <v>0</v>
      </c>
      <c r="M322" s="41" t="n">
        <f aca="false">IF(A322&lt;=$G$2, $D$5*$D$2*(A322-E322)/365.25, 0)</f>
        <v>2299.79466119096</v>
      </c>
      <c r="N322" s="42" t="n">
        <f aca="false">(L322*H322 + M322*I322) * K322</f>
        <v>0.56707548890597</v>
      </c>
      <c r="O322" s="43" t="n">
        <f aca="false">IF(A322&lt;=$G$2, $D$2*(1-$D$3), 0)</f>
        <v>600000</v>
      </c>
      <c r="P322" s="44" t="n">
        <f aca="false">O322*I322*K322</f>
        <v>147.945944516361</v>
      </c>
    </row>
    <row r="323" customFormat="false" ht="15" hidden="false" customHeight="false" outlineLevel="0" collapsed="false">
      <c r="A323" s="4" t="n">
        <f aca="false">WORKDAY(A322, 1)</f>
        <v>44334</v>
      </c>
      <c r="B323" s="33" t="n">
        <f aca="false">DATE(2000, MONTH(A323), DAY(A323))</f>
        <v>36664</v>
      </c>
      <c r="C323" s="33" t="n">
        <f aca="false">VLOOKUP(B323, $R$9:$S$13, 2)</f>
        <v>36697</v>
      </c>
      <c r="D323" s="34" t="n">
        <f aca="false">IF(OR(C323=B323, AND(C323&lt;&gt;C322, C322&gt;B322)), 1, 0)</f>
        <v>0</v>
      </c>
      <c r="E323" s="4" t="n">
        <f aca="false" t="array" ref="E323:E323">INDEX($A$9:A322, MAX(IF($D$9:D322=1, ROW(D$9:$D322)-ROW($D$9)+1, 0)))</f>
        <v>44277</v>
      </c>
      <c r="F323" s="36" t="n">
        <f aca="false">(A323-$A$2)/365.25</f>
        <v>1.20465434633812</v>
      </c>
      <c r="G323" s="37" t="n">
        <f aca="false">INDEX('Default Prob'!$P$5:$P$14,MIN(1+_xlfn.IFNA(MATCH(F323,'Default Prob'!$F$5:$F$14,1),0),COUNT('Default Prob'!$P$5:$P$14)))</f>
        <v>0.0308436325815494</v>
      </c>
      <c r="H323" s="37" t="n">
        <f aca="false">H322*EXP(-G322*(F323-F322))</f>
        <v>0.966684447204512</v>
      </c>
      <c r="I323" s="38" t="n">
        <f aca="false">H322-H323</f>
        <v>8.16353699104599E-005</v>
      </c>
      <c r="J323" s="39" t="n">
        <f aca="false">INDEX('Default Prob'!$C$3:$C$20, _xlfn.IFNA(MATCH(F323, 'Default Prob'!$B$3:$B$20, 1), 1))</f>
        <v>-0.0055</v>
      </c>
      <c r="K323" s="40" t="n">
        <f aca="false">1/((1+J323)^F323)</f>
        <v>1.00666600595944</v>
      </c>
      <c r="L323" s="41" t="n">
        <f aca="false">IF(AND(D323, A323 &lt;= $G$2), $D$5*$D$2*(A323-E323)/365.25, 0)</f>
        <v>0</v>
      </c>
      <c r="M323" s="41" t="n">
        <f aca="false">IF(A323&lt;=$G$2, $D$5*$D$2*(A323-E323)/365.25, 0)</f>
        <v>2340.86242299795</v>
      </c>
      <c r="N323" s="42" t="n">
        <f aca="false">(L323*H323 + M323*I323) * K323</f>
        <v>0.192371024683725</v>
      </c>
      <c r="O323" s="43" t="n">
        <f aca="false">IF(A323&lt;=$G$2, $D$2*(1-$D$3), 0)</f>
        <v>600000</v>
      </c>
      <c r="P323" s="44" t="n">
        <f aca="false">O323*I323*K323</f>
        <v>49.3077310636705</v>
      </c>
    </row>
    <row r="324" customFormat="false" ht="15" hidden="false" customHeight="false" outlineLevel="0" collapsed="false">
      <c r="A324" s="4" t="n">
        <f aca="false">WORKDAY(A323, 1)</f>
        <v>44335</v>
      </c>
      <c r="B324" s="33" t="n">
        <f aca="false">DATE(2000, MONTH(A324), DAY(A324))</f>
        <v>36665</v>
      </c>
      <c r="C324" s="33" t="n">
        <f aca="false">VLOOKUP(B324, $R$9:$S$13, 2)</f>
        <v>36697</v>
      </c>
      <c r="D324" s="34" t="n">
        <f aca="false">IF(OR(C324=B324, AND(C324&lt;&gt;C323, C323&gt;B323)), 1, 0)</f>
        <v>0</v>
      </c>
      <c r="E324" s="4" t="n">
        <f aca="false" t="array" ref="E324:E324">INDEX($A$9:A323, MAX(IF($D$9:D323=1, ROW(D$9:$D323)-ROW($D$9)+1, 0)))</f>
        <v>44277</v>
      </c>
      <c r="F324" s="36" t="n">
        <f aca="false">(A324-$A$2)/365.25</f>
        <v>1.20739219712526</v>
      </c>
      <c r="G324" s="37" t="n">
        <f aca="false">INDEX('Default Prob'!$P$5:$P$14,MIN(1+_xlfn.IFNA(MATCH(F324,'Default Prob'!$F$5:$F$14,1),0),COUNT('Default Prob'!$P$5:$P$14)))</f>
        <v>0.0308436325815494</v>
      </c>
      <c r="H324" s="37" t="n">
        <f aca="false">H323*EXP(-G323*(F324-F323))</f>
        <v>0.966602818728031</v>
      </c>
      <c r="I324" s="38" t="n">
        <f aca="false">H323-H324</f>
        <v>8.16284764811881E-005</v>
      </c>
      <c r="J324" s="39" t="n">
        <f aca="false">INDEX('Default Prob'!$C$3:$C$20, _xlfn.IFNA(MATCH(F324, 'Default Prob'!$B$3:$B$20, 1), 1))</f>
        <v>-0.0055</v>
      </c>
      <c r="K324" s="40" t="n">
        <f aca="false">1/((1+J324)^F324)</f>
        <v>1.00668120647096</v>
      </c>
      <c r="L324" s="41" t="n">
        <f aca="false">IF(AND(D324, A324 &lt;= $G$2), $D$5*$D$2*(A324-E324)/365.25, 0)</f>
        <v>0</v>
      </c>
      <c r="M324" s="41" t="n">
        <f aca="false">IF(A324&lt;=$G$2, $D$5*$D$2*(A324-E324)/365.25, 0)</f>
        <v>2381.93018480493</v>
      </c>
      <c r="N324" s="42" t="n">
        <f aca="false">(L324*H324 + M324*I324) * K324</f>
        <v>0.195732381306579</v>
      </c>
      <c r="O324" s="43" t="n">
        <f aca="false">IF(A324&lt;=$G$2, $D$2*(1-$D$3), 0)</f>
        <v>600000</v>
      </c>
      <c r="P324" s="44" t="n">
        <f aca="false">O324*I324*K324</f>
        <v>49.3043119118813</v>
      </c>
    </row>
    <row r="325" customFormat="false" ht="15" hidden="false" customHeight="false" outlineLevel="0" collapsed="false">
      <c r="A325" s="4" t="n">
        <f aca="false">WORKDAY(A324, 1)</f>
        <v>44336</v>
      </c>
      <c r="B325" s="33" t="n">
        <f aca="false">DATE(2000, MONTH(A325), DAY(A325))</f>
        <v>36666</v>
      </c>
      <c r="C325" s="33" t="n">
        <f aca="false">VLOOKUP(B325, $R$9:$S$13, 2)</f>
        <v>36697</v>
      </c>
      <c r="D325" s="34" t="n">
        <f aca="false">IF(OR(C325=B325, AND(C325&lt;&gt;C324, C324&gt;B324)), 1, 0)</f>
        <v>0</v>
      </c>
      <c r="E325" s="4" t="n">
        <f aca="false" t="array" ref="E325:E325">INDEX($A$9:A324, MAX(IF($D$9:D324=1, ROW(D$9:$D324)-ROW($D$9)+1, 0)))</f>
        <v>44277</v>
      </c>
      <c r="F325" s="36" t="n">
        <f aca="false">(A325-$A$2)/365.25</f>
        <v>1.21013004791239</v>
      </c>
      <c r="G325" s="37" t="n">
        <f aca="false">INDEX('Default Prob'!$P$5:$P$14,MIN(1+_xlfn.IFNA(MATCH(F325,'Default Prob'!$F$5:$F$14,1),0),COUNT('Default Prob'!$P$5:$P$14)))</f>
        <v>0.0308436325815494</v>
      </c>
      <c r="H325" s="37" t="n">
        <f aca="false">H324*EXP(-G324*(F325-F324))</f>
        <v>0.966521197144397</v>
      </c>
      <c r="I325" s="38" t="n">
        <f aca="false">H324-H325</f>
        <v>8.16215836341172E-005</v>
      </c>
      <c r="J325" s="39" t="n">
        <f aca="false">INDEX('Default Prob'!$C$3:$C$20, _xlfn.IFNA(MATCH(F325, 'Default Prob'!$B$3:$B$20, 1), 1))</f>
        <v>-0.0055</v>
      </c>
      <c r="K325" s="40" t="n">
        <f aca="false">1/((1+J325)^F325)</f>
        <v>1.006696407212</v>
      </c>
      <c r="L325" s="41" t="n">
        <f aca="false">IF(AND(D325, A325 &lt;= $G$2), $D$5*$D$2*(A325-E325)/365.25, 0)</f>
        <v>0</v>
      </c>
      <c r="M325" s="41" t="n">
        <f aca="false">IF(A325&lt;=$G$2, $D$5*$D$2*(A325-E325)/365.25, 0)</f>
        <v>2422.99794661191</v>
      </c>
      <c r="N325" s="42" t="n">
        <f aca="false">(L325*H325 + M325*I325) * K325</f>
        <v>0.199093270830791</v>
      </c>
      <c r="O325" s="43" t="n">
        <f aca="false">IF(A325&lt;=$G$2, $D$2*(1-$D$3), 0)</f>
        <v>600000</v>
      </c>
      <c r="P325" s="44" t="n">
        <f aca="false">O325*I325*K325</f>
        <v>49.3008929972519</v>
      </c>
    </row>
    <row r="326" customFormat="false" ht="15" hidden="false" customHeight="false" outlineLevel="0" collapsed="false">
      <c r="A326" s="4" t="n">
        <f aca="false">WORKDAY(A325, 1)</f>
        <v>44337</v>
      </c>
      <c r="B326" s="33" t="n">
        <f aca="false">DATE(2000, MONTH(A326), DAY(A326))</f>
        <v>36667</v>
      </c>
      <c r="C326" s="33" t="n">
        <f aca="false">VLOOKUP(B326, $R$9:$S$13, 2)</f>
        <v>36697</v>
      </c>
      <c r="D326" s="34" t="n">
        <f aca="false">IF(OR(C326=B326, AND(C326&lt;&gt;C325, C325&gt;B325)), 1, 0)</f>
        <v>0</v>
      </c>
      <c r="E326" s="4" t="n">
        <f aca="false" t="array" ref="E326:E326">INDEX($A$9:A325, MAX(IF($D$9:D325=1, ROW(D$9:$D325)-ROW($D$9)+1, 0)))</f>
        <v>44277</v>
      </c>
      <c r="F326" s="36" t="n">
        <f aca="false">(A326-$A$2)/365.25</f>
        <v>1.21286789869952</v>
      </c>
      <c r="G326" s="37" t="n">
        <f aca="false">INDEX('Default Prob'!$P$5:$P$14,MIN(1+_xlfn.IFNA(MATCH(F326,'Default Prob'!$F$5:$F$14,1),0),COUNT('Default Prob'!$P$5:$P$14)))</f>
        <v>0.0308436325815494</v>
      </c>
      <c r="H326" s="37" t="n">
        <f aca="false">H325*EXP(-G325*(F326-F325))</f>
        <v>0.966439582453028</v>
      </c>
      <c r="I326" s="38" t="n">
        <f aca="false">H325-H326</f>
        <v>8.16146913689142E-005</v>
      </c>
      <c r="J326" s="39" t="n">
        <f aca="false">INDEX('Default Prob'!$C$3:$C$20, _xlfn.IFNA(MATCH(F326, 'Default Prob'!$B$3:$B$20, 1), 1))</f>
        <v>-0.0055</v>
      </c>
      <c r="K326" s="40" t="n">
        <f aca="false">1/((1+J326)^F326)</f>
        <v>1.00671160818258</v>
      </c>
      <c r="L326" s="41" t="n">
        <f aca="false">IF(AND(D326, A326 &lt;= $G$2), $D$5*$D$2*(A326-E326)/365.25, 0)</f>
        <v>0</v>
      </c>
      <c r="M326" s="41" t="n">
        <f aca="false">IF(A326&lt;=$G$2, $D$5*$D$2*(A326-E326)/365.25, 0)</f>
        <v>2464.06570841889</v>
      </c>
      <c r="N326" s="42" t="n">
        <f aca="false">(L326*H326 + M326*I326) * K326</f>
        <v>0.20245369330429</v>
      </c>
      <c r="O326" s="43" t="n">
        <f aca="false">IF(A326&lt;=$G$2, $D$2*(1-$D$3), 0)</f>
        <v>600000</v>
      </c>
      <c r="P326" s="44" t="n">
        <f aca="false">O326*I326*K326</f>
        <v>49.2974743195946</v>
      </c>
    </row>
    <row r="327" customFormat="false" ht="15" hidden="false" customHeight="false" outlineLevel="0" collapsed="false">
      <c r="A327" s="4" t="n">
        <f aca="false">WORKDAY(A326, 1)</f>
        <v>44340</v>
      </c>
      <c r="B327" s="33" t="n">
        <f aca="false">DATE(2000, MONTH(A327), DAY(A327))</f>
        <v>36670</v>
      </c>
      <c r="C327" s="33" t="n">
        <f aca="false">VLOOKUP(B327, $R$9:$S$13, 2)</f>
        <v>36697</v>
      </c>
      <c r="D327" s="34" t="n">
        <f aca="false">IF(OR(C327=B327, AND(C327&lt;&gt;C326, C326&gt;B326)), 1, 0)</f>
        <v>0</v>
      </c>
      <c r="E327" s="4" t="n">
        <f aca="false" t="array" ref="E327:E327">INDEX($A$9:A326, MAX(IF($D$9:D326=1, ROW(D$9:$D326)-ROW($D$9)+1, 0)))</f>
        <v>44277</v>
      </c>
      <c r="F327" s="36" t="n">
        <f aca="false">(A327-$A$2)/365.25</f>
        <v>1.22108145106092</v>
      </c>
      <c r="G327" s="37" t="n">
        <f aca="false">INDEX('Default Prob'!$P$5:$P$14,MIN(1+_xlfn.IFNA(MATCH(F327,'Default Prob'!$F$5:$F$14,1),0),COUNT('Default Prob'!$P$5:$P$14)))</f>
        <v>0.0308436325815494</v>
      </c>
      <c r="H327" s="37" t="n">
        <f aca="false">H326*EXP(-G326*(F327-F326))</f>
        <v>0.966194779726692</v>
      </c>
      <c r="I327" s="38" t="n">
        <f aca="false">H326-H327</f>
        <v>0.000244802726335758</v>
      </c>
      <c r="J327" s="39" t="n">
        <f aca="false">INDEX('Default Prob'!$C$3:$C$20, _xlfn.IFNA(MATCH(F327, 'Default Prob'!$B$3:$B$20, 1), 1))</f>
        <v>-0.0055</v>
      </c>
      <c r="K327" s="40" t="n">
        <f aca="false">1/((1+J327)^F327)</f>
        <v>1.0067572124715</v>
      </c>
      <c r="L327" s="41" t="n">
        <f aca="false">IF(AND(D327, A327 &lt;= $G$2), $D$5*$D$2*(A327-E327)/365.25, 0)</f>
        <v>0</v>
      </c>
      <c r="M327" s="41" t="n">
        <f aca="false">IF(A327&lt;=$G$2, $D$5*$D$2*(A327-E327)/365.25, 0)</f>
        <v>2587.26899383984</v>
      </c>
      <c r="N327" s="42" t="n">
        <f aca="false">(L327*H327 + M327*I327) * K327</f>
        <v>0.637650322521</v>
      </c>
      <c r="O327" s="43" t="n">
        <f aca="false">IF(A327&lt;=$G$2, $D$2*(1-$D$3), 0)</f>
        <v>600000</v>
      </c>
      <c r="P327" s="44" t="n">
        <f aca="false">O327*I327*K327</f>
        <v>147.874146222727</v>
      </c>
    </row>
    <row r="328" customFormat="false" ht="15" hidden="false" customHeight="false" outlineLevel="0" collapsed="false">
      <c r="A328" s="4" t="n">
        <f aca="false">WORKDAY(A327, 1)</f>
        <v>44341</v>
      </c>
      <c r="B328" s="33" t="n">
        <f aca="false">DATE(2000, MONTH(A328), DAY(A328))</f>
        <v>36671</v>
      </c>
      <c r="C328" s="33" t="n">
        <f aca="false">VLOOKUP(B328, $R$9:$S$13, 2)</f>
        <v>36697</v>
      </c>
      <c r="D328" s="34" t="n">
        <f aca="false">IF(OR(C328=B328, AND(C328&lt;&gt;C327, C327&gt;B327)), 1, 0)</f>
        <v>0</v>
      </c>
      <c r="E328" s="4" t="n">
        <f aca="false" t="array" ref="E328:E328">INDEX($A$9:A327, MAX(IF($D$9:D327=1, ROW(D$9:$D327)-ROW($D$9)+1, 0)))</f>
        <v>44277</v>
      </c>
      <c r="F328" s="36" t="n">
        <f aca="false">(A328-$A$2)/365.25</f>
        <v>1.22381930184805</v>
      </c>
      <c r="G328" s="37" t="n">
        <f aca="false">INDEX('Default Prob'!$P$5:$P$14,MIN(1+_xlfn.IFNA(MATCH(F328,'Default Prob'!$F$5:$F$14,1),0),COUNT('Default Prob'!$P$5:$P$14)))</f>
        <v>0.0308436325815494</v>
      </c>
      <c r="H328" s="37" t="n">
        <f aca="false">H327*EXP(-G327*(F328-F327))</f>
        <v>0.966113192598564</v>
      </c>
      <c r="I328" s="38" t="n">
        <f aca="false">H327-H328</f>
        <v>8.15871281277802E-005</v>
      </c>
      <c r="J328" s="39" t="n">
        <f aca="false">INDEX('Default Prob'!$C$3:$C$20, _xlfn.IFNA(MATCH(F328, 'Default Prob'!$B$3:$B$20, 1), 1))</f>
        <v>-0.0055</v>
      </c>
      <c r="K328" s="40" t="n">
        <f aca="false">1/((1+J328)^F328)</f>
        <v>1.00677241436023</v>
      </c>
      <c r="L328" s="41" t="n">
        <f aca="false">IF(AND(D328, A328 &lt;= $G$2), $D$5*$D$2*(A328-E328)/365.25, 0)</f>
        <v>0</v>
      </c>
      <c r="M328" s="41" t="n">
        <f aca="false">IF(A328&lt;=$G$2, $D$5*$D$2*(A328-E328)/365.25, 0)</f>
        <v>2628.33675564682</v>
      </c>
      <c r="N328" s="42" t="n">
        <f aca="false">(L328*H328 + M328*I328) * K328</f>
        <v>0.215890713668133</v>
      </c>
      <c r="O328" s="43" t="n">
        <f aca="false">IF(A328&lt;=$G$2, $D$2*(1-$D$3), 0)</f>
        <v>600000</v>
      </c>
      <c r="P328" s="44" t="n">
        <f aca="false">O328*I328*K328</f>
        <v>49.2838019795535</v>
      </c>
    </row>
    <row r="329" customFormat="false" ht="15" hidden="false" customHeight="false" outlineLevel="0" collapsed="false">
      <c r="A329" s="4" t="n">
        <f aca="false">WORKDAY(A328, 1)</f>
        <v>44342</v>
      </c>
      <c r="B329" s="33" t="n">
        <f aca="false">DATE(2000, MONTH(A329), DAY(A329))</f>
        <v>36672</v>
      </c>
      <c r="C329" s="33" t="n">
        <f aca="false">VLOOKUP(B329, $R$9:$S$13, 2)</f>
        <v>36697</v>
      </c>
      <c r="D329" s="34" t="n">
        <f aca="false">IF(OR(C329=B329, AND(C329&lt;&gt;C328, C328&gt;B328)), 1, 0)</f>
        <v>0</v>
      </c>
      <c r="E329" s="4" t="n">
        <f aca="false" t="array" ref="E329:E329">INDEX($A$9:A328, MAX(IF($D$9:D328=1, ROW(D$9:$D328)-ROW($D$9)+1, 0)))</f>
        <v>44277</v>
      </c>
      <c r="F329" s="36" t="n">
        <f aca="false">(A329-$A$2)/365.25</f>
        <v>1.22655715263518</v>
      </c>
      <c r="G329" s="37" t="n">
        <f aca="false">INDEX('Default Prob'!$P$5:$P$14,MIN(1+_xlfn.IFNA(MATCH(F329,'Default Prob'!$F$5:$F$14,1),0),COUNT('Default Prob'!$P$5:$P$14)))</f>
        <v>0.0308436325815494</v>
      </c>
      <c r="H329" s="37" t="n">
        <f aca="false">H328*EXP(-G328*(F329-F328))</f>
        <v>0.966031612359792</v>
      </c>
      <c r="I329" s="38" t="n">
        <f aca="false">H328-H329</f>
        <v>8.15802387721387E-005</v>
      </c>
      <c r="J329" s="39" t="n">
        <f aca="false">INDEX('Default Prob'!$C$3:$C$20, _xlfn.IFNA(MATCH(F329, 'Default Prob'!$B$3:$B$20, 1), 1))</f>
        <v>-0.0055</v>
      </c>
      <c r="K329" s="40" t="n">
        <f aca="false">1/((1+J329)^F329)</f>
        <v>1.0067876164785</v>
      </c>
      <c r="L329" s="41" t="n">
        <f aca="false">IF(AND(D329, A329 &lt;= $G$2), $D$5*$D$2*(A329-E329)/365.25, 0)</f>
        <v>0</v>
      </c>
      <c r="M329" s="41" t="n">
        <f aca="false">IF(A329&lt;=$G$2, $D$5*$D$2*(A329-E329)/365.25, 0)</f>
        <v>2669.4045174538</v>
      </c>
      <c r="N329" s="42" t="n">
        <f aca="false">(L329*H329 + M329*I329) * K329</f>
        <v>0.219248801619492</v>
      </c>
      <c r="O329" s="43" t="n">
        <f aca="false">IF(A329&lt;=$G$2, $D$2*(1-$D$3), 0)</f>
        <v>600000</v>
      </c>
      <c r="P329" s="44" t="n">
        <f aca="false">O329*I329*K329</f>
        <v>49.280384487089</v>
      </c>
    </row>
    <row r="330" customFormat="false" ht="15" hidden="false" customHeight="false" outlineLevel="0" collapsed="false">
      <c r="A330" s="4" t="n">
        <f aca="false">WORKDAY(A329, 1)</f>
        <v>44343</v>
      </c>
      <c r="B330" s="33" t="n">
        <f aca="false">DATE(2000, MONTH(A330), DAY(A330))</f>
        <v>36673</v>
      </c>
      <c r="C330" s="33" t="n">
        <f aca="false">VLOOKUP(B330, $R$9:$S$13, 2)</f>
        <v>36697</v>
      </c>
      <c r="D330" s="34" t="n">
        <f aca="false">IF(OR(C330=B330, AND(C330&lt;&gt;C329, C329&gt;B329)), 1, 0)</f>
        <v>0</v>
      </c>
      <c r="E330" s="4" t="n">
        <f aca="false" t="array" ref="E330:E330">INDEX($A$9:A329, MAX(IF($D$9:D329=1, ROW(D$9:$D329)-ROW($D$9)+1, 0)))</f>
        <v>44277</v>
      </c>
      <c r="F330" s="36" t="n">
        <f aca="false">(A330-$A$2)/365.25</f>
        <v>1.22929500342231</v>
      </c>
      <c r="G330" s="37" t="n">
        <f aca="false">INDEX('Default Prob'!$P$5:$P$14,MIN(1+_xlfn.IFNA(MATCH(F330,'Default Prob'!$F$5:$F$14,1),0),COUNT('Default Prob'!$P$5:$P$14)))</f>
        <v>0.0308436325815494</v>
      </c>
      <c r="H330" s="37" t="n">
        <f aca="false">H329*EXP(-G329*(F330-F329))</f>
        <v>0.965950039009794</v>
      </c>
      <c r="I330" s="38" t="n">
        <f aca="false">H329-H330</f>
        <v>8.15733499983651E-005</v>
      </c>
      <c r="J330" s="39" t="n">
        <f aca="false">INDEX('Default Prob'!$C$3:$C$20, _xlfn.IFNA(MATCH(F330, 'Default Prob'!$B$3:$B$20, 1), 1))</f>
        <v>-0.0055</v>
      </c>
      <c r="K330" s="40" t="n">
        <f aca="false">1/((1+J330)^F330)</f>
        <v>1.00680281882632</v>
      </c>
      <c r="L330" s="41" t="n">
        <f aca="false">IF(AND(D330, A330 &lt;= $G$2), $D$5*$D$2*(A330-E330)/365.25, 0)</f>
        <v>0</v>
      </c>
      <c r="M330" s="41" t="n">
        <f aca="false">IF(A330&lt;=$G$2, $D$5*$D$2*(A330-E330)/365.25, 0)</f>
        <v>2710.47227926078</v>
      </c>
      <c r="N330" s="42" t="n">
        <f aca="false">(L330*H330 + M330*I330) * K330</f>
        <v>0.222606422812499</v>
      </c>
      <c r="O330" s="43" t="n">
        <f aca="false">IF(A330&lt;=$G$2, $D$2*(1-$D$3), 0)</f>
        <v>600000</v>
      </c>
      <c r="P330" s="44" t="n">
        <f aca="false">O330*I330*K330</f>
        <v>49.2769672316758</v>
      </c>
    </row>
    <row r="331" customFormat="false" ht="15" hidden="false" customHeight="false" outlineLevel="0" collapsed="false">
      <c r="A331" s="4" t="n">
        <f aca="false">WORKDAY(A330, 1)</f>
        <v>44344</v>
      </c>
      <c r="B331" s="33" t="n">
        <f aca="false">DATE(2000, MONTH(A331), DAY(A331))</f>
        <v>36674</v>
      </c>
      <c r="C331" s="33" t="n">
        <f aca="false">VLOOKUP(B331, $R$9:$S$13, 2)</f>
        <v>36697</v>
      </c>
      <c r="D331" s="34" t="n">
        <f aca="false">IF(OR(C331=B331, AND(C331&lt;&gt;C330, C330&gt;B330)), 1, 0)</f>
        <v>0</v>
      </c>
      <c r="E331" s="4" t="n">
        <f aca="false" t="array" ref="E331:E331">INDEX($A$9:A330, MAX(IF($D$9:D330=1, ROW(D$9:$D330)-ROW($D$9)+1, 0)))</f>
        <v>44277</v>
      </c>
      <c r="F331" s="36" t="n">
        <f aca="false">(A331-$A$2)/365.25</f>
        <v>1.23203285420945</v>
      </c>
      <c r="G331" s="37" t="n">
        <f aca="false">INDEX('Default Prob'!$P$5:$P$14,MIN(1+_xlfn.IFNA(MATCH(F331,'Default Prob'!$F$5:$F$14,1),0),COUNT('Default Prob'!$P$5:$P$14)))</f>
        <v>0.0308436325815494</v>
      </c>
      <c r="H331" s="37" t="n">
        <f aca="false">H330*EXP(-G330*(F331-F330))</f>
        <v>0.965868472547988</v>
      </c>
      <c r="I331" s="38" t="n">
        <f aca="false">H330-H331</f>
        <v>8.15664618060152E-005</v>
      </c>
      <c r="J331" s="39" t="n">
        <f aca="false">INDEX('Default Prob'!$C$3:$C$20, _xlfn.IFNA(MATCH(F331, 'Default Prob'!$B$3:$B$20, 1), 1))</f>
        <v>-0.0055</v>
      </c>
      <c r="K331" s="40" t="n">
        <f aca="false">1/((1+J331)^F331)</f>
        <v>1.00681802140369</v>
      </c>
      <c r="L331" s="41" t="n">
        <f aca="false">IF(AND(D331, A331 &lt;= $G$2), $D$5*$D$2*(A331-E331)/365.25, 0)</f>
        <v>0</v>
      </c>
      <c r="M331" s="41" t="n">
        <f aca="false">IF(A331&lt;=$G$2, $D$5*$D$2*(A331-E331)/365.25, 0)</f>
        <v>2751.54004106776</v>
      </c>
      <c r="N331" s="42" t="n">
        <f aca="false">(L331*H331 + M331*I331) * K331</f>
        <v>0.225963577294659</v>
      </c>
      <c r="O331" s="43" t="n">
        <f aca="false">IF(A331&lt;=$G$2, $D$2*(1-$D$3), 0)</f>
        <v>600000</v>
      </c>
      <c r="P331" s="44" t="n">
        <f aca="false">O331*I331*K331</f>
        <v>49.2735502130592</v>
      </c>
    </row>
    <row r="332" customFormat="false" ht="15" hidden="false" customHeight="false" outlineLevel="0" collapsed="false">
      <c r="A332" s="4" t="n">
        <f aca="false">WORKDAY(A331, 1)</f>
        <v>44347</v>
      </c>
      <c r="B332" s="33" t="n">
        <f aca="false">DATE(2000, MONTH(A332), DAY(A332))</f>
        <v>36677</v>
      </c>
      <c r="C332" s="33" t="n">
        <f aca="false">VLOOKUP(B332, $R$9:$S$13, 2)</f>
        <v>36697</v>
      </c>
      <c r="D332" s="34" t="n">
        <f aca="false">IF(OR(C332=B332, AND(C332&lt;&gt;C331, C331&gt;B331)), 1, 0)</f>
        <v>0</v>
      </c>
      <c r="E332" s="4" t="n">
        <f aca="false" t="array" ref="E332:E332">INDEX($A$9:A331, MAX(IF($D$9:D331=1, ROW(D$9:$D331)-ROW($D$9)+1, 0)))</f>
        <v>44277</v>
      </c>
      <c r="F332" s="36" t="n">
        <f aca="false">(A332-$A$2)/365.25</f>
        <v>1.24024640657084</v>
      </c>
      <c r="G332" s="37" t="n">
        <f aca="false">INDEX('Default Prob'!$P$5:$P$14,MIN(1+_xlfn.IFNA(MATCH(F332,'Default Prob'!$F$5:$F$14,1),0),COUNT('Default Prob'!$P$5:$P$14)))</f>
        <v>0.0308436325815494</v>
      </c>
      <c r="H332" s="37" t="n">
        <f aca="false">H331*EXP(-G331*(F332-F331))</f>
        <v>0.965623814485907</v>
      </c>
      <c r="I332" s="38" t="n">
        <f aca="false">H331-H332</f>
        <v>0.000244658062081182</v>
      </c>
      <c r="J332" s="39" t="n">
        <f aca="false">INDEX('Default Prob'!$C$3:$C$20, _xlfn.IFNA(MATCH(F332, 'Default Prob'!$B$3:$B$20, 1), 1))</f>
        <v>-0.0055</v>
      </c>
      <c r="K332" s="40" t="n">
        <f aca="false">1/((1+J332)^F332)</f>
        <v>1.00686363051316</v>
      </c>
      <c r="L332" s="41" t="n">
        <f aca="false">IF(AND(D332, A332 &lt;= $G$2), $D$5*$D$2*(A332-E332)/365.25, 0)</f>
        <v>0</v>
      </c>
      <c r="M332" s="41" t="n">
        <f aca="false">IF(A332&lt;=$G$2, $D$5*$D$2*(A332-E332)/365.25, 0)</f>
        <v>2874.74332648871</v>
      </c>
      <c r="N332" s="42" t="n">
        <f aca="false">(L332*H332 + M332*I332) * K332</f>
        <v>0.708156522525511</v>
      </c>
      <c r="O332" s="43" t="n">
        <f aca="false">IF(A332&lt;=$G$2, $D$2*(1-$D$3), 0)</f>
        <v>600000</v>
      </c>
      <c r="P332" s="44" t="n">
        <f aca="false">O332*I332*K332</f>
        <v>147.802382772824</v>
      </c>
    </row>
    <row r="333" customFormat="false" ht="15" hidden="false" customHeight="false" outlineLevel="0" collapsed="false">
      <c r="A333" s="4" t="n">
        <f aca="false">WORKDAY(A332, 1)</f>
        <v>44348</v>
      </c>
      <c r="B333" s="33" t="n">
        <f aca="false">DATE(2000, MONTH(A333), DAY(A333))</f>
        <v>36678</v>
      </c>
      <c r="C333" s="33" t="n">
        <f aca="false">VLOOKUP(B333, $R$9:$S$13, 2)</f>
        <v>36697</v>
      </c>
      <c r="D333" s="34" t="n">
        <f aca="false">IF(OR(C333=B333, AND(C333&lt;&gt;C332, C332&gt;B332)), 1, 0)</f>
        <v>0</v>
      </c>
      <c r="E333" s="4" t="n">
        <f aca="false" t="array" ref="E333:E333">INDEX($A$9:A332, MAX(IF($D$9:D332=1, ROW(D$9:$D332)-ROW($D$9)+1, 0)))</f>
        <v>44277</v>
      </c>
      <c r="F333" s="36" t="n">
        <f aca="false">(A333-$A$2)/365.25</f>
        <v>1.24298425735797</v>
      </c>
      <c r="G333" s="37" t="n">
        <f aca="false">INDEX('Default Prob'!$P$5:$P$14,MIN(1+_xlfn.IFNA(MATCH(F333,'Default Prob'!$F$5:$F$14,1),0),COUNT('Default Prob'!$P$5:$P$14)))</f>
        <v>0.0308436325815494</v>
      </c>
      <c r="H333" s="37" t="n">
        <f aca="false">H332*EXP(-G332*(F333-F332))</f>
        <v>0.965542275571054</v>
      </c>
      <c r="I333" s="38" t="n">
        <f aca="false">H332-H333</f>
        <v>8.15389148531853E-005</v>
      </c>
      <c r="J333" s="39" t="n">
        <f aca="false">INDEX('Default Prob'!$C$3:$C$20, _xlfn.IFNA(MATCH(F333, 'Default Prob'!$B$3:$B$20, 1), 1))</f>
        <v>-0.0055</v>
      </c>
      <c r="K333" s="40" t="n">
        <f aca="false">1/((1+J333)^F333)</f>
        <v>1.00687883400878</v>
      </c>
      <c r="L333" s="41" t="n">
        <f aca="false">IF(AND(D333, A333 &lt;= $G$2), $D$5*$D$2*(A333-E333)/365.25, 0)</f>
        <v>0</v>
      </c>
      <c r="M333" s="41" t="n">
        <f aca="false">IF(A333&lt;=$G$2, $D$5*$D$2*(A333-E333)/365.25, 0)</f>
        <v>2915.81108829569</v>
      </c>
      <c r="N333" s="42" t="n">
        <f aca="false">(L333*H333 + M333*I333) * K333</f>
        <v>0.239387529095437</v>
      </c>
      <c r="O333" s="43" t="n">
        <f aca="false">IF(A333&lt;=$G$2, $D$2*(1-$D$3), 0)</f>
        <v>600000</v>
      </c>
      <c r="P333" s="44" t="n">
        <f aca="false">O333*I333*K333</f>
        <v>49.2598845082301</v>
      </c>
    </row>
    <row r="334" customFormat="false" ht="15" hidden="false" customHeight="false" outlineLevel="0" collapsed="false">
      <c r="A334" s="4" t="n">
        <f aca="false">WORKDAY(A333, 1)</f>
        <v>44349</v>
      </c>
      <c r="B334" s="33" t="n">
        <f aca="false">DATE(2000, MONTH(A334), DAY(A334))</f>
        <v>36679</v>
      </c>
      <c r="C334" s="33" t="n">
        <f aca="false">VLOOKUP(B334, $R$9:$S$13, 2)</f>
        <v>36697</v>
      </c>
      <c r="D334" s="34" t="n">
        <f aca="false">IF(OR(C334=B334, AND(C334&lt;&gt;C333, C333&gt;B333)), 1, 0)</f>
        <v>0</v>
      </c>
      <c r="E334" s="4" t="n">
        <f aca="false" t="array" ref="E334:E334">INDEX($A$9:A333, MAX(IF($D$9:D333=1, ROW(D$9:$D333)-ROW($D$9)+1, 0)))</f>
        <v>44277</v>
      </c>
      <c r="F334" s="36" t="n">
        <f aca="false">(A334-$A$2)/365.25</f>
        <v>1.24572210814511</v>
      </c>
      <c r="G334" s="37" t="n">
        <f aca="false">INDEX('Default Prob'!$P$5:$P$14,MIN(1+_xlfn.IFNA(MATCH(F334,'Default Prob'!$F$5:$F$14,1),0),COUNT('Default Prob'!$P$5:$P$14)))</f>
        <v>0.0308436325815494</v>
      </c>
      <c r="H334" s="37" t="n">
        <f aca="false">H333*EXP(-G333*(F334-F333))</f>
        <v>0.965460743541485</v>
      </c>
      <c r="I334" s="38" t="n">
        <f aca="false">H333-H334</f>
        <v>8.15320295688426E-005</v>
      </c>
      <c r="J334" s="39" t="n">
        <f aca="false">INDEX('Default Prob'!$C$3:$C$20, _xlfn.IFNA(MATCH(F334, 'Default Prob'!$B$3:$B$20, 1), 1))</f>
        <v>-0.0055</v>
      </c>
      <c r="K334" s="40" t="n">
        <f aca="false">1/((1+J334)^F334)</f>
        <v>1.00689403773398</v>
      </c>
      <c r="L334" s="41" t="n">
        <f aca="false">IF(AND(D334, A334 &lt;= $G$2), $D$5*$D$2*(A334-E334)/365.25, 0)</f>
        <v>0</v>
      </c>
      <c r="M334" s="41" t="n">
        <f aca="false">IF(A334&lt;=$G$2, $D$5*$D$2*(A334-E334)/365.25, 0)</f>
        <v>2956.87885010267</v>
      </c>
      <c r="N334" s="42" t="n">
        <f aca="false">(L334*H334 + M334*I334) * K334</f>
        <v>0.242742350756455</v>
      </c>
      <c r="O334" s="43" t="n">
        <f aca="false">IF(A334&lt;=$G$2, $D$2*(1-$D$3), 0)</f>
        <v>600000</v>
      </c>
      <c r="P334" s="44" t="n">
        <f aca="false">O334*I334*K334</f>
        <v>49.2564686743307</v>
      </c>
    </row>
    <row r="335" customFormat="false" ht="15" hidden="false" customHeight="false" outlineLevel="0" collapsed="false">
      <c r="A335" s="4" t="n">
        <f aca="false">WORKDAY(A334, 1)</f>
        <v>44350</v>
      </c>
      <c r="B335" s="33" t="n">
        <f aca="false">DATE(2000, MONTH(A335), DAY(A335))</f>
        <v>36680</v>
      </c>
      <c r="C335" s="33" t="n">
        <f aca="false">VLOOKUP(B335, $R$9:$S$13, 2)</f>
        <v>36697</v>
      </c>
      <c r="D335" s="34" t="n">
        <f aca="false">IF(OR(C335=B335, AND(C335&lt;&gt;C334, C334&gt;B334)), 1, 0)</f>
        <v>0</v>
      </c>
      <c r="E335" s="4" t="n">
        <f aca="false" t="array" ref="E335:E335">INDEX($A$9:A334, MAX(IF($D$9:D334=1, ROW(D$9:$D334)-ROW($D$9)+1, 0)))</f>
        <v>44277</v>
      </c>
      <c r="F335" s="36" t="n">
        <f aca="false">(A335-$A$2)/365.25</f>
        <v>1.24845995893224</v>
      </c>
      <c r="G335" s="37" t="n">
        <f aca="false">INDEX('Default Prob'!$P$5:$P$14,MIN(1+_xlfn.IFNA(MATCH(F335,'Default Prob'!$F$5:$F$14,1),0),COUNT('Default Prob'!$P$5:$P$14)))</f>
        <v>0.0308436325815494</v>
      </c>
      <c r="H335" s="37" t="n">
        <f aca="false">H334*EXP(-G334*(F335-F334))</f>
        <v>0.965379218396619</v>
      </c>
      <c r="I335" s="38" t="n">
        <f aca="false">H334-H335</f>
        <v>8.15251448657017E-005</v>
      </c>
      <c r="J335" s="39" t="n">
        <f aca="false">INDEX('Default Prob'!$C$3:$C$20, _xlfn.IFNA(MATCH(F335, 'Default Prob'!$B$3:$B$20, 1), 1))</f>
        <v>-0.0055</v>
      </c>
      <c r="K335" s="40" t="n">
        <f aca="false">1/((1+J335)^F335)</f>
        <v>1.00690924168874</v>
      </c>
      <c r="L335" s="41" t="n">
        <f aca="false">IF(AND(D335, A335 &lt;= $G$2), $D$5*$D$2*(A335-E335)/365.25, 0)</f>
        <v>0</v>
      </c>
      <c r="M335" s="41" t="n">
        <f aca="false">IF(A335&lt;=$G$2, $D$5*$D$2*(A335-E335)/365.25, 0)</f>
        <v>2997.94661190965</v>
      </c>
      <c r="N335" s="42" t="n">
        <f aca="false">(L335*H335 + M335*I335) * K335</f>
        <v>0.246096705998195</v>
      </c>
      <c r="O335" s="43" t="n">
        <f aca="false">IF(A335&lt;=$G$2, $D$2*(1-$D$3), 0)</f>
        <v>600000</v>
      </c>
      <c r="P335" s="44" t="n">
        <f aca="false">O335*I335*K335</f>
        <v>49.2530530771731</v>
      </c>
    </row>
    <row r="336" customFormat="false" ht="15" hidden="false" customHeight="false" outlineLevel="0" collapsed="false">
      <c r="A336" s="4" t="n">
        <f aca="false">WORKDAY(A335, 1)</f>
        <v>44351</v>
      </c>
      <c r="B336" s="33" t="n">
        <f aca="false">DATE(2000, MONTH(A336), DAY(A336))</f>
        <v>36681</v>
      </c>
      <c r="C336" s="33" t="n">
        <f aca="false">VLOOKUP(B336, $R$9:$S$13, 2)</f>
        <v>36697</v>
      </c>
      <c r="D336" s="34" t="n">
        <f aca="false">IF(OR(C336=B336, AND(C336&lt;&gt;C335, C335&gt;B335)), 1, 0)</f>
        <v>0</v>
      </c>
      <c r="E336" s="4" t="n">
        <f aca="false" t="array" ref="E336:E336">INDEX($A$9:A335, MAX(IF($D$9:D335=1, ROW(D$9:$D335)-ROW($D$9)+1, 0)))</f>
        <v>44277</v>
      </c>
      <c r="F336" s="36" t="n">
        <f aca="false">(A336-$A$2)/365.25</f>
        <v>1.25119780971937</v>
      </c>
      <c r="G336" s="37" t="n">
        <f aca="false">INDEX('Default Prob'!$P$5:$P$14,MIN(1+_xlfn.IFNA(MATCH(F336,'Default Prob'!$F$5:$F$14,1),0),COUNT('Default Prob'!$P$5:$P$14)))</f>
        <v>0.0308436325815494</v>
      </c>
      <c r="H336" s="37" t="n">
        <f aca="false">H335*EXP(-G335*(F336-F335))</f>
        <v>0.965297700135875</v>
      </c>
      <c r="I336" s="38" t="n">
        <f aca="false">H335-H336</f>
        <v>8.15182607439846E-005</v>
      </c>
      <c r="J336" s="39" t="n">
        <f aca="false">INDEX('Default Prob'!$C$3:$C$20, _xlfn.IFNA(MATCH(F336, 'Default Prob'!$B$3:$B$20, 1), 1))</f>
        <v>-0.0055</v>
      </c>
      <c r="K336" s="40" t="n">
        <f aca="false">1/((1+J336)^F336)</f>
        <v>1.00692444587308</v>
      </c>
      <c r="L336" s="41" t="n">
        <f aca="false">IF(AND(D336, A336 &lt;= $G$2), $D$5*$D$2*(A336-E336)/365.25, 0)</f>
        <v>0</v>
      </c>
      <c r="M336" s="41" t="n">
        <f aca="false">IF(A336&lt;=$G$2, $D$5*$D$2*(A336-E336)/365.25, 0)</f>
        <v>3039.01437371663</v>
      </c>
      <c r="N336" s="42" t="n">
        <f aca="false">(L336*H336 + M336*I336) * K336</f>
        <v>0.249450594870016</v>
      </c>
      <c r="O336" s="43" t="n">
        <f aca="false">IF(A336&lt;=$G$2, $D$2*(1-$D$3), 0)</f>
        <v>600000</v>
      </c>
      <c r="P336" s="44" t="n">
        <f aca="false">O336*I336*K336</f>
        <v>49.2496377169046</v>
      </c>
    </row>
    <row r="337" customFormat="false" ht="15" hidden="false" customHeight="false" outlineLevel="0" collapsed="false">
      <c r="A337" s="4" t="n">
        <f aca="false">WORKDAY(A336, 1)</f>
        <v>44354</v>
      </c>
      <c r="B337" s="33" t="n">
        <f aca="false">DATE(2000, MONTH(A337), DAY(A337))</f>
        <v>36684</v>
      </c>
      <c r="C337" s="33" t="n">
        <f aca="false">VLOOKUP(B337, $R$9:$S$13, 2)</f>
        <v>36697</v>
      </c>
      <c r="D337" s="34" t="n">
        <f aca="false">IF(OR(C337=B337, AND(C337&lt;&gt;C336, C336&gt;B336)), 1, 0)</f>
        <v>0</v>
      </c>
      <c r="E337" s="4" t="n">
        <f aca="false" t="array" ref="E337:E337">INDEX($A$9:A336, MAX(IF($D$9:D336=1, ROW(D$9:$D336)-ROW($D$9)+1, 0)))</f>
        <v>44277</v>
      </c>
      <c r="F337" s="36" t="n">
        <f aca="false">(A337-$A$2)/365.25</f>
        <v>1.25941136208077</v>
      </c>
      <c r="G337" s="37" t="n">
        <f aca="false">INDEX('Default Prob'!$P$5:$P$14,MIN(1+_xlfn.IFNA(MATCH(F337,'Default Prob'!$F$5:$F$14,1),0),COUNT('Default Prob'!$P$5:$P$14)))</f>
        <v>0.0308436325815494</v>
      </c>
      <c r="H337" s="37" t="n">
        <f aca="false">H336*EXP(-G336*(F337-F336))</f>
        <v>0.96505318665256</v>
      </c>
      <c r="I337" s="38" t="n">
        <f aca="false">H336-H337</f>
        <v>0.000244513483314779</v>
      </c>
      <c r="J337" s="39" t="n">
        <f aca="false">INDEX('Default Prob'!$C$3:$C$20, _xlfn.IFNA(MATCH(F337, 'Default Prob'!$B$3:$B$20, 1), 1))</f>
        <v>-0.0055</v>
      </c>
      <c r="K337" s="40" t="n">
        <f aca="false">1/((1+J337)^F337)</f>
        <v>1.00697005980361</v>
      </c>
      <c r="L337" s="41" t="n">
        <f aca="false">IF(AND(D337, A337 &lt;= $G$2), $D$5*$D$2*(A337-E337)/365.25, 0)</f>
        <v>0</v>
      </c>
      <c r="M337" s="41" t="n">
        <f aca="false">IF(A337&lt;=$G$2, $D$5*$D$2*(A337-E337)/365.25, 0)</f>
        <v>3162.21765913758</v>
      </c>
      <c r="N337" s="42" t="n">
        <f aca="false">(L337*H337 + M337*I337) * K337</f>
        <v>0.77859413891388</v>
      </c>
      <c r="O337" s="43" t="n">
        <f aca="false">IF(A337&lt;=$G$2, $D$2*(1-$D$3), 0)</f>
        <v>600000</v>
      </c>
      <c r="P337" s="44" t="n">
        <f aca="false">O337*I337*K337</f>
        <v>147.730654149764</v>
      </c>
    </row>
    <row r="338" customFormat="false" ht="15" hidden="false" customHeight="false" outlineLevel="0" collapsed="false">
      <c r="A338" s="4" t="n">
        <f aca="false">WORKDAY(A337, 1)</f>
        <v>44355</v>
      </c>
      <c r="B338" s="33" t="n">
        <f aca="false">DATE(2000, MONTH(A338), DAY(A338))</f>
        <v>36685</v>
      </c>
      <c r="C338" s="33" t="n">
        <f aca="false">VLOOKUP(B338, $R$9:$S$13, 2)</f>
        <v>36697</v>
      </c>
      <c r="D338" s="34" t="n">
        <f aca="false">IF(OR(C338=B338, AND(C338&lt;&gt;C337, C337&gt;B337)), 1, 0)</f>
        <v>0</v>
      </c>
      <c r="E338" s="4" t="n">
        <f aca="false" t="array" ref="E338:E338">INDEX($A$9:A337, MAX(IF($D$9:D337=1, ROW(D$9:$D337)-ROW($D$9)+1, 0)))</f>
        <v>44277</v>
      </c>
      <c r="F338" s="36" t="n">
        <f aca="false">(A338-$A$2)/365.25</f>
        <v>1.2621492128679</v>
      </c>
      <c r="G338" s="37" t="n">
        <f aca="false">INDEX('Default Prob'!$P$5:$P$14,MIN(1+_xlfn.IFNA(MATCH(F338,'Default Prob'!$F$5:$F$14,1),0),COUNT('Default Prob'!$P$5:$P$14)))</f>
        <v>0.0308436325815494</v>
      </c>
      <c r="H338" s="37" t="n">
        <f aca="false">H337*EXP(-G337*(F338-F337))</f>
        <v>0.96497169592249</v>
      </c>
      <c r="I338" s="38" t="n">
        <f aca="false">H337-H338</f>
        <v>8.14907300697998E-005</v>
      </c>
      <c r="J338" s="39" t="n">
        <f aca="false">INDEX('Default Prob'!$C$3:$C$20, _xlfn.IFNA(MATCH(F338, 'Default Prob'!$B$3:$B$20, 1), 1))</f>
        <v>-0.0055</v>
      </c>
      <c r="K338" s="40" t="n">
        <f aca="false">1/((1+J338)^F338)</f>
        <v>1.0069852649063</v>
      </c>
      <c r="L338" s="41" t="n">
        <f aca="false">IF(AND(D338, A338 &lt;= $G$2), $D$5*$D$2*(A338-E338)/365.25, 0)</f>
        <v>0</v>
      </c>
      <c r="M338" s="41" t="n">
        <f aca="false">IF(A338&lt;=$G$2, $D$5*$D$2*(A338-E338)/365.25, 0)</f>
        <v>3203.28542094456</v>
      </c>
      <c r="N338" s="42" t="n">
        <f aca="false">(L338*H338 + M338*I338) * K338</f>
        <v>0.262861487627356</v>
      </c>
      <c r="O338" s="43" t="n">
        <f aca="false">IF(A338&lt;=$G$2, $D$2*(1-$D$3), 0)</f>
        <v>600000</v>
      </c>
      <c r="P338" s="44" t="n">
        <f aca="false">O338*I338*K338</f>
        <v>49.2359786440471</v>
      </c>
    </row>
    <row r="339" customFormat="false" ht="15" hidden="false" customHeight="false" outlineLevel="0" collapsed="false">
      <c r="A339" s="4" t="n">
        <f aca="false">WORKDAY(A338, 1)</f>
        <v>44356</v>
      </c>
      <c r="B339" s="33" t="n">
        <f aca="false">DATE(2000, MONTH(A339), DAY(A339))</f>
        <v>36686</v>
      </c>
      <c r="C339" s="33" t="n">
        <f aca="false">VLOOKUP(B339, $R$9:$S$13, 2)</f>
        <v>36697</v>
      </c>
      <c r="D339" s="34" t="n">
        <f aca="false">IF(OR(C339=B339, AND(C339&lt;&gt;C338, C338&gt;B338)), 1, 0)</f>
        <v>0</v>
      </c>
      <c r="E339" s="4" t="n">
        <f aca="false" t="array" ref="E339:E339">INDEX($A$9:A338, MAX(IF($D$9:D338=1, ROW(D$9:$D338)-ROW($D$9)+1, 0)))</f>
        <v>44277</v>
      </c>
      <c r="F339" s="36" t="n">
        <f aca="false">(A339-$A$2)/365.25</f>
        <v>1.26488706365503</v>
      </c>
      <c r="G339" s="37" t="n">
        <f aca="false">INDEX('Default Prob'!$P$5:$P$14,MIN(1+_xlfn.IFNA(MATCH(F339,'Default Prob'!$F$5:$F$14,1),0),COUNT('Default Prob'!$P$5:$P$14)))</f>
        <v>0.0308436325815494</v>
      </c>
      <c r="H339" s="37" t="n">
        <f aca="false">H338*EXP(-G338*(F339-F338))</f>
        <v>0.964890212073636</v>
      </c>
      <c r="I339" s="38" t="n">
        <f aca="false">H338-H339</f>
        <v>8.14838488542025E-005</v>
      </c>
      <c r="J339" s="39" t="n">
        <f aca="false">INDEX('Default Prob'!$C$3:$C$20, _xlfn.IFNA(MATCH(F339, 'Default Prob'!$B$3:$B$20, 1), 1))</f>
        <v>-0.0055</v>
      </c>
      <c r="K339" s="40" t="n">
        <f aca="false">1/((1+J339)^F339)</f>
        <v>1.00700047023858</v>
      </c>
      <c r="L339" s="41" t="n">
        <f aca="false">IF(AND(D339, A339 &lt;= $G$2), $D$5*$D$2*(A339-E339)/365.25, 0)</f>
        <v>0</v>
      </c>
      <c r="M339" s="41" t="n">
        <f aca="false">IF(A339&lt;=$G$2, $D$5*$D$2*(A339-E339)/365.25, 0)</f>
        <v>3244.35318275154</v>
      </c>
      <c r="N339" s="42" t="n">
        <f aca="false">(L339*H339 + M339*I339) * K339</f>
        <v>0.266213045376981</v>
      </c>
      <c r="O339" s="43" t="n">
        <f aca="false">IF(A339&lt;=$G$2, $D$2*(1-$D$3), 0)</f>
        <v>600000</v>
      </c>
      <c r="P339" s="44" t="n">
        <f aca="false">O339*I339*K339</f>
        <v>49.2325644678189</v>
      </c>
    </row>
    <row r="340" customFormat="false" ht="15" hidden="false" customHeight="false" outlineLevel="0" collapsed="false">
      <c r="A340" s="4" t="n">
        <f aca="false">WORKDAY(A339, 1)</f>
        <v>44357</v>
      </c>
      <c r="B340" s="33" t="n">
        <f aca="false">DATE(2000, MONTH(A340), DAY(A340))</f>
        <v>36687</v>
      </c>
      <c r="C340" s="33" t="n">
        <f aca="false">VLOOKUP(B340, $R$9:$S$13, 2)</f>
        <v>36697</v>
      </c>
      <c r="D340" s="34" t="n">
        <f aca="false">IF(OR(C340=B340, AND(C340&lt;&gt;C339, C339&gt;B339)), 1, 0)</f>
        <v>0</v>
      </c>
      <c r="E340" s="4" t="n">
        <f aca="false" t="array" ref="E340:E340">INDEX($A$9:A339, MAX(IF($D$9:D339=1, ROW(D$9:$D339)-ROW($D$9)+1, 0)))</f>
        <v>44277</v>
      </c>
      <c r="F340" s="36" t="n">
        <f aca="false">(A340-$A$2)/365.25</f>
        <v>1.26762491444216</v>
      </c>
      <c r="G340" s="37" t="n">
        <f aca="false">INDEX('Default Prob'!$P$5:$P$14,MIN(1+_xlfn.IFNA(MATCH(F340,'Default Prob'!$F$5:$F$14,1),0),COUNT('Default Prob'!$P$5:$P$14)))</f>
        <v>0.0308436325815494</v>
      </c>
      <c r="H340" s="37" t="n">
        <f aca="false">H339*EXP(-G339*(F340-F339))</f>
        <v>0.964808735105417</v>
      </c>
      <c r="I340" s="38" t="n">
        <f aca="false">H339-H340</f>
        <v>8.14769682195848E-005</v>
      </c>
      <c r="J340" s="39" t="n">
        <f aca="false">INDEX('Default Prob'!$C$3:$C$20, _xlfn.IFNA(MATCH(F340, 'Default Prob'!$B$3:$B$20, 1), 1))</f>
        <v>-0.0055</v>
      </c>
      <c r="K340" s="40" t="n">
        <f aca="false">1/((1+J340)^F340)</f>
        <v>1.00701567580046</v>
      </c>
      <c r="L340" s="41" t="n">
        <f aca="false">IF(AND(D340, A340 &lt;= $G$2), $D$5*$D$2*(A340-E340)/365.25, 0)</f>
        <v>0</v>
      </c>
      <c r="M340" s="41" t="n">
        <f aca="false">IF(A340&lt;=$G$2, $D$5*$D$2*(A340-E340)/365.25, 0)</f>
        <v>3285.42094455852</v>
      </c>
      <c r="N340" s="42" t="n">
        <f aca="false">(L340*H340 + M340*I340) * K340</f>
        <v>0.269564137047452</v>
      </c>
      <c r="O340" s="43" t="n">
        <f aca="false">IF(A340&lt;=$G$2, $D$2*(1-$D$3), 0)</f>
        <v>600000</v>
      </c>
      <c r="P340" s="44" t="n">
        <f aca="false">O340*I340*K340</f>
        <v>49.2291505282909</v>
      </c>
    </row>
    <row r="341" customFormat="false" ht="15" hidden="false" customHeight="false" outlineLevel="0" collapsed="false">
      <c r="A341" s="4" t="n">
        <f aca="false">WORKDAY(A340, 1)</f>
        <v>44358</v>
      </c>
      <c r="B341" s="33" t="n">
        <f aca="false">DATE(2000, MONTH(A341), DAY(A341))</f>
        <v>36688</v>
      </c>
      <c r="C341" s="33" t="n">
        <f aca="false">VLOOKUP(B341, $R$9:$S$13, 2)</f>
        <v>36697</v>
      </c>
      <c r="D341" s="34" t="n">
        <f aca="false">IF(OR(C341=B341, AND(C341&lt;&gt;C340, C340&gt;B340)), 1, 0)</f>
        <v>0</v>
      </c>
      <c r="E341" s="4" t="n">
        <f aca="false" t="array" ref="E341:E341">INDEX($A$9:A340, MAX(IF($D$9:D340=1, ROW(D$9:$D340)-ROW($D$9)+1, 0)))</f>
        <v>44277</v>
      </c>
      <c r="F341" s="36" t="n">
        <f aca="false">(A341-$A$2)/365.25</f>
        <v>1.2703627652293</v>
      </c>
      <c r="G341" s="37" t="n">
        <f aca="false">INDEX('Default Prob'!$P$5:$P$14,MIN(1+_xlfn.IFNA(MATCH(F341,'Default Prob'!$F$5:$F$14,1),0),COUNT('Default Prob'!$P$5:$P$14)))</f>
        <v>0.0308436325815494</v>
      </c>
      <c r="H341" s="37" t="n">
        <f aca="false">H340*EXP(-G340*(F341-F340))</f>
        <v>0.964727265017251</v>
      </c>
      <c r="I341" s="38" t="n">
        <f aca="false">H340-H341</f>
        <v>8.14700881659469E-005</v>
      </c>
      <c r="J341" s="39" t="n">
        <f aca="false">INDEX('Default Prob'!$C$3:$C$20, _xlfn.IFNA(MATCH(F341, 'Default Prob'!$B$3:$B$20, 1), 1))</f>
        <v>-0.0055</v>
      </c>
      <c r="K341" s="40" t="n">
        <f aca="false">1/((1+J341)^F341)</f>
        <v>1.00703088159195</v>
      </c>
      <c r="L341" s="41" t="n">
        <f aca="false">IF(AND(D341, A341 &lt;= $G$2), $D$5*$D$2*(A341-E341)/365.25, 0)</f>
        <v>0</v>
      </c>
      <c r="M341" s="41" t="n">
        <f aca="false">IF(A341&lt;=$G$2, $D$5*$D$2*(A341-E341)/365.25, 0)</f>
        <v>3326.4887063655</v>
      </c>
      <c r="N341" s="42" t="n">
        <f aca="false">(L341*H341 + M341*I341) * K341</f>
        <v>0.272914762687446</v>
      </c>
      <c r="O341" s="43" t="n">
        <f aca="false">IF(A341&lt;=$G$2, $D$2*(1-$D$3), 0)</f>
        <v>600000</v>
      </c>
      <c r="P341" s="44" t="n">
        <f aca="false">O341*I341*K341</f>
        <v>49.2257368254763</v>
      </c>
    </row>
    <row r="342" customFormat="false" ht="15" hidden="false" customHeight="false" outlineLevel="0" collapsed="false">
      <c r="A342" s="4" t="n">
        <f aca="false">WORKDAY(A341, 1)</f>
        <v>44361</v>
      </c>
      <c r="B342" s="33" t="n">
        <f aca="false">DATE(2000, MONTH(A342), DAY(A342))</f>
        <v>36691</v>
      </c>
      <c r="C342" s="33" t="n">
        <f aca="false">VLOOKUP(B342, $R$9:$S$13, 2)</f>
        <v>36697</v>
      </c>
      <c r="D342" s="34" t="n">
        <f aca="false">IF(OR(C342=B342, AND(C342&lt;&gt;C341, C341&gt;B341)), 1, 0)</f>
        <v>0</v>
      </c>
      <c r="E342" s="4" t="n">
        <f aca="false" t="array" ref="E342:E342">INDEX($A$9:A341, MAX(IF($D$9:D341=1, ROW(D$9:$D341)-ROW($D$9)+1, 0)))</f>
        <v>44277</v>
      </c>
      <c r="F342" s="36" t="n">
        <f aca="false">(A342-$A$2)/365.25</f>
        <v>1.27857631759069</v>
      </c>
      <c r="G342" s="37" t="n">
        <f aca="false">INDEX('Default Prob'!$P$5:$P$14,MIN(1+_xlfn.IFNA(MATCH(F342,'Default Prob'!$F$5:$F$14,1),0),COUNT('Default Prob'!$P$5:$P$14)))</f>
        <v>0.0308436325815494</v>
      </c>
      <c r="H342" s="37" t="n">
        <f aca="false">H341*EXP(-G341*(F342-F341))</f>
        <v>0.964482896027265</v>
      </c>
      <c r="I342" s="38" t="n">
        <f aca="false">H341-H342</f>
        <v>0.000244368989986143</v>
      </c>
      <c r="J342" s="39" t="n">
        <f aca="false">INDEX('Default Prob'!$C$3:$C$20, _xlfn.IFNA(MATCH(F342, 'Default Prob'!$B$3:$B$20, 1), 1))</f>
        <v>-0.0055</v>
      </c>
      <c r="K342" s="40" t="n">
        <f aca="false">1/((1+J342)^F342)</f>
        <v>1.00707650034404</v>
      </c>
      <c r="L342" s="41" t="n">
        <f aca="false">IF(AND(D342, A342 &lt;= $G$2), $D$5*$D$2*(A342-E342)/365.25, 0)</f>
        <v>0</v>
      </c>
      <c r="M342" s="41" t="n">
        <f aca="false">IF(A342&lt;=$G$2, $D$5*$D$2*(A342-E342)/365.25, 0)</f>
        <v>3449.69199178645</v>
      </c>
      <c r="N342" s="42" t="n">
        <f aca="false">(L342*H342 + M342*I342) * K342</f>
        <v>0.848963221648446</v>
      </c>
      <c r="O342" s="43" t="n">
        <f aca="false">IF(A342&lt;=$G$2, $D$2*(1-$D$3), 0)</f>
        <v>600000</v>
      </c>
      <c r="P342" s="44" t="n">
        <f aca="false">O342*I342*K342</f>
        <v>147.658960336712</v>
      </c>
    </row>
    <row r="343" customFormat="false" ht="15" hidden="false" customHeight="false" outlineLevel="0" collapsed="false">
      <c r="A343" s="4" t="n">
        <f aca="false">WORKDAY(A342, 1)</f>
        <v>44362</v>
      </c>
      <c r="B343" s="33" t="n">
        <f aca="false">DATE(2000, MONTH(A343), DAY(A343))</f>
        <v>36692</v>
      </c>
      <c r="C343" s="33" t="n">
        <f aca="false">VLOOKUP(B343, $R$9:$S$13, 2)</f>
        <v>36697</v>
      </c>
      <c r="D343" s="34" t="n">
        <f aca="false">IF(OR(C343=B343, AND(C343&lt;&gt;C342, C342&gt;B342)), 1, 0)</f>
        <v>0</v>
      </c>
      <c r="E343" s="4" t="n">
        <f aca="false" t="array" ref="E343:E343">INDEX($A$9:A342, MAX(IF($D$9:D342=1, ROW(D$9:$D342)-ROW($D$9)+1, 0)))</f>
        <v>44277</v>
      </c>
      <c r="F343" s="36" t="n">
        <f aca="false">(A343-$A$2)/365.25</f>
        <v>1.28131416837782</v>
      </c>
      <c r="G343" s="37" t="n">
        <f aca="false">INDEX('Default Prob'!$P$5:$P$14,MIN(1+_xlfn.IFNA(MATCH(F343,'Default Prob'!$F$5:$F$14,1),0),COUNT('Default Prob'!$P$5:$P$14)))</f>
        <v>0.0308436325815494</v>
      </c>
      <c r="H343" s="37" t="n">
        <f aca="false">H342*EXP(-G342*(F343-F342))</f>
        <v>0.964401453453504</v>
      </c>
      <c r="I343" s="38" t="n">
        <f aca="false">H342-H343</f>
        <v>8.14425737608593E-005</v>
      </c>
      <c r="J343" s="39" t="n">
        <f aca="false">INDEX('Default Prob'!$C$3:$C$20, _xlfn.IFNA(MATCH(F343, 'Default Prob'!$B$3:$B$20, 1), 1))</f>
        <v>-0.0055</v>
      </c>
      <c r="K343" s="40" t="n">
        <f aca="false">1/((1+J343)^F343)</f>
        <v>1.00709170705396</v>
      </c>
      <c r="L343" s="41" t="n">
        <f aca="false">IF(AND(D343, A343 &lt;= $G$2), $D$5*$D$2*(A343-E343)/365.25, 0)</f>
        <v>0</v>
      </c>
      <c r="M343" s="41" t="n">
        <f aca="false">IF(A343&lt;=$G$2, $D$5*$D$2*(A343-E343)/365.25, 0)</f>
        <v>3490.75975359343</v>
      </c>
      <c r="N343" s="42" t="n">
        <f aca="false">(L343*H343 + M343*I343) * K343</f>
        <v>0.286312605915147</v>
      </c>
      <c r="O343" s="43" t="n">
        <f aca="false">IF(A343&lt;=$G$2, $D$2*(1-$D$3), 0)</f>
        <v>600000</v>
      </c>
      <c r="P343" s="44" t="n">
        <f aca="false">O343*I343*K343</f>
        <v>49.2120843814153</v>
      </c>
    </row>
    <row r="344" customFormat="false" ht="15" hidden="false" customHeight="false" outlineLevel="0" collapsed="false">
      <c r="A344" s="4" t="n">
        <f aca="false">WORKDAY(A343, 1)</f>
        <v>44363</v>
      </c>
      <c r="B344" s="33" t="n">
        <f aca="false">DATE(2000, MONTH(A344), DAY(A344))</f>
        <v>36693</v>
      </c>
      <c r="C344" s="33" t="n">
        <f aca="false">VLOOKUP(B344, $R$9:$S$13, 2)</f>
        <v>36697</v>
      </c>
      <c r="D344" s="34" t="n">
        <f aca="false">IF(OR(C344=B344, AND(C344&lt;&gt;C343, C343&gt;B343)), 1, 0)</f>
        <v>0</v>
      </c>
      <c r="E344" s="4" t="n">
        <f aca="false" t="array" ref="E344:E344">INDEX($A$9:A343, MAX(IF($D$9:D343=1, ROW(D$9:$D343)-ROW($D$9)+1, 0)))</f>
        <v>44277</v>
      </c>
      <c r="F344" s="36" t="n">
        <f aca="false">(A344-$A$2)/365.25</f>
        <v>1.28405201916496</v>
      </c>
      <c r="G344" s="37" t="n">
        <f aca="false">INDEX('Default Prob'!$P$5:$P$14,MIN(1+_xlfn.IFNA(MATCH(F344,'Default Prob'!$F$5:$F$14,1),0),COUNT('Default Prob'!$P$5:$P$14)))</f>
        <v>0.0308436325815494</v>
      </c>
      <c r="H344" s="37" t="n">
        <f aca="false">H343*EXP(-G343*(F344-F343))</f>
        <v>0.964320017756892</v>
      </c>
      <c r="I344" s="38" t="n">
        <f aca="false">H343-H344</f>
        <v>8.14356966116758E-005</v>
      </c>
      <c r="J344" s="39" t="n">
        <f aca="false">INDEX('Default Prob'!$C$3:$C$20, _xlfn.IFNA(MATCH(F344, 'Default Prob'!$B$3:$B$20, 1), 1))</f>
        <v>-0.0055</v>
      </c>
      <c r="K344" s="40" t="n">
        <f aca="false">1/((1+J344)^F344)</f>
        <v>1.00710691399351</v>
      </c>
      <c r="L344" s="41" t="n">
        <f aca="false">IF(AND(D344, A344 &lt;= $G$2), $D$5*$D$2*(A344-E344)/365.25, 0)</f>
        <v>0</v>
      </c>
      <c r="M344" s="41" t="n">
        <f aca="false">IF(A344&lt;=$G$2, $D$5*$D$2*(A344-E344)/365.25, 0)</f>
        <v>3531.82751540041</v>
      </c>
      <c r="N344" s="42" t="n">
        <f aca="false">(L344*H344 + M344*I344) * K344</f>
        <v>0.289660902131445</v>
      </c>
      <c r="O344" s="43" t="n">
        <f aca="false">IF(A344&lt;=$G$2, $D$2*(1-$D$3), 0)</f>
        <v>600000</v>
      </c>
      <c r="P344" s="44" t="n">
        <f aca="false">O344*I344*K344</f>
        <v>49.2086718620978</v>
      </c>
    </row>
    <row r="345" customFormat="false" ht="15" hidden="false" customHeight="false" outlineLevel="0" collapsed="false">
      <c r="A345" s="4" t="n">
        <f aca="false">WORKDAY(A344, 1)</f>
        <v>44364</v>
      </c>
      <c r="B345" s="33" t="n">
        <f aca="false">DATE(2000, MONTH(A345), DAY(A345))</f>
        <v>36694</v>
      </c>
      <c r="C345" s="33" t="n">
        <f aca="false">VLOOKUP(B345, $R$9:$S$13, 2)</f>
        <v>36697</v>
      </c>
      <c r="D345" s="34" t="n">
        <f aca="false">IF(OR(C345=B345, AND(C345&lt;&gt;C344, C344&gt;B344)), 1, 0)</f>
        <v>0</v>
      </c>
      <c r="E345" s="4" t="n">
        <f aca="false" t="array" ref="E345:E345">INDEX($A$9:A344, MAX(IF($D$9:D344=1, ROW(D$9:$D344)-ROW($D$9)+1, 0)))</f>
        <v>44277</v>
      </c>
      <c r="F345" s="36" t="n">
        <f aca="false">(A345-$A$2)/365.25</f>
        <v>1.28678986995209</v>
      </c>
      <c r="G345" s="37" t="n">
        <f aca="false">INDEX('Default Prob'!$P$5:$P$14,MIN(1+_xlfn.IFNA(MATCH(F345,'Default Prob'!$F$5:$F$14,1),0),COUNT('Default Prob'!$P$5:$P$14)))</f>
        <v>0.0308436325815494</v>
      </c>
      <c r="H345" s="37" t="n">
        <f aca="false">H344*EXP(-G344*(F345-F344))</f>
        <v>0.964238588936849</v>
      </c>
      <c r="I345" s="38" t="n">
        <f aca="false">H344-H345</f>
        <v>8.1428820043028E-005</v>
      </c>
      <c r="J345" s="39" t="n">
        <f aca="false">INDEX('Default Prob'!$C$3:$C$20, _xlfn.IFNA(MATCH(F345, 'Default Prob'!$B$3:$B$20, 1), 1))</f>
        <v>-0.0055</v>
      </c>
      <c r="K345" s="40" t="n">
        <f aca="false">1/((1+J345)^F345)</f>
        <v>1.00712212116267</v>
      </c>
      <c r="L345" s="41" t="n">
        <f aca="false">IF(AND(D345, A345 &lt;= $G$2), $D$5*$D$2*(A345-E345)/365.25, 0)</f>
        <v>0</v>
      </c>
      <c r="M345" s="41" t="n">
        <f aca="false">IF(A345&lt;=$G$2, $D$5*$D$2*(A345-E345)/365.25, 0)</f>
        <v>3572.89527720739</v>
      </c>
      <c r="N345" s="42" t="n">
        <f aca="false">(L345*H345 + M345*I345) * K345</f>
        <v>0.29300873260777</v>
      </c>
      <c r="O345" s="43" t="n">
        <f aca="false">IF(A345&lt;=$G$2, $D$2*(1-$D$3), 0)</f>
        <v>600000</v>
      </c>
      <c r="P345" s="44" t="n">
        <f aca="false">O345*I345*K345</f>
        <v>49.2052595793048</v>
      </c>
    </row>
    <row r="346" customFormat="false" ht="15" hidden="false" customHeight="false" outlineLevel="0" collapsed="false">
      <c r="A346" s="4" t="n">
        <f aca="false">WORKDAY(A345, 1)</f>
        <v>44365</v>
      </c>
      <c r="B346" s="33" t="n">
        <f aca="false">DATE(2000, MONTH(A346), DAY(A346))</f>
        <v>36695</v>
      </c>
      <c r="C346" s="33" t="n">
        <f aca="false">VLOOKUP(B346, $R$9:$S$13, 2)</f>
        <v>36697</v>
      </c>
      <c r="D346" s="34" t="n">
        <f aca="false">IF(OR(C346=B346, AND(C346&lt;&gt;C345, C345&gt;B345)), 1, 0)</f>
        <v>0</v>
      </c>
      <c r="E346" s="4" t="n">
        <f aca="false" t="array" ref="E346:E346">INDEX($A$9:A345, MAX(IF($D$9:D345=1, ROW(D$9:$D345)-ROW($D$9)+1, 0)))</f>
        <v>44277</v>
      </c>
      <c r="F346" s="36" t="n">
        <f aca="false">(A346-$A$2)/365.25</f>
        <v>1.28952772073922</v>
      </c>
      <c r="G346" s="37" t="n">
        <f aca="false">INDEX('Default Prob'!$P$5:$P$14,MIN(1+_xlfn.IFNA(MATCH(F346,'Default Prob'!$F$5:$F$14,1),0),COUNT('Default Prob'!$P$5:$P$14)))</f>
        <v>0.0308436325815494</v>
      </c>
      <c r="H346" s="37" t="n">
        <f aca="false">H345*EXP(-G345*(F346-F345))</f>
        <v>0.964157166992794</v>
      </c>
      <c r="I346" s="38" t="n">
        <f aca="false">H345-H346</f>
        <v>8.14219440552488E-005</v>
      </c>
      <c r="J346" s="39" t="n">
        <f aca="false">INDEX('Default Prob'!$C$3:$C$20, _xlfn.IFNA(MATCH(F346, 'Default Prob'!$B$3:$B$20, 1), 1))</f>
        <v>-0.0055</v>
      </c>
      <c r="K346" s="40" t="n">
        <f aca="false">1/((1+J346)^F346)</f>
        <v>1.00713732856147</v>
      </c>
      <c r="L346" s="41" t="n">
        <f aca="false">IF(AND(D346, A346 &lt;= $G$2), $D$5*$D$2*(A346-E346)/365.25, 0)</f>
        <v>0</v>
      </c>
      <c r="M346" s="41" t="n">
        <f aca="false">IF(A346&lt;=$G$2, $D$5*$D$2*(A346-E346)/365.25, 0)</f>
        <v>3613.96303901437</v>
      </c>
      <c r="N346" s="42" t="n">
        <f aca="false">(L346*H346 + M346*I346) * K346</f>
        <v>0.296356097393981</v>
      </c>
      <c r="O346" s="43" t="n">
        <f aca="false">IF(A346&lt;=$G$2, $D$2*(1-$D$3), 0)</f>
        <v>600000</v>
      </c>
      <c r="P346" s="44" t="n">
        <f aca="false">O346*I346*K346</f>
        <v>49.2018475332507</v>
      </c>
    </row>
    <row r="347" customFormat="false" ht="15" hidden="false" customHeight="false" outlineLevel="0" collapsed="false">
      <c r="A347" s="4" t="n">
        <f aca="false">WORKDAY(A346, 1)</f>
        <v>44368</v>
      </c>
      <c r="B347" s="33" t="n">
        <f aca="false">DATE(2000, MONTH(A347), DAY(A347))</f>
        <v>36698</v>
      </c>
      <c r="C347" s="33" t="n">
        <f aca="false">VLOOKUP(B347, $R$9:$S$13, 2)</f>
        <v>36789</v>
      </c>
      <c r="D347" s="34" t="n">
        <f aca="false">IF(OR(C347=B347, AND(C347&lt;&gt;C346, C346&gt;B346)), 1, 0)</f>
        <v>1</v>
      </c>
      <c r="E347" s="4" t="n">
        <f aca="false" t="array" ref="E347:E347">INDEX($A$9:A346, MAX(IF($D$9:D346=1, ROW(D$9:$D346)-ROW($D$9)+1, 0)))</f>
        <v>44277</v>
      </c>
      <c r="F347" s="36" t="n">
        <f aca="false">(A347-$A$2)/365.25</f>
        <v>1.29774127310062</v>
      </c>
      <c r="G347" s="37" t="n">
        <f aca="false">INDEX('Default Prob'!$P$5:$P$14,MIN(1+_xlfn.IFNA(MATCH(F347,'Default Prob'!$F$5:$F$14,1),0),COUNT('Default Prob'!$P$5:$P$14)))</f>
        <v>0.0308436325815494</v>
      </c>
      <c r="H347" s="37" t="n">
        <f aca="false">H346*EXP(-G346*(F347-F346))</f>
        <v>0.963912942410749</v>
      </c>
      <c r="I347" s="38" t="n">
        <f aca="false">H346-H347</f>
        <v>0.00024422458204465</v>
      </c>
      <c r="J347" s="39" t="n">
        <f aca="false">INDEX('Default Prob'!$C$3:$C$20, _xlfn.IFNA(MATCH(F347, 'Default Prob'!$B$3:$B$20, 1), 1))</f>
        <v>-0.0055</v>
      </c>
      <c r="K347" s="40" t="n">
        <f aca="false">1/((1+J347)^F347)</f>
        <v>1.00718295213563</v>
      </c>
      <c r="L347" s="41" t="n">
        <f aca="false">IF(AND(D347, A347 &lt;= $G$2), $D$5*$D$2*(A347-E347)/365.25, 0)</f>
        <v>3737.16632443532</v>
      </c>
      <c r="M347" s="41" t="n">
        <f aca="false">IF(A347&lt;=$G$2, $D$5*$D$2*(A347-E347)/365.25, 0)</f>
        <v>3737.16632443532</v>
      </c>
      <c r="N347" s="42" t="n">
        <f aca="false">(L347*H347 + M347*I347) * K347</f>
        <v>3629.09742182679</v>
      </c>
      <c r="O347" s="43" t="n">
        <f aca="false">IF(A347&lt;=$G$2, $D$2*(1-$D$3), 0)</f>
        <v>600000</v>
      </c>
      <c r="P347" s="44" t="n">
        <f aca="false">O347*I347*K347</f>
        <v>147.587301316693</v>
      </c>
    </row>
    <row r="348" customFormat="false" ht="15" hidden="false" customHeight="false" outlineLevel="0" collapsed="false">
      <c r="A348" s="4" t="n">
        <f aca="false">WORKDAY(A347, 1)</f>
        <v>44369</v>
      </c>
      <c r="B348" s="33" t="n">
        <f aca="false">DATE(2000, MONTH(A348), DAY(A348))</f>
        <v>36699</v>
      </c>
      <c r="C348" s="33" t="n">
        <f aca="false">VLOOKUP(B348, $R$9:$S$13, 2)</f>
        <v>36789</v>
      </c>
      <c r="D348" s="34" t="n">
        <f aca="false">IF(OR(C348=B348, AND(C348&lt;&gt;C347, C347&gt;B347)), 1, 0)</f>
        <v>0</v>
      </c>
      <c r="E348" s="4" t="n">
        <f aca="false" t="array" ref="E348:E348">INDEX($A$9:A347, MAX(IF($D$9:D347=1, ROW(D$9:$D347)-ROW($D$9)+1, 0)))</f>
        <v>44368</v>
      </c>
      <c r="F348" s="36" t="n">
        <f aca="false">(A348-$A$2)/365.25</f>
        <v>1.30047912388775</v>
      </c>
      <c r="G348" s="37" t="n">
        <f aca="false">INDEX('Default Prob'!$P$5:$P$14,MIN(1+_xlfn.IFNA(MATCH(F348,'Default Prob'!$F$5:$F$14,1),0),COUNT('Default Prob'!$P$5:$P$14)))</f>
        <v>0.0308436325815494</v>
      </c>
      <c r="H348" s="37" t="n">
        <f aca="false">H347*EXP(-G347*(F348-F347))</f>
        <v>0.963831547964839</v>
      </c>
      <c r="I348" s="38" t="n">
        <f aca="false">H347-H348</f>
        <v>8.13944459095994E-005</v>
      </c>
      <c r="J348" s="39" t="n">
        <f aca="false">INDEX('Default Prob'!$C$3:$C$20, _xlfn.IFNA(MATCH(F348, 'Default Prob'!$B$3:$B$20, 1), 1))</f>
        <v>-0.0055</v>
      </c>
      <c r="K348" s="40" t="n">
        <f aca="false">1/((1+J348)^F348)</f>
        <v>1.00719816045297</v>
      </c>
      <c r="L348" s="41" t="n">
        <f aca="false">IF(AND(D348, A348 &lt;= $G$2), $D$5*$D$2*(A348-E348)/365.25, 0)</f>
        <v>0</v>
      </c>
      <c r="M348" s="41" t="n">
        <f aca="false">IF(A348&lt;=$G$2, $D$5*$D$2*(A348-E348)/365.25, 0)</f>
        <v>41.0677618069815</v>
      </c>
      <c r="N348" s="42" t="n">
        <f aca="false">(L348*H348 + M348*I348) * K348</f>
        <v>0.00336674891955799</v>
      </c>
      <c r="O348" s="43" t="n">
        <f aca="false">IF(A348&lt;=$G$2, $D$2*(1-$D$3), 0)</f>
        <v>600000</v>
      </c>
      <c r="P348" s="44" t="n">
        <f aca="false">O348*I348*K348</f>
        <v>49.1882017147422</v>
      </c>
    </row>
    <row r="349" customFormat="false" ht="15" hidden="false" customHeight="false" outlineLevel="0" collapsed="false">
      <c r="A349" s="4" t="n">
        <f aca="false">WORKDAY(A348, 1)</f>
        <v>44370</v>
      </c>
      <c r="B349" s="33" t="n">
        <f aca="false">DATE(2000, MONTH(A349), DAY(A349))</f>
        <v>36700</v>
      </c>
      <c r="C349" s="33" t="n">
        <f aca="false">VLOOKUP(B349, $R$9:$S$13, 2)</f>
        <v>36789</v>
      </c>
      <c r="D349" s="34" t="n">
        <f aca="false">IF(OR(C349=B349, AND(C349&lt;&gt;C348, C348&gt;B348)), 1, 0)</f>
        <v>0</v>
      </c>
      <c r="E349" s="4" t="n">
        <f aca="false" t="array" ref="E349:E349">INDEX($A$9:A348, MAX(IF($D$9:D348=1, ROW(D$9:$D348)-ROW($D$9)+1, 0)))</f>
        <v>44368</v>
      </c>
      <c r="F349" s="36" t="n">
        <f aca="false">(A349-$A$2)/365.25</f>
        <v>1.30321697467488</v>
      </c>
      <c r="G349" s="37" t="n">
        <f aca="false">INDEX('Default Prob'!$P$5:$P$14,MIN(1+_xlfn.IFNA(MATCH(F349,'Default Prob'!$F$5:$F$14,1),0),COUNT('Default Prob'!$P$5:$P$14)))</f>
        <v>0.0308436325815494</v>
      </c>
      <c r="H349" s="37" t="n">
        <f aca="false">H348*EXP(-G348*(F349-F348))</f>
        <v>0.963750160392015</v>
      </c>
      <c r="I349" s="38" t="n">
        <f aca="false">H348-H349</f>
        <v>8.13875728242763E-005</v>
      </c>
      <c r="J349" s="39" t="n">
        <f aca="false">INDEX('Default Prob'!$C$3:$C$20, _xlfn.IFNA(MATCH(F349, 'Default Prob'!$B$3:$B$20, 1), 1))</f>
        <v>-0.0055</v>
      </c>
      <c r="K349" s="40" t="n">
        <f aca="false">1/((1+J349)^F349)</f>
        <v>1.00721336899994</v>
      </c>
      <c r="L349" s="41" t="n">
        <f aca="false">IF(AND(D349, A349 &lt;= $G$2), $D$5*$D$2*(A349-E349)/365.25, 0)</f>
        <v>0</v>
      </c>
      <c r="M349" s="41" t="n">
        <f aca="false">IF(A349&lt;=$G$2, $D$5*$D$2*(A349-E349)/365.25, 0)</f>
        <v>82.1355236139631</v>
      </c>
      <c r="N349" s="42" t="n">
        <f aca="false">(L349*H349 + M349*I349) * K349</f>
        <v>0.00673303091737719</v>
      </c>
      <c r="O349" s="43" t="n">
        <f aca="false">IF(A349&lt;=$G$2, $D$2*(1-$D$3), 0)</f>
        <v>600000</v>
      </c>
      <c r="P349" s="44" t="n">
        <f aca="false">O349*I349*K349</f>
        <v>49.1847908514404</v>
      </c>
    </row>
    <row r="350" customFormat="false" ht="15" hidden="false" customHeight="false" outlineLevel="0" collapsed="false">
      <c r="A350" s="4" t="n">
        <f aca="false">WORKDAY(A349, 1)</f>
        <v>44371</v>
      </c>
      <c r="B350" s="33" t="n">
        <f aca="false">DATE(2000, MONTH(A350), DAY(A350))</f>
        <v>36701</v>
      </c>
      <c r="C350" s="33" t="n">
        <f aca="false">VLOOKUP(B350, $R$9:$S$13, 2)</f>
        <v>36789</v>
      </c>
      <c r="D350" s="34" t="n">
        <f aca="false">IF(OR(C350=B350, AND(C350&lt;&gt;C349, C349&gt;B349)), 1, 0)</f>
        <v>0</v>
      </c>
      <c r="E350" s="4" t="n">
        <f aca="false" t="array" ref="E350:E350">INDEX($A$9:A349, MAX(IF($D$9:D349=1, ROW(D$9:$D349)-ROW($D$9)+1, 0)))</f>
        <v>44368</v>
      </c>
      <c r="F350" s="36" t="n">
        <f aca="false">(A350-$A$2)/365.25</f>
        <v>1.30595482546201</v>
      </c>
      <c r="G350" s="37" t="n">
        <f aca="false">INDEX('Default Prob'!$P$5:$P$14,MIN(1+_xlfn.IFNA(MATCH(F350,'Default Prob'!$F$5:$F$14,1),0),COUNT('Default Prob'!$P$5:$P$14)))</f>
        <v>0.0308436325815494</v>
      </c>
      <c r="H350" s="37" t="n">
        <f aca="false">H349*EXP(-G349*(F350-F349))</f>
        <v>0.963668779691696</v>
      </c>
      <c r="I350" s="38" t="n">
        <f aca="false">H349-H350</f>
        <v>8.13807003193778E-005</v>
      </c>
      <c r="J350" s="39" t="n">
        <f aca="false">INDEX('Default Prob'!$C$3:$C$20, _xlfn.IFNA(MATCH(F350, 'Default Prob'!$B$3:$B$20, 1), 1))</f>
        <v>-0.0055</v>
      </c>
      <c r="K350" s="40" t="n">
        <f aca="false">1/((1+J350)^F350)</f>
        <v>1.00722857777656</v>
      </c>
      <c r="L350" s="41" t="n">
        <f aca="false">IF(AND(D350, A350 &lt;= $G$2), $D$5*$D$2*(A350-E350)/365.25, 0)</f>
        <v>0</v>
      </c>
      <c r="M350" s="41" t="n">
        <f aca="false">IF(A350&lt;=$G$2, $D$5*$D$2*(A350-E350)/365.25, 0)</f>
        <v>123.203285420945</v>
      </c>
      <c r="N350" s="42" t="n">
        <f aca="false">(L350*H350 + M350*I350) * K350</f>
        <v>0.0100988460420305</v>
      </c>
      <c r="O350" s="43" t="n">
        <f aca="false">IF(A350&lt;=$G$2, $D$2*(1-$D$3), 0)</f>
        <v>600000</v>
      </c>
      <c r="P350" s="44" t="n">
        <f aca="false">O350*I350*K350</f>
        <v>49.1813802246885</v>
      </c>
    </row>
    <row r="351" customFormat="false" ht="15" hidden="false" customHeight="false" outlineLevel="0" collapsed="false">
      <c r="A351" s="4" t="n">
        <f aca="false">WORKDAY(A350, 1)</f>
        <v>44372</v>
      </c>
      <c r="B351" s="33" t="n">
        <f aca="false">DATE(2000, MONTH(A351), DAY(A351))</f>
        <v>36702</v>
      </c>
      <c r="C351" s="33" t="n">
        <f aca="false">VLOOKUP(B351, $R$9:$S$13, 2)</f>
        <v>36789</v>
      </c>
      <c r="D351" s="34" t="n">
        <f aca="false">IF(OR(C351=B351, AND(C351&lt;&gt;C350, C350&gt;B350)), 1, 0)</f>
        <v>0</v>
      </c>
      <c r="E351" s="4" t="n">
        <f aca="false" t="array" ref="E351:E351">INDEX($A$9:A350, MAX(IF($D$9:D350=1, ROW(D$9:$D350)-ROW($D$9)+1, 0)))</f>
        <v>44368</v>
      </c>
      <c r="F351" s="36" t="n">
        <f aca="false">(A351-$A$2)/365.25</f>
        <v>1.30869267624914</v>
      </c>
      <c r="G351" s="37" t="n">
        <f aca="false">INDEX('Default Prob'!$P$5:$P$14,MIN(1+_xlfn.IFNA(MATCH(F351,'Default Prob'!$F$5:$F$14,1),0),COUNT('Default Prob'!$P$5:$P$14)))</f>
        <v>0.0308436325815494</v>
      </c>
      <c r="H351" s="37" t="n">
        <f aca="false">H350*EXP(-G350*(F351-F350))</f>
        <v>0.963587405863301</v>
      </c>
      <c r="I351" s="38" t="n">
        <f aca="false">H350-H351</f>
        <v>8.13738283947929E-005</v>
      </c>
      <c r="J351" s="39" t="n">
        <f aca="false">INDEX('Default Prob'!$C$3:$C$20, _xlfn.IFNA(MATCH(F351, 'Default Prob'!$B$3:$B$20, 1), 1))</f>
        <v>-0.0055</v>
      </c>
      <c r="K351" s="40" t="n">
        <f aca="false">1/((1+J351)^F351)</f>
        <v>1.00724378678283</v>
      </c>
      <c r="L351" s="41" t="n">
        <f aca="false">IF(AND(D351, A351 &lt;= $G$2), $D$5*$D$2*(A351-E351)/365.25, 0)</f>
        <v>0</v>
      </c>
      <c r="M351" s="41" t="n">
        <f aca="false">IF(A351&lt;=$G$2, $D$5*$D$2*(A351-E351)/365.25, 0)</f>
        <v>164.271047227926</v>
      </c>
      <c r="N351" s="42" t="n">
        <f aca="false">(L351*H351 + M351*I351) * K351</f>
        <v>0.013464194342076</v>
      </c>
      <c r="O351" s="43" t="n">
        <f aca="false">IF(A351&lt;=$G$2, $D$2*(1-$D$3), 0)</f>
        <v>600000</v>
      </c>
      <c r="P351" s="44" t="n">
        <f aca="false">O351*I351*K351</f>
        <v>49.1779698344326</v>
      </c>
    </row>
    <row r="352" customFormat="false" ht="15" hidden="false" customHeight="false" outlineLevel="0" collapsed="false">
      <c r="A352" s="4" t="n">
        <f aca="false">WORKDAY(A351, 1)</f>
        <v>44375</v>
      </c>
      <c r="B352" s="33" t="n">
        <f aca="false">DATE(2000, MONTH(A352), DAY(A352))</f>
        <v>36705</v>
      </c>
      <c r="C352" s="33" t="n">
        <f aca="false">VLOOKUP(B352, $R$9:$S$13, 2)</f>
        <v>36789</v>
      </c>
      <c r="D352" s="34" t="n">
        <f aca="false">IF(OR(C352=B352, AND(C352&lt;&gt;C351, C351&gt;B351)), 1, 0)</f>
        <v>0</v>
      </c>
      <c r="E352" s="4" t="n">
        <f aca="false" t="array" ref="E352:E352">INDEX($A$9:A351, MAX(IF($D$9:D351=1, ROW(D$9:$D351)-ROW($D$9)+1, 0)))</f>
        <v>44368</v>
      </c>
      <c r="F352" s="36" t="n">
        <f aca="false">(A352-$A$2)/365.25</f>
        <v>1.31690622861054</v>
      </c>
      <c r="G352" s="37" t="n">
        <f aca="false">INDEX('Default Prob'!$P$5:$P$14,MIN(1+_xlfn.IFNA(MATCH(F352,'Default Prob'!$F$5:$F$14,1),0),COUNT('Default Prob'!$P$5:$P$14)))</f>
        <v>0.0308436325815494</v>
      </c>
      <c r="H352" s="37" t="n">
        <f aca="false">H351*EXP(-G351*(F352-F351))</f>
        <v>0.963343325603861</v>
      </c>
      <c r="I352" s="38" t="n">
        <f aca="false">H351-H352</f>
        <v>0.000244080259439894</v>
      </c>
      <c r="J352" s="39" t="n">
        <f aca="false">INDEX('Default Prob'!$C$3:$C$20, _xlfn.IFNA(MATCH(F352, 'Default Prob'!$B$3:$B$20, 1), 1))</f>
        <v>-0.0055</v>
      </c>
      <c r="K352" s="40" t="n">
        <f aca="false">1/((1+J352)^F352)</f>
        <v>1.00728941517959</v>
      </c>
      <c r="L352" s="41" t="n">
        <f aca="false">IF(AND(D352, A352 &lt;= $G$2), $D$5*$D$2*(A352-E352)/365.25, 0)</f>
        <v>0</v>
      </c>
      <c r="M352" s="41" t="n">
        <f aca="false">IF(A352&lt;=$G$2, $D$5*$D$2*(A352-E352)/365.25, 0)</f>
        <v>287.474332648871</v>
      </c>
      <c r="N352" s="42" t="n">
        <f aca="false">(L352*H352 + M352*I352) * K352</f>
        <v>0.0706782847029423</v>
      </c>
      <c r="O352" s="43" t="n">
        <f aca="false">IF(A352&lt;=$G$2, $D$2*(1-$D$3), 0)</f>
        <v>600000</v>
      </c>
      <c r="P352" s="44" t="n">
        <f aca="false">O352*I352*K352</f>
        <v>147.515677072855</v>
      </c>
    </row>
    <row r="353" customFormat="false" ht="15" hidden="false" customHeight="false" outlineLevel="0" collapsed="false">
      <c r="A353" s="4" t="n">
        <f aca="false">WORKDAY(A352, 1)</f>
        <v>44376</v>
      </c>
      <c r="B353" s="33" t="n">
        <f aca="false">DATE(2000, MONTH(A353), DAY(A353))</f>
        <v>36706</v>
      </c>
      <c r="C353" s="33" t="n">
        <f aca="false">VLOOKUP(B353, $R$9:$S$13, 2)</f>
        <v>36789</v>
      </c>
      <c r="D353" s="34" t="n">
        <f aca="false">IF(OR(C353=B353, AND(C353&lt;&gt;C352, C352&gt;B352)), 1, 0)</f>
        <v>0</v>
      </c>
      <c r="E353" s="4" t="n">
        <f aca="false" t="array" ref="E353:E353">INDEX($A$9:A352, MAX(IF($D$9:D352=1, ROW(D$9:$D352)-ROW($D$9)+1, 0)))</f>
        <v>44368</v>
      </c>
      <c r="F353" s="36" t="n">
        <f aca="false">(A353-$A$2)/365.25</f>
        <v>1.31964407939767</v>
      </c>
      <c r="G353" s="37" t="n">
        <f aca="false">INDEX('Default Prob'!$P$5:$P$14,MIN(1+_xlfn.IFNA(MATCH(F353,'Default Prob'!$F$5:$F$14,1),0),COUNT('Default Prob'!$P$5:$P$14)))</f>
        <v>0.0308436325815494</v>
      </c>
      <c r="H353" s="37" t="n">
        <f aca="false">H352*EXP(-G352*(F353-F352))</f>
        <v>0.963261979257362</v>
      </c>
      <c r="I353" s="38" t="n">
        <f aca="false">H352-H353</f>
        <v>8.13463464990338E-005</v>
      </c>
      <c r="J353" s="39" t="n">
        <f aca="false">INDEX('Default Prob'!$C$3:$C$20, _xlfn.IFNA(MATCH(F353, 'Default Prob'!$B$3:$B$20, 1), 1))</f>
        <v>-0.0055</v>
      </c>
      <c r="K353" s="40" t="n">
        <f aca="false">1/((1+J353)^F353)</f>
        <v>1.00730462510449</v>
      </c>
      <c r="L353" s="41" t="n">
        <f aca="false">IF(AND(D353, A353 &lt;= $G$2), $D$5*$D$2*(A353-E353)/365.25, 0)</f>
        <v>0</v>
      </c>
      <c r="M353" s="41" t="n">
        <f aca="false">IF(A353&lt;=$G$2, $D$5*$D$2*(A353-E353)/365.25, 0)</f>
        <v>328.542094455852</v>
      </c>
      <c r="N353" s="42" t="n">
        <f aca="false">(L353*H353 + M353*I353) * K353</f>
        <v>0.0269209202673772</v>
      </c>
      <c r="O353" s="43" t="n">
        <f aca="false">IF(A353&lt;=$G$2, $D$2*(1-$D$3), 0)</f>
        <v>600000</v>
      </c>
      <c r="P353" s="44" t="n">
        <f aca="false">O353*I353*K353</f>
        <v>49.1643306382977</v>
      </c>
    </row>
    <row r="354" customFormat="false" ht="15" hidden="false" customHeight="false" outlineLevel="0" collapsed="false">
      <c r="A354" s="4" t="n">
        <f aca="false">WORKDAY(A353, 1)</f>
        <v>44377</v>
      </c>
      <c r="B354" s="33" t="n">
        <f aca="false">DATE(2000, MONTH(A354), DAY(A354))</f>
        <v>36707</v>
      </c>
      <c r="C354" s="33" t="n">
        <f aca="false">VLOOKUP(B354, $R$9:$S$13, 2)</f>
        <v>36789</v>
      </c>
      <c r="D354" s="34" t="n">
        <f aca="false">IF(OR(C354=B354, AND(C354&lt;&gt;C353, C353&gt;B353)), 1, 0)</f>
        <v>0</v>
      </c>
      <c r="E354" s="4" t="n">
        <f aca="false" t="array" ref="E354:E354">INDEX($A$9:A353, MAX(IF($D$9:D353=1, ROW(D$9:$D353)-ROW($D$9)+1, 0)))</f>
        <v>44368</v>
      </c>
      <c r="F354" s="36" t="n">
        <f aca="false">(A354-$A$2)/365.25</f>
        <v>1.32238193018481</v>
      </c>
      <c r="G354" s="37" t="n">
        <f aca="false">INDEX('Default Prob'!$P$5:$P$14,MIN(1+_xlfn.IFNA(MATCH(F354,'Default Prob'!$F$5:$F$14,1),0),COUNT('Default Prob'!$P$5:$P$14)))</f>
        <v>0.0308436325815494</v>
      </c>
      <c r="H354" s="37" t="n">
        <f aca="false">H353*EXP(-G353*(F354-F353))</f>
        <v>0.963180639779887</v>
      </c>
      <c r="I354" s="38" t="n">
        <f aca="false">H353-H354</f>
        <v>8.13394774752396E-005</v>
      </c>
      <c r="J354" s="39" t="n">
        <f aca="false">INDEX('Default Prob'!$C$3:$C$20, _xlfn.IFNA(MATCH(F354, 'Default Prob'!$B$3:$B$20, 1), 1))</f>
        <v>-0.0055</v>
      </c>
      <c r="K354" s="40" t="n">
        <f aca="false">1/((1+J354)^F354)</f>
        <v>1.00731983525907</v>
      </c>
      <c r="L354" s="41" t="n">
        <f aca="false">IF(AND(D354, A354 &lt;= $G$2), $D$5*$D$2*(A354-E354)/365.25, 0)</f>
        <v>0</v>
      </c>
      <c r="M354" s="41" t="n">
        <f aca="false">IF(A354&lt;=$G$2, $D$5*$D$2*(A354-E354)/365.25, 0)</f>
        <v>369.609856262834</v>
      </c>
      <c r="N354" s="42" t="n">
        <f aca="false">(L354*H354 + M354*I354) * K354</f>
        <v>0.0302839351726388</v>
      </c>
      <c r="O354" s="43" t="n">
        <f aca="false">IF(A354&lt;=$G$2, $D$2*(1-$D$3), 0)</f>
        <v>600000</v>
      </c>
      <c r="P354" s="44" t="n">
        <f aca="false">O354*I354*K354</f>
        <v>49.1609214302502</v>
      </c>
    </row>
    <row r="355" customFormat="false" ht="15" hidden="false" customHeight="false" outlineLevel="0" collapsed="false">
      <c r="A355" s="4" t="n">
        <f aca="false">WORKDAY(A354, 1)</f>
        <v>44378</v>
      </c>
      <c r="B355" s="33" t="n">
        <f aca="false">DATE(2000, MONTH(A355), DAY(A355))</f>
        <v>36708</v>
      </c>
      <c r="C355" s="33" t="n">
        <f aca="false">VLOOKUP(B355, $R$9:$S$13, 2)</f>
        <v>36789</v>
      </c>
      <c r="D355" s="34" t="n">
        <f aca="false">IF(OR(C355=B355, AND(C355&lt;&gt;C354, C354&gt;B354)), 1, 0)</f>
        <v>0</v>
      </c>
      <c r="E355" s="4" t="n">
        <f aca="false" t="array" ref="E355:E355">INDEX($A$9:A354, MAX(IF($D$9:D354=1, ROW(D$9:$D354)-ROW($D$9)+1, 0)))</f>
        <v>44368</v>
      </c>
      <c r="F355" s="36" t="n">
        <f aca="false">(A355-$A$2)/365.25</f>
        <v>1.32511978097194</v>
      </c>
      <c r="G355" s="37" t="n">
        <f aca="false">INDEX('Default Prob'!$P$5:$P$14,MIN(1+_xlfn.IFNA(MATCH(F355,'Default Prob'!$F$5:$F$14,1),0),COUNT('Default Prob'!$P$5:$P$14)))</f>
        <v>0.0308436325815494</v>
      </c>
      <c r="H355" s="37" t="n">
        <f aca="false">H354*EXP(-G354*(F355-F354))</f>
        <v>0.963099307170855</v>
      </c>
      <c r="I355" s="38" t="n">
        <f aca="false">H354-H355</f>
        <v>8.1332609031648E-005</v>
      </c>
      <c r="J355" s="39" t="n">
        <f aca="false">INDEX('Default Prob'!$C$3:$C$20, _xlfn.IFNA(MATCH(F355, 'Default Prob'!$B$3:$B$20, 1), 1))</f>
        <v>-0.0055</v>
      </c>
      <c r="K355" s="40" t="n">
        <f aca="false">1/((1+J355)^F355)</f>
        <v>1.00733504564332</v>
      </c>
      <c r="L355" s="41" t="n">
        <f aca="false">IF(AND(D355, A355 &lt;= $G$2), $D$5*$D$2*(A355-E355)/365.25, 0)</f>
        <v>0</v>
      </c>
      <c r="M355" s="41" t="n">
        <f aca="false">IF(A355&lt;=$G$2, $D$5*$D$2*(A355-E355)/365.25, 0)</f>
        <v>410.677618069815</v>
      </c>
      <c r="N355" s="42" t="n">
        <f aca="false">(L355*H355 + M355*I355) * K355</f>
        <v>0.0336464835446345</v>
      </c>
      <c r="O355" s="43" t="n">
        <f aca="false">IF(A355&lt;=$G$2, $D$2*(1-$D$3), 0)</f>
        <v>600000</v>
      </c>
      <c r="P355" s="44" t="n">
        <f aca="false">O355*I355*K355</f>
        <v>49.157512458711</v>
      </c>
    </row>
    <row r="356" customFormat="false" ht="15" hidden="false" customHeight="false" outlineLevel="0" collapsed="false">
      <c r="A356" s="4" t="n">
        <f aca="false">WORKDAY(A355, 1)</f>
        <v>44379</v>
      </c>
      <c r="B356" s="33" t="n">
        <f aca="false">DATE(2000, MONTH(A356), DAY(A356))</f>
        <v>36709</v>
      </c>
      <c r="C356" s="33" t="n">
        <f aca="false">VLOOKUP(B356, $R$9:$S$13, 2)</f>
        <v>36789</v>
      </c>
      <c r="D356" s="34" t="n">
        <f aca="false">IF(OR(C356=B356, AND(C356&lt;&gt;C355, C355&gt;B355)), 1, 0)</f>
        <v>0</v>
      </c>
      <c r="E356" s="4" t="n">
        <f aca="false" t="array" ref="E356:E356">INDEX($A$9:A355, MAX(IF($D$9:D355=1, ROW(D$9:$D355)-ROW($D$9)+1, 0)))</f>
        <v>44368</v>
      </c>
      <c r="F356" s="36" t="n">
        <f aca="false">(A356-$A$2)/365.25</f>
        <v>1.32785763175907</v>
      </c>
      <c r="G356" s="37" t="n">
        <f aca="false">INDEX('Default Prob'!$P$5:$P$14,MIN(1+_xlfn.IFNA(MATCH(F356,'Default Prob'!$F$5:$F$14,1),0),COUNT('Default Prob'!$P$5:$P$14)))</f>
        <v>0.0308436325815494</v>
      </c>
      <c r="H356" s="37" t="n">
        <f aca="false">H355*EXP(-G355*(F356-F355))</f>
        <v>0.963017981429687</v>
      </c>
      <c r="I356" s="38" t="n">
        <f aca="false">H355-H356</f>
        <v>8.13257411680368E-005</v>
      </c>
      <c r="J356" s="39" t="n">
        <f aca="false">INDEX('Default Prob'!$C$3:$C$20, _xlfn.IFNA(MATCH(F356, 'Default Prob'!$B$3:$B$20, 1), 1))</f>
        <v>-0.0055</v>
      </c>
      <c r="K356" s="40" t="n">
        <f aca="false">1/((1+J356)^F356)</f>
        <v>1.00735025625724</v>
      </c>
      <c r="L356" s="41" t="n">
        <f aca="false">IF(AND(D356, A356 &lt;= $G$2), $D$5*$D$2*(A356-E356)/365.25, 0)</f>
        <v>0</v>
      </c>
      <c r="M356" s="41" t="n">
        <f aca="false">IF(A356&lt;=$G$2, $D$5*$D$2*(A356-E356)/365.25, 0)</f>
        <v>451.745379876797</v>
      </c>
      <c r="N356" s="42" t="n">
        <f aca="false">(L356*H356 + M356*I356) * K356</f>
        <v>0.0370085654318377</v>
      </c>
      <c r="O356" s="43" t="n">
        <f aca="false">IF(A356&lt;=$G$2, $D$2*(1-$D$3), 0)</f>
        <v>600000</v>
      </c>
      <c r="P356" s="44" t="n">
        <f aca="false">O356*I356*K356</f>
        <v>49.1541037235589</v>
      </c>
    </row>
    <row r="357" customFormat="false" ht="15" hidden="false" customHeight="false" outlineLevel="0" collapsed="false">
      <c r="A357" s="4" t="n">
        <f aca="false">WORKDAY(A356, 1)</f>
        <v>44382</v>
      </c>
      <c r="B357" s="33" t="n">
        <f aca="false">DATE(2000, MONTH(A357), DAY(A357))</f>
        <v>36712</v>
      </c>
      <c r="C357" s="33" t="n">
        <f aca="false">VLOOKUP(B357, $R$9:$S$13, 2)</f>
        <v>36789</v>
      </c>
      <c r="D357" s="34" t="n">
        <f aca="false">IF(OR(C357=B357, AND(C357&lt;&gt;C356, C356&gt;B356)), 1, 0)</f>
        <v>0</v>
      </c>
      <c r="E357" s="4" t="n">
        <f aca="false" t="array" ref="E357:E357">INDEX($A$9:A356, MAX(IF($D$9:D356=1, ROW(D$9:$D356)-ROW($D$9)+1, 0)))</f>
        <v>44368</v>
      </c>
      <c r="F357" s="36" t="n">
        <f aca="false">(A357-$A$2)/365.25</f>
        <v>1.33607118412047</v>
      </c>
      <c r="G357" s="37" t="n">
        <f aca="false">INDEX('Default Prob'!$P$5:$P$14,MIN(1+_xlfn.IFNA(MATCH(F357,'Default Prob'!$F$5:$F$14,1),0),COUNT('Default Prob'!$P$5:$P$14)))</f>
        <v>0.0308436325815494</v>
      </c>
      <c r="H357" s="37" t="n">
        <f aca="false">H356*EXP(-G356*(F357-F356))</f>
        <v>0.962774045407566</v>
      </c>
      <c r="I357" s="38" t="n">
        <f aca="false">H356-H357</f>
        <v>0.000243936022121471</v>
      </c>
      <c r="J357" s="39" t="n">
        <f aca="false">INDEX('Default Prob'!$C$3:$C$20, _xlfn.IFNA(MATCH(F357, 'Default Prob'!$B$3:$B$20, 1), 1))</f>
        <v>-0.0055</v>
      </c>
      <c r="K357" s="40" t="n">
        <f aca="false">1/((1+J357)^F357)</f>
        <v>1.00739588947708</v>
      </c>
      <c r="L357" s="41" t="n">
        <f aca="false">IF(AND(D357, A357 &lt;= $G$2), $D$5*$D$2*(A357-E357)/365.25, 0)</f>
        <v>0</v>
      </c>
      <c r="M357" s="41" t="n">
        <f aca="false">IF(A357&lt;=$G$2, $D$5*$D$2*(A357-E357)/365.25, 0)</f>
        <v>574.948665297741</v>
      </c>
      <c r="N357" s="42" t="n">
        <f aca="false">(L357*H357 + M357*I357) * K357</f>
        <v>0.141287968941596</v>
      </c>
      <c r="O357" s="43" t="n">
        <f aca="false">IF(A357&lt;=$G$2, $D$2*(1-$D$3), 0)</f>
        <v>600000</v>
      </c>
      <c r="P357" s="44" t="n">
        <f aca="false">O357*I357*K357</f>
        <v>147.444087588337</v>
      </c>
    </row>
    <row r="358" customFormat="false" ht="15" hidden="false" customHeight="false" outlineLevel="0" collapsed="false">
      <c r="A358" s="4" t="n">
        <f aca="false">WORKDAY(A357, 1)</f>
        <v>44383</v>
      </c>
      <c r="B358" s="33" t="n">
        <f aca="false">DATE(2000, MONTH(A358), DAY(A358))</f>
        <v>36713</v>
      </c>
      <c r="C358" s="33" t="n">
        <f aca="false">VLOOKUP(B358, $R$9:$S$13, 2)</f>
        <v>36789</v>
      </c>
      <c r="D358" s="34" t="n">
        <f aca="false">IF(OR(C358=B358, AND(C358&lt;&gt;C357, C357&gt;B357)), 1, 0)</f>
        <v>0</v>
      </c>
      <c r="E358" s="4" t="n">
        <f aca="false" t="array" ref="E358:E358">INDEX($A$9:A357, MAX(IF($D$9:D357=1, ROW(D$9:$D357)-ROW($D$9)+1, 0)))</f>
        <v>44368</v>
      </c>
      <c r="F358" s="36" t="n">
        <f aca="false">(A358-$A$2)/365.25</f>
        <v>1.3388090349076</v>
      </c>
      <c r="G358" s="37" t="n">
        <f aca="false">INDEX('Default Prob'!$P$5:$P$14,MIN(1+_xlfn.IFNA(MATCH(F358,'Default Prob'!$F$5:$F$14,1),0),COUNT('Default Prob'!$P$5:$P$14)))</f>
        <v>0.0308436325815494</v>
      </c>
      <c r="H358" s="37" t="n">
        <f aca="false">H357*EXP(-G357*(F358-F357))</f>
        <v>0.962692747132053</v>
      </c>
      <c r="I358" s="38" t="n">
        <f aca="false">H357-H358</f>
        <v>8.12982755123981E-005</v>
      </c>
      <c r="J358" s="39" t="n">
        <f aca="false">INDEX('Default Prob'!$C$3:$C$20, _xlfn.IFNA(MATCH(F358, 'Default Prob'!$B$3:$B$20, 1), 1))</f>
        <v>-0.0055</v>
      </c>
      <c r="K358" s="40" t="n">
        <f aca="false">1/((1+J358)^F358)</f>
        <v>1.00741110100974</v>
      </c>
      <c r="L358" s="41" t="n">
        <f aca="false">IF(AND(D358, A358 &lt;= $G$2), $D$5*$D$2*(A358-E358)/365.25, 0)</f>
        <v>0</v>
      </c>
      <c r="M358" s="41" t="n">
        <f aca="false">IF(A358&lt;=$G$2, $D$5*$D$2*(A358-E358)/365.25, 0)</f>
        <v>616.016427104723</v>
      </c>
      <c r="N358" s="42" t="n">
        <f aca="false">(L358*H358 + M358*I358) * K358</f>
        <v>0.050452229103165</v>
      </c>
      <c r="O358" s="43" t="n">
        <f aca="false">IF(A358&lt;=$G$2, $D$2*(1-$D$3), 0)</f>
        <v>600000</v>
      </c>
      <c r="P358" s="44" t="n">
        <f aca="false">O358*I358*K358</f>
        <v>49.1404711464827</v>
      </c>
    </row>
    <row r="359" customFormat="false" ht="15" hidden="false" customHeight="false" outlineLevel="0" collapsed="false">
      <c r="A359" s="4" t="n">
        <f aca="false">WORKDAY(A358, 1)</f>
        <v>44384</v>
      </c>
      <c r="B359" s="33" t="n">
        <f aca="false">DATE(2000, MONTH(A359), DAY(A359))</f>
        <v>36714</v>
      </c>
      <c r="C359" s="33" t="n">
        <f aca="false">VLOOKUP(B359, $R$9:$S$13, 2)</f>
        <v>36789</v>
      </c>
      <c r="D359" s="34" t="n">
        <f aca="false">IF(OR(C359=B359, AND(C359&lt;&gt;C358, C358&gt;B358)), 1, 0)</f>
        <v>0</v>
      </c>
      <c r="E359" s="4" t="n">
        <f aca="false" t="array" ref="E359:E359">INDEX($A$9:A358, MAX(IF($D$9:D358=1, ROW(D$9:$D358)-ROW($D$9)+1, 0)))</f>
        <v>44368</v>
      </c>
      <c r="F359" s="36" t="n">
        <f aca="false">(A359-$A$2)/365.25</f>
        <v>1.34154688569473</v>
      </c>
      <c r="G359" s="37" t="n">
        <f aca="false">INDEX('Default Prob'!$P$5:$P$14,MIN(1+_xlfn.IFNA(MATCH(F359,'Default Prob'!$F$5:$F$14,1),0),COUNT('Default Prob'!$P$5:$P$14)))</f>
        <v>0.0308436325815494</v>
      </c>
      <c r="H359" s="37" t="n">
        <f aca="false">H358*EXP(-G358*(F359-F358))</f>
        <v>0.962611455721505</v>
      </c>
      <c r="I359" s="38" t="n">
        <f aca="false">H358-H359</f>
        <v>8.12914105478013E-005</v>
      </c>
      <c r="J359" s="39" t="n">
        <f aca="false">INDEX('Default Prob'!$C$3:$C$20, _xlfn.IFNA(MATCH(F359, 'Default Prob'!$B$3:$B$20, 1), 1))</f>
        <v>-0.0055</v>
      </c>
      <c r="K359" s="40" t="n">
        <f aca="false">1/((1+J359)^F359)</f>
        <v>1.00742631277208</v>
      </c>
      <c r="L359" s="41" t="n">
        <f aca="false">IF(AND(D359, A359 &lt;= $G$2), $D$5*$D$2*(A359-E359)/365.25, 0)</f>
        <v>0</v>
      </c>
      <c r="M359" s="41" t="n">
        <f aca="false">IF(A359&lt;=$G$2, $D$5*$D$2*(A359-E359)/365.25, 0)</f>
        <v>657.084188911704</v>
      </c>
      <c r="N359" s="42" t="n">
        <f aca="false">(L359*H359 + M359*I359) * K359</f>
        <v>0.0538119792941031</v>
      </c>
      <c r="O359" s="43" t="n">
        <f aca="false">IF(A359&lt;=$G$2, $D$2*(1-$D$3), 0)</f>
        <v>600000</v>
      </c>
      <c r="P359" s="44" t="n">
        <f aca="false">O359*I359*K359</f>
        <v>49.1370635929278</v>
      </c>
    </row>
    <row r="360" customFormat="false" ht="15" hidden="false" customHeight="false" outlineLevel="0" collapsed="false">
      <c r="A360" s="4" t="n">
        <f aca="false">WORKDAY(A359, 1)</f>
        <v>44385</v>
      </c>
      <c r="B360" s="33" t="n">
        <f aca="false">DATE(2000, MONTH(A360), DAY(A360))</f>
        <v>36715</v>
      </c>
      <c r="C360" s="33" t="n">
        <f aca="false">VLOOKUP(B360, $R$9:$S$13, 2)</f>
        <v>36789</v>
      </c>
      <c r="D360" s="34" t="n">
        <f aca="false">IF(OR(C360=B360, AND(C360&lt;&gt;C359, C359&gt;B359)), 1, 0)</f>
        <v>0</v>
      </c>
      <c r="E360" s="4" t="n">
        <f aca="false" t="array" ref="E360:E360">INDEX($A$9:A359, MAX(IF($D$9:D359=1, ROW(D$9:$D359)-ROW($D$9)+1, 0)))</f>
        <v>44368</v>
      </c>
      <c r="F360" s="36" t="n">
        <f aca="false">(A360-$A$2)/365.25</f>
        <v>1.34428473648186</v>
      </c>
      <c r="G360" s="37" t="n">
        <f aca="false">INDEX('Default Prob'!$P$5:$P$14,MIN(1+_xlfn.IFNA(MATCH(F360,'Default Prob'!$F$5:$F$14,1),0),COUNT('Default Prob'!$P$5:$P$14)))</f>
        <v>0.0308436325815494</v>
      </c>
      <c r="H360" s="37" t="n">
        <f aca="false">H359*EXP(-G359*(F360-F359))</f>
        <v>0.962530171175342</v>
      </c>
      <c r="I360" s="38" t="n">
        <f aca="false">H359-H360</f>
        <v>8.1284546163074E-005</v>
      </c>
      <c r="J360" s="39" t="n">
        <f aca="false">INDEX('Default Prob'!$C$3:$C$20, _xlfn.IFNA(MATCH(F360, 'Default Prob'!$B$3:$B$20, 1), 1))</f>
        <v>-0.0055</v>
      </c>
      <c r="K360" s="40" t="n">
        <f aca="false">1/((1+J360)^F360)</f>
        <v>1.00744152476412</v>
      </c>
      <c r="L360" s="41" t="n">
        <f aca="false">IF(AND(D360, A360 &lt;= $G$2), $D$5*$D$2*(A360-E360)/365.25, 0)</f>
        <v>0</v>
      </c>
      <c r="M360" s="41" t="n">
        <f aca="false">IF(A360&lt;=$G$2, $D$5*$D$2*(A360-E360)/365.25, 0)</f>
        <v>698.151950718686</v>
      </c>
      <c r="N360" s="42" t="n">
        <f aca="false">(L360*H360 + M360*I360) * K360</f>
        <v>0.057171263291453</v>
      </c>
      <c r="O360" s="43" t="n">
        <f aca="false">IF(A360&lt;=$G$2, $D$2*(1-$D$3), 0)</f>
        <v>600000</v>
      </c>
      <c r="P360" s="44" t="n">
        <f aca="false">O360*I360*K360</f>
        <v>49.1336562757723</v>
      </c>
    </row>
    <row r="361" customFormat="false" ht="15" hidden="false" customHeight="false" outlineLevel="0" collapsed="false">
      <c r="A361" s="4" t="n">
        <f aca="false">WORKDAY(A360, 1)</f>
        <v>44386</v>
      </c>
      <c r="B361" s="33" t="n">
        <f aca="false">DATE(2000, MONTH(A361), DAY(A361))</f>
        <v>36716</v>
      </c>
      <c r="C361" s="33" t="n">
        <f aca="false">VLOOKUP(B361, $R$9:$S$13, 2)</f>
        <v>36789</v>
      </c>
      <c r="D361" s="34" t="n">
        <f aca="false">IF(OR(C361=B361, AND(C361&lt;&gt;C360, C360&gt;B360)), 1, 0)</f>
        <v>0</v>
      </c>
      <c r="E361" s="4" t="n">
        <f aca="false" t="array" ref="E361:E361">INDEX($A$9:A360, MAX(IF($D$9:D360=1, ROW(D$9:$D360)-ROW($D$9)+1, 0)))</f>
        <v>44368</v>
      </c>
      <c r="F361" s="36" t="n">
        <f aca="false">(A361-$A$2)/365.25</f>
        <v>1.34702258726899</v>
      </c>
      <c r="G361" s="37" t="n">
        <f aca="false">INDEX('Default Prob'!$P$5:$P$14,MIN(1+_xlfn.IFNA(MATCH(F361,'Default Prob'!$F$5:$F$14,1),0),COUNT('Default Prob'!$P$5:$P$14)))</f>
        <v>0.0308436325815494</v>
      </c>
      <c r="H361" s="37" t="n">
        <f aca="false">H360*EXP(-G360*(F361-F360))</f>
        <v>0.962448893492984</v>
      </c>
      <c r="I361" s="38" t="n">
        <f aca="false">H360-H361</f>
        <v>8.12776823579942E-005</v>
      </c>
      <c r="J361" s="39" t="n">
        <f aca="false">INDEX('Default Prob'!$C$3:$C$20, _xlfn.IFNA(MATCH(F361, 'Default Prob'!$B$3:$B$20, 1), 1))</f>
        <v>-0.0055</v>
      </c>
      <c r="K361" s="40" t="n">
        <f aca="false">1/((1+J361)^F361)</f>
        <v>1.00745673698587</v>
      </c>
      <c r="L361" s="41" t="n">
        <f aca="false">IF(AND(D361, A361 &lt;= $G$2), $D$5*$D$2*(A361-E361)/365.25, 0)</f>
        <v>0</v>
      </c>
      <c r="M361" s="41" t="n">
        <f aca="false">IF(A361&lt;=$G$2, $D$5*$D$2*(A361-E361)/365.25, 0)</f>
        <v>739.219712525667</v>
      </c>
      <c r="N361" s="42" t="n">
        <f aca="false">(L361*H361 + M361*I361) * K361</f>
        <v>0.0605300811436079</v>
      </c>
      <c r="O361" s="43" t="n">
        <f aca="false">IF(A361&lt;=$G$2, $D$2*(1-$D$3), 0)</f>
        <v>600000</v>
      </c>
      <c r="P361" s="44" t="n">
        <f aca="false">O361*I361*K361</f>
        <v>49.130249194895</v>
      </c>
    </row>
    <row r="362" customFormat="false" ht="15" hidden="false" customHeight="false" outlineLevel="0" collapsed="false">
      <c r="A362" s="4" t="n">
        <f aca="false">WORKDAY(A361, 1)</f>
        <v>44389</v>
      </c>
      <c r="B362" s="33" t="n">
        <f aca="false">DATE(2000, MONTH(A362), DAY(A362))</f>
        <v>36719</v>
      </c>
      <c r="C362" s="33" t="n">
        <f aca="false">VLOOKUP(B362, $R$9:$S$13, 2)</f>
        <v>36789</v>
      </c>
      <c r="D362" s="34" t="n">
        <f aca="false">IF(OR(C362=B362, AND(C362&lt;&gt;C361, C361&gt;B361)), 1, 0)</f>
        <v>0</v>
      </c>
      <c r="E362" s="4" t="n">
        <f aca="false" t="array" ref="E362:E362">INDEX($A$9:A361, MAX(IF($D$9:D361=1, ROW(D$9:$D361)-ROW($D$9)+1, 0)))</f>
        <v>44368</v>
      </c>
      <c r="F362" s="36" t="n">
        <f aca="false">(A362-$A$2)/365.25</f>
        <v>1.35523613963039</v>
      </c>
      <c r="G362" s="37" t="n">
        <f aca="false">INDEX('Default Prob'!$P$5:$P$14,MIN(1+_xlfn.IFNA(MATCH(F362,'Default Prob'!$F$5:$F$14,1),0),COUNT('Default Prob'!$P$5:$P$14)))</f>
        <v>0.0308436325815494</v>
      </c>
      <c r="H362" s="37" t="n">
        <f aca="false">H361*EXP(-G361*(F362-F361))</f>
        <v>0.962205101622945</v>
      </c>
      <c r="I362" s="38" t="n">
        <f aca="false">H361-H362</f>
        <v>0.000243791870038978</v>
      </c>
      <c r="J362" s="39" t="n">
        <f aca="false">INDEX('Default Prob'!$C$3:$C$20, _xlfn.IFNA(MATCH(F362, 'Default Prob'!$B$3:$B$20, 1), 1))</f>
        <v>-0.0055</v>
      </c>
      <c r="K362" s="40" t="n">
        <f aca="false">1/((1+J362)^F362)</f>
        <v>1.00750237502932</v>
      </c>
      <c r="L362" s="41" t="n">
        <f aca="false">IF(AND(D362, A362 &lt;= $G$2), $D$5*$D$2*(A362-E362)/365.25, 0)</f>
        <v>0</v>
      </c>
      <c r="M362" s="41" t="n">
        <f aca="false">IF(A362&lt;=$G$2, $D$5*$D$2*(A362-E362)/365.25, 0)</f>
        <v>862.422997946612</v>
      </c>
      <c r="N362" s="42" t="n">
        <f aca="false">(L362*H362 + M362*I362) * K362</f>
        <v>0.21182910265377</v>
      </c>
      <c r="O362" s="43" t="n">
        <f aca="false">IF(A362&lt;=$G$2, $D$2*(1-$D$3), 0)</f>
        <v>600000</v>
      </c>
      <c r="P362" s="44" t="n">
        <f aca="false">O362*I362*K362</f>
        <v>147.372532846265</v>
      </c>
    </row>
    <row r="363" customFormat="false" ht="15" hidden="false" customHeight="false" outlineLevel="0" collapsed="false">
      <c r="A363" s="4" t="n">
        <f aca="false">WORKDAY(A362, 1)</f>
        <v>44390</v>
      </c>
      <c r="B363" s="33" t="n">
        <f aca="false">DATE(2000, MONTH(A363), DAY(A363))</f>
        <v>36720</v>
      </c>
      <c r="C363" s="33" t="n">
        <f aca="false">VLOOKUP(B363, $R$9:$S$13, 2)</f>
        <v>36789</v>
      </c>
      <c r="D363" s="34" t="n">
        <f aca="false">IF(OR(C363=B363, AND(C363&lt;&gt;C362, C362&gt;B362)), 1, 0)</f>
        <v>0</v>
      </c>
      <c r="E363" s="4" t="n">
        <f aca="false" t="array" ref="E363:E363">INDEX($A$9:A362, MAX(IF($D$9:D362=1, ROW(D$9:$D362)-ROW($D$9)+1, 0)))</f>
        <v>44368</v>
      </c>
      <c r="F363" s="36" t="n">
        <f aca="false">(A363-$A$2)/365.25</f>
        <v>1.35797399041752</v>
      </c>
      <c r="G363" s="37" t="n">
        <f aca="false">INDEX('Default Prob'!$P$5:$P$14,MIN(1+_xlfn.IFNA(MATCH(F363,'Default Prob'!$F$5:$F$14,1),0),COUNT('Default Prob'!$P$5:$P$14)))</f>
        <v>0.0308436325815494</v>
      </c>
      <c r="H363" s="37" t="n">
        <f aca="false">H362*EXP(-G362*(F363-F362))</f>
        <v>0.962123851390013</v>
      </c>
      <c r="I363" s="38" t="n">
        <f aca="false">H362-H363</f>
        <v>8.12502329328169E-005</v>
      </c>
      <c r="J363" s="39" t="n">
        <f aca="false">INDEX('Default Prob'!$C$3:$C$20, _xlfn.IFNA(MATCH(F363, 'Default Prob'!$B$3:$B$20, 1), 1))</f>
        <v>-0.0055</v>
      </c>
      <c r="K363" s="40" t="n">
        <f aca="false">1/((1+J363)^F363)</f>
        <v>1.00751758816989</v>
      </c>
      <c r="L363" s="41" t="n">
        <f aca="false">IF(AND(D363, A363 &lt;= $G$2), $D$5*$D$2*(A363-E363)/365.25, 0)</f>
        <v>0</v>
      </c>
      <c r="M363" s="41" t="n">
        <f aca="false">IF(A363&lt;=$G$2, $D$5*$D$2*(A363-E363)/365.25, 0)</f>
        <v>903.490759753593</v>
      </c>
      <c r="N363" s="42" t="n">
        <f aca="false">(L363*H363 + M363*I363) * K363</f>
        <v>0.0739606920698024</v>
      </c>
      <c r="O363" s="43" t="n">
        <f aca="false">IF(A363&lt;=$G$2, $D$2*(1-$D$3), 0)</f>
        <v>600000</v>
      </c>
      <c r="P363" s="44" t="n">
        <f aca="false">O363*I363*K363</f>
        <v>49.1166232336278</v>
      </c>
    </row>
    <row r="364" customFormat="false" ht="15" hidden="false" customHeight="false" outlineLevel="0" collapsed="false">
      <c r="A364" s="4" t="n">
        <f aca="false">WORKDAY(A363, 1)</f>
        <v>44391</v>
      </c>
      <c r="B364" s="33" t="n">
        <f aca="false">DATE(2000, MONTH(A364), DAY(A364))</f>
        <v>36721</v>
      </c>
      <c r="C364" s="33" t="n">
        <f aca="false">VLOOKUP(B364, $R$9:$S$13, 2)</f>
        <v>36789</v>
      </c>
      <c r="D364" s="34" t="n">
        <f aca="false">IF(OR(C364=B364, AND(C364&lt;&gt;C363, C363&gt;B363)), 1, 0)</f>
        <v>0</v>
      </c>
      <c r="E364" s="4" t="n">
        <f aca="false" t="array" ref="E364:E364">INDEX($A$9:A363, MAX(IF($D$9:D363=1, ROW(D$9:$D363)-ROW($D$9)+1, 0)))</f>
        <v>44368</v>
      </c>
      <c r="F364" s="36" t="n">
        <f aca="false">(A364-$A$2)/365.25</f>
        <v>1.36071184120465</v>
      </c>
      <c r="G364" s="37" t="n">
        <f aca="false">INDEX('Default Prob'!$P$5:$P$14,MIN(1+_xlfn.IFNA(MATCH(F364,'Default Prob'!$F$5:$F$14,1),0),COUNT('Default Prob'!$P$5:$P$14)))</f>
        <v>0.0308436325815494</v>
      </c>
      <c r="H364" s="37" t="n">
        <f aca="false">H363*EXP(-G363*(F364-F363))</f>
        <v>0.962042608017987</v>
      </c>
      <c r="I364" s="38" t="n">
        <f aca="false">H363-H364</f>
        <v>8.12433720251971E-005</v>
      </c>
      <c r="J364" s="39" t="n">
        <f aca="false">INDEX('Default Prob'!$C$3:$C$20, _xlfn.IFNA(MATCH(F364, 'Default Prob'!$B$3:$B$20, 1), 1))</f>
        <v>-0.0055</v>
      </c>
      <c r="K364" s="40" t="n">
        <f aca="false">1/((1+J364)^F364)</f>
        <v>1.00753280154017</v>
      </c>
      <c r="L364" s="41" t="n">
        <f aca="false">IF(AND(D364, A364 &lt;= $G$2), $D$5*$D$2*(A364-E364)/365.25, 0)</f>
        <v>0</v>
      </c>
      <c r="M364" s="41" t="n">
        <f aca="false">IF(A364&lt;=$G$2, $D$5*$D$2*(A364-E364)/365.25, 0)</f>
        <v>944.558521560575</v>
      </c>
      <c r="N364" s="42" t="n">
        <f aca="false">(L364*H364 + M364*I364) * K364</f>
        <v>0.077317179923273</v>
      </c>
      <c r="O364" s="43" t="n">
        <f aca="false">IF(A364&lt;=$G$2, $D$2*(1-$D$3), 0)</f>
        <v>600000</v>
      </c>
      <c r="P364" s="44" t="n">
        <f aca="false">O364*I364*K364</f>
        <v>49.1132173338704</v>
      </c>
    </row>
    <row r="365" customFormat="false" ht="15" hidden="false" customHeight="false" outlineLevel="0" collapsed="false">
      <c r="A365" s="4" t="n">
        <f aca="false">WORKDAY(A364, 1)</f>
        <v>44392</v>
      </c>
      <c r="B365" s="33" t="n">
        <f aca="false">DATE(2000, MONTH(A365), DAY(A365))</f>
        <v>36722</v>
      </c>
      <c r="C365" s="33" t="n">
        <f aca="false">VLOOKUP(B365, $R$9:$S$13, 2)</f>
        <v>36789</v>
      </c>
      <c r="D365" s="34" t="n">
        <f aca="false">IF(OR(C365=B365, AND(C365&lt;&gt;C364, C364&gt;B364)), 1, 0)</f>
        <v>0</v>
      </c>
      <c r="E365" s="4" t="n">
        <f aca="false" t="array" ref="E365:E365">INDEX($A$9:A364, MAX(IF($D$9:D364=1, ROW(D$9:$D364)-ROW($D$9)+1, 0)))</f>
        <v>44368</v>
      </c>
      <c r="F365" s="36" t="n">
        <f aca="false">(A365-$A$2)/365.25</f>
        <v>1.36344969199179</v>
      </c>
      <c r="G365" s="37" t="n">
        <f aca="false">INDEX('Default Prob'!$P$5:$P$14,MIN(1+_xlfn.IFNA(MATCH(F365,'Default Prob'!$F$5:$F$14,1),0),COUNT('Default Prob'!$P$5:$P$14)))</f>
        <v>0.0308436325815494</v>
      </c>
      <c r="H365" s="37" t="n">
        <f aca="false">H364*EXP(-G364*(F365-F364))</f>
        <v>0.961961371506291</v>
      </c>
      <c r="I365" s="38" t="n">
        <f aca="false">H364-H365</f>
        <v>8.12365116968916E-005</v>
      </c>
      <c r="J365" s="39" t="n">
        <f aca="false">INDEX('Default Prob'!$C$3:$C$20, _xlfn.IFNA(MATCH(F365, 'Default Prob'!$B$3:$B$20, 1), 1))</f>
        <v>-0.0055</v>
      </c>
      <c r="K365" s="40" t="n">
        <f aca="false">1/((1+J365)^F365)</f>
        <v>1.00754801514018</v>
      </c>
      <c r="L365" s="41" t="n">
        <f aca="false">IF(AND(D365, A365 &lt;= $G$2), $D$5*$D$2*(A365-E365)/365.25, 0)</f>
        <v>0</v>
      </c>
      <c r="M365" s="41" t="n">
        <f aca="false">IF(A365&lt;=$G$2, $D$5*$D$2*(A365-E365)/365.25, 0)</f>
        <v>985.626283367557</v>
      </c>
      <c r="N365" s="42" t="n">
        <f aca="false">(L365*H365 + M365*I365) * K365</f>
        <v>0.0806732019224132</v>
      </c>
      <c r="O365" s="43" t="n">
        <f aca="false">IF(A365&lt;=$G$2, $D$2*(1-$D$3), 0)</f>
        <v>600000</v>
      </c>
      <c r="P365" s="44" t="n">
        <f aca="false">O365*I365*K365</f>
        <v>49.1098116702691</v>
      </c>
    </row>
    <row r="366" customFormat="false" ht="15" hidden="false" customHeight="false" outlineLevel="0" collapsed="false">
      <c r="A366" s="4" t="n">
        <f aca="false">WORKDAY(A365, 1)</f>
        <v>44393</v>
      </c>
      <c r="B366" s="33" t="n">
        <f aca="false">DATE(2000, MONTH(A366), DAY(A366))</f>
        <v>36723</v>
      </c>
      <c r="C366" s="33" t="n">
        <f aca="false">VLOOKUP(B366, $R$9:$S$13, 2)</f>
        <v>36789</v>
      </c>
      <c r="D366" s="34" t="n">
        <f aca="false">IF(OR(C366=B366, AND(C366&lt;&gt;C365, C365&gt;B365)), 1, 0)</f>
        <v>0</v>
      </c>
      <c r="E366" s="4" t="n">
        <f aca="false" t="array" ref="E366:E366">INDEX($A$9:A365, MAX(IF($D$9:D365=1, ROW(D$9:$D365)-ROW($D$9)+1, 0)))</f>
        <v>44368</v>
      </c>
      <c r="F366" s="36" t="n">
        <f aca="false">(A366-$A$2)/365.25</f>
        <v>1.36618754277892</v>
      </c>
      <c r="G366" s="37" t="n">
        <f aca="false">INDEX('Default Prob'!$P$5:$P$14,MIN(1+_xlfn.IFNA(MATCH(F366,'Default Prob'!$F$5:$F$14,1),0),COUNT('Default Prob'!$P$5:$P$14)))</f>
        <v>0.0308436325815494</v>
      </c>
      <c r="H366" s="37" t="n">
        <f aca="false">H365*EXP(-G365*(F366-F365))</f>
        <v>0.961880141854343</v>
      </c>
      <c r="I366" s="38" t="n">
        <f aca="false">H365-H366</f>
        <v>8.12296519479006E-005</v>
      </c>
      <c r="J366" s="39" t="n">
        <f aca="false">INDEX('Default Prob'!$C$3:$C$20, _xlfn.IFNA(MATCH(F366, 'Default Prob'!$B$3:$B$20, 1), 1))</f>
        <v>-0.0055</v>
      </c>
      <c r="K366" s="40" t="n">
        <f aca="false">1/((1+J366)^F366)</f>
        <v>1.00756322896991</v>
      </c>
      <c r="L366" s="41" t="n">
        <f aca="false">IF(AND(D366, A366 &lt;= $G$2), $D$5*$D$2*(A366-E366)/365.25, 0)</f>
        <v>0</v>
      </c>
      <c r="M366" s="41" t="n">
        <f aca="false">IF(A366&lt;=$G$2, $D$5*$D$2*(A366-E366)/365.25, 0)</f>
        <v>1026.69404517454</v>
      </c>
      <c r="N366" s="42" t="n">
        <f aca="false">(L366*H366 + M366*I366) * K366</f>
        <v>0.0840287581157378</v>
      </c>
      <c r="O366" s="43" t="n">
        <f aca="false">IF(A366&lt;=$G$2, $D$2*(1-$D$3), 0)</f>
        <v>600000</v>
      </c>
      <c r="P366" s="44" t="n">
        <f aca="false">O366*I366*K366</f>
        <v>49.1064062428371</v>
      </c>
    </row>
    <row r="367" customFormat="false" ht="15" hidden="false" customHeight="false" outlineLevel="0" collapsed="false">
      <c r="A367" s="4" t="n">
        <f aca="false">WORKDAY(A366, 1)</f>
        <v>44396</v>
      </c>
      <c r="B367" s="33" t="n">
        <f aca="false">DATE(2000, MONTH(A367), DAY(A367))</f>
        <v>36726</v>
      </c>
      <c r="C367" s="33" t="n">
        <f aca="false">VLOOKUP(B367, $R$9:$S$13, 2)</f>
        <v>36789</v>
      </c>
      <c r="D367" s="34" t="n">
        <f aca="false">IF(OR(C367=B367, AND(C367&lt;&gt;C366, C366&gt;B366)), 1, 0)</f>
        <v>0</v>
      </c>
      <c r="E367" s="4" t="n">
        <f aca="false" t="array" ref="E367:E367">INDEX($A$9:A366, MAX(IF($D$9:D366=1, ROW(D$9:$D366)-ROW($D$9)+1, 0)))</f>
        <v>44368</v>
      </c>
      <c r="F367" s="36" t="n">
        <f aca="false">(A367-$A$2)/365.25</f>
        <v>1.37440109514032</v>
      </c>
      <c r="G367" s="37" t="n">
        <f aca="false">INDEX('Default Prob'!$P$5:$P$14,MIN(1+_xlfn.IFNA(MATCH(F367,'Default Prob'!$F$5:$F$14,1),0),COUNT('Default Prob'!$P$5:$P$14)))</f>
        <v>0.0308436325815494</v>
      </c>
      <c r="H367" s="37" t="n">
        <f aca="false">H366*EXP(-G366*(F367-F366))</f>
        <v>0.961636494051201</v>
      </c>
      <c r="I367" s="38" t="n">
        <f aca="false">H366-H367</f>
        <v>0.000243647803142011</v>
      </c>
      <c r="J367" s="39" t="n">
        <f aca="false">INDEX('Default Prob'!$C$3:$C$20, _xlfn.IFNA(MATCH(F367, 'Default Prob'!$B$3:$B$20, 1), 1))</f>
        <v>-0.0055</v>
      </c>
      <c r="K367" s="40" t="n">
        <f aca="false">1/((1+J367)^F367)</f>
        <v>1.00760887183747</v>
      </c>
      <c r="L367" s="41" t="n">
        <f aca="false">IF(AND(D367, A367 &lt;= $G$2), $D$5*$D$2*(A367-E367)/365.25, 0)</f>
        <v>0</v>
      </c>
      <c r="M367" s="41" t="n">
        <f aca="false">IF(A367&lt;=$G$2, $D$5*$D$2*(A367-E367)/365.25, 0)</f>
        <v>1149.89733059548</v>
      </c>
      <c r="N367" s="42" t="n">
        <f aca="false">(L367*H367 + M367*I367) * K367</f>
        <v>0.28230173574492</v>
      </c>
      <c r="O367" s="43" t="n">
        <f aca="false">IF(A367&lt;=$G$2, $D$2*(1-$D$3), 0)</f>
        <v>600000</v>
      </c>
      <c r="P367" s="44" t="n">
        <f aca="false">O367*I367*K367</f>
        <v>147.30101282976</v>
      </c>
    </row>
    <row r="368" customFormat="false" ht="15" hidden="false" customHeight="false" outlineLevel="0" collapsed="false">
      <c r="A368" s="4" t="n">
        <f aca="false">WORKDAY(A367, 1)</f>
        <v>44397</v>
      </c>
      <c r="B368" s="33" t="n">
        <f aca="false">DATE(2000, MONTH(A368), DAY(A368))</f>
        <v>36727</v>
      </c>
      <c r="C368" s="33" t="n">
        <f aca="false">VLOOKUP(B368, $R$9:$S$13, 2)</f>
        <v>36789</v>
      </c>
      <c r="D368" s="34" t="n">
        <f aca="false">IF(OR(C368=B368, AND(C368&lt;&gt;C367, C367&gt;B367)), 1, 0)</f>
        <v>0</v>
      </c>
      <c r="E368" s="4" t="n">
        <f aca="false" t="array" ref="E368:E368">INDEX($A$9:A367, MAX(IF($D$9:D367=1, ROW(D$9:$D367)-ROW($D$9)+1, 0)))</f>
        <v>44368</v>
      </c>
      <c r="F368" s="36" t="n">
        <f aca="false">(A368-$A$2)/365.25</f>
        <v>1.37713894592745</v>
      </c>
      <c r="G368" s="37" t="n">
        <f aca="false">INDEX('Default Prob'!$P$5:$P$14,MIN(1+_xlfn.IFNA(MATCH(F368,'Default Prob'!$F$5:$F$14,1),0),COUNT('Default Prob'!$P$5:$P$14)))</f>
        <v>0.0308436325815494</v>
      </c>
      <c r="H368" s="37" t="n">
        <f aca="false">H367*EXP(-G367*(F368-F367))</f>
        <v>0.961555291832457</v>
      </c>
      <c r="I368" s="38" t="n">
        <f aca="false">H367-H368</f>
        <v>8.12022187438588E-005</v>
      </c>
      <c r="J368" s="39" t="n">
        <f aca="false">INDEX('Default Prob'!$C$3:$C$20, _xlfn.IFNA(MATCH(F368, 'Default Prob'!$B$3:$B$20, 1), 1))</f>
        <v>-0.0055</v>
      </c>
      <c r="K368" s="40" t="n">
        <f aca="false">1/((1+J368)^F368)</f>
        <v>1.00762408658613</v>
      </c>
      <c r="L368" s="41" t="n">
        <f aca="false">IF(AND(D368, A368 &lt;= $G$2), $D$5*$D$2*(A368-E368)/365.25, 0)</f>
        <v>0</v>
      </c>
      <c r="M368" s="41" t="n">
        <f aca="false">IF(A368&lt;=$G$2, $D$5*$D$2*(A368-E368)/365.25, 0)</f>
        <v>1190.96509240246</v>
      </c>
      <c r="N368" s="42" t="n">
        <f aca="false">(L368*H368 + M368*I368) * K368</f>
        <v>0.0974463257998311</v>
      </c>
      <c r="O368" s="43" t="n">
        <f aca="false">IF(A368&lt;=$G$2, $D$2*(1-$D$3), 0)</f>
        <v>600000</v>
      </c>
      <c r="P368" s="44" t="n">
        <f aca="false">O368*I368*K368</f>
        <v>49.0927868943287</v>
      </c>
    </row>
    <row r="369" customFormat="false" ht="15" hidden="false" customHeight="false" outlineLevel="0" collapsed="false">
      <c r="A369" s="4" t="n">
        <f aca="false">WORKDAY(A368, 1)</f>
        <v>44398</v>
      </c>
      <c r="B369" s="33" t="n">
        <f aca="false">DATE(2000, MONTH(A369), DAY(A369))</f>
        <v>36728</v>
      </c>
      <c r="C369" s="33" t="n">
        <f aca="false">VLOOKUP(B369, $R$9:$S$13, 2)</f>
        <v>36789</v>
      </c>
      <c r="D369" s="34" t="n">
        <f aca="false">IF(OR(C369=B369, AND(C369&lt;&gt;C368, C368&gt;B368)), 1, 0)</f>
        <v>0</v>
      </c>
      <c r="E369" s="4" t="n">
        <f aca="false" t="array" ref="E369:E369">INDEX($A$9:A368, MAX(IF($D$9:D368=1, ROW(D$9:$D368)-ROW($D$9)+1, 0)))</f>
        <v>44368</v>
      </c>
      <c r="F369" s="36" t="n">
        <f aca="false">(A369-$A$2)/365.25</f>
        <v>1.37987679671458</v>
      </c>
      <c r="G369" s="37" t="n">
        <f aca="false">INDEX('Default Prob'!$P$5:$P$14,MIN(1+_xlfn.IFNA(MATCH(F369,'Default Prob'!$F$5:$F$14,1),0),COUNT('Default Prob'!$P$5:$P$14)))</f>
        <v>0.0308436325815494</v>
      </c>
      <c r="H369" s="37" t="n">
        <f aca="false">H368*EXP(-G368*(F369-F368))</f>
        <v>0.961474096470566</v>
      </c>
      <c r="I369" s="38" t="n">
        <f aca="false">H368-H369</f>
        <v>8.11953618905514E-005</v>
      </c>
      <c r="J369" s="39" t="n">
        <f aca="false">INDEX('Default Prob'!$C$3:$C$20, _xlfn.IFNA(MATCH(F369, 'Default Prob'!$B$3:$B$20, 1), 1))</f>
        <v>-0.0055</v>
      </c>
      <c r="K369" s="40" t="n">
        <f aca="false">1/((1+J369)^F369)</f>
        <v>1.00763930156453</v>
      </c>
      <c r="L369" s="41" t="n">
        <f aca="false">IF(AND(D369, A369 &lt;= $G$2), $D$5*$D$2*(A369-E369)/365.25, 0)</f>
        <v>0</v>
      </c>
      <c r="M369" s="41" t="n">
        <f aca="false">IF(A369&lt;=$G$2, $D$5*$D$2*(A369-E369)/365.25, 0)</f>
        <v>1232.03285420945</v>
      </c>
      <c r="N369" s="42" t="n">
        <f aca="false">(L369*H369 + M369*I369) * K369</f>
        <v>0.100799553690769</v>
      </c>
      <c r="O369" s="43" t="n">
        <f aca="false">IF(A369&lt;=$G$2, $D$2*(1-$D$3), 0)</f>
        <v>600000</v>
      </c>
      <c r="P369" s="44" t="n">
        <f aca="false">O369*I369*K369</f>
        <v>49.0893826474046</v>
      </c>
    </row>
    <row r="370" customFormat="false" ht="15" hidden="false" customHeight="false" outlineLevel="0" collapsed="false">
      <c r="A370" s="4" t="n">
        <f aca="false">WORKDAY(A369, 1)</f>
        <v>44399</v>
      </c>
      <c r="B370" s="33" t="n">
        <f aca="false">DATE(2000, MONTH(A370), DAY(A370))</f>
        <v>36729</v>
      </c>
      <c r="C370" s="33" t="n">
        <f aca="false">VLOOKUP(B370, $R$9:$S$13, 2)</f>
        <v>36789</v>
      </c>
      <c r="D370" s="34" t="n">
        <f aca="false">IF(OR(C370=B370, AND(C370&lt;&gt;C369, C369&gt;B369)), 1, 0)</f>
        <v>0</v>
      </c>
      <c r="E370" s="4" t="n">
        <f aca="false" t="array" ref="E370:E370">INDEX($A$9:A369, MAX(IF($D$9:D369=1, ROW(D$9:$D369)-ROW($D$9)+1, 0)))</f>
        <v>44368</v>
      </c>
      <c r="F370" s="36" t="n">
        <f aca="false">(A370-$A$2)/365.25</f>
        <v>1.38261464750171</v>
      </c>
      <c r="G370" s="37" t="n">
        <f aca="false">INDEX('Default Prob'!$P$5:$P$14,MIN(1+_xlfn.IFNA(MATCH(F370,'Default Prob'!$F$5:$F$14,1),0),COUNT('Default Prob'!$P$5:$P$14)))</f>
        <v>0.0308436325815494</v>
      </c>
      <c r="H370" s="37" t="n">
        <f aca="false">H369*EXP(-G369*(F370-F369))</f>
        <v>0.96139290796495</v>
      </c>
      <c r="I370" s="38" t="n">
        <f aca="false">H369-H370</f>
        <v>8.11885056163364E-005</v>
      </c>
      <c r="J370" s="39" t="n">
        <f aca="false">INDEX('Default Prob'!$C$3:$C$20, _xlfn.IFNA(MATCH(F370, 'Default Prob'!$B$3:$B$20, 1), 1))</f>
        <v>-0.0055</v>
      </c>
      <c r="K370" s="40" t="n">
        <f aca="false">1/((1+J370)^F370)</f>
        <v>1.00765451677267</v>
      </c>
      <c r="L370" s="41" t="n">
        <f aca="false">IF(AND(D370, A370 &lt;= $G$2), $D$5*$D$2*(A370-E370)/365.25, 0)</f>
        <v>0</v>
      </c>
      <c r="M370" s="41" t="n">
        <f aca="false">IF(A370&lt;=$G$2, $D$5*$D$2*(A370-E370)/365.25, 0)</f>
        <v>1273.10061601643</v>
      </c>
      <c r="N370" s="42" t="n">
        <f aca="false">(L370*H370 + M370*I370) * K370</f>
        <v>0.104152316066697</v>
      </c>
      <c r="O370" s="43" t="n">
        <f aca="false">IF(A370&lt;=$G$2, $D$2*(1-$D$3), 0)</f>
        <v>600000</v>
      </c>
      <c r="P370" s="44" t="n">
        <f aca="false">O370*I370*K370</f>
        <v>49.0859786365948</v>
      </c>
    </row>
    <row r="371" customFormat="false" ht="15" hidden="false" customHeight="false" outlineLevel="0" collapsed="false">
      <c r="A371" s="4" t="n">
        <f aca="false">WORKDAY(A370, 1)</f>
        <v>44400</v>
      </c>
      <c r="B371" s="33" t="n">
        <f aca="false">DATE(2000, MONTH(A371), DAY(A371))</f>
        <v>36730</v>
      </c>
      <c r="C371" s="33" t="n">
        <f aca="false">VLOOKUP(B371, $R$9:$S$13, 2)</f>
        <v>36789</v>
      </c>
      <c r="D371" s="34" t="n">
        <f aca="false">IF(OR(C371=B371, AND(C371&lt;&gt;C370, C370&gt;B370)), 1, 0)</f>
        <v>0</v>
      </c>
      <c r="E371" s="4" t="n">
        <f aca="false" t="array" ref="E371:E371">INDEX($A$9:A370, MAX(IF($D$9:D370=1, ROW(D$9:$D370)-ROW($D$9)+1, 0)))</f>
        <v>44368</v>
      </c>
      <c r="F371" s="36" t="n">
        <f aca="false">(A371-$A$2)/365.25</f>
        <v>1.38535249828884</v>
      </c>
      <c r="G371" s="37" t="n">
        <f aca="false">INDEX('Default Prob'!$P$5:$P$14,MIN(1+_xlfn.IFNA(MATCH(F371,'Default Prob'!$F$5:$F$14,1),0),COUNT('Default Prob'!$P$5:$P$14)))</f>
        <v>0.0308436325815494</v>
      </c>
      <c r="H371" s="37" t="n">
        <f aca="false">H370*EXP(-G370*(F371-F370))</f>
        <v>0.961311726315029</v>
      </c>
      <c r="I371" s="38" t="n">
        <f aca="false">H370-H371</f>
        <v>8.11816499209916E-005</v>
      </c>
      <c r="J371" s="39" t="n">
        <f aca="false">INDEX('Default Prob'!$C$3:$C$20, _xlfn.IFNA(MATCH(F371, 'Default Prob'!$B$3:$B$20, 1), 1))</f>
        <v>-0.0055</v>
      </c>
      <c r="K371" s="40" t="n">
        <f aca="false">1/((1+J371)^F371)</f>
        <v>1.00766973221056</v>
      </c>
      <c r="L371" s="41" t="n">
        <f aca="false">IF(AND(D371, A371 &lt;= $G$2), $D$5*$D$2*(A371-E371)/365.25, 0)</f>
        <v>0</v>
      </c>
      <c r="M371" s="41" t="n">
        <f aca="false">IF(A371&lt;=$G$2, $D$5*$D$2*(A371-E371)/365.25, 0)</f>
        <v>1314.16837782341</v>
      </c>
      <c r="N371" s="42" t="n">
        <f aca="false">(L371*H371 + M371*I371) * K371</f>
        <v>0.107504612975832</v>
      </c>
      <c r="O371" s="43" t="n">
        <f aca="false">IF(A371&lt;=$G$2, $D$2*(1-$D$3), 0)</f>
        <v>600000</v>
      </c>
      <c r="P371" s="44" t="n">
        <f aca="false">O371*I371*K371</f>
        <v>49.0825748617782</v>
      </c>
    </row>
    <row r="372" customFormat="false" ht="15" hidden="false" customHeight="false" outlineLevel="0" collapsed="false">
      <c r="A372" s="4" t="n">
        <f aca="false">WORKDAY(A371, 1)</f>
        <v>44403</v>
      </c>
      <c r="B372" s="33" t="n">
        <f aca="false">DATE(2000, MONTH(A372), DAY(A372))</f>
        <v>36733</v>
      </c>
      <c r="C372" s="33" t="n">
        <f aca="false">VLOOKUP(B372, $R$9:$S$13, 2)</f>
        <v>36789</v>
      </c>
      <c r="D372" s="34" t="n">
        <f aca="false">IF(OR(C372=B372, AND(C372&lt;&gt;C371, C371&gt;B371)), 1, 0)</f>
        <v>0</v>
      </c>
      <c r="E372" s="4" t="n">
        <f aca="false" t="array" ref="E372:E372">INDEX($A$9:A371, MAX(IF($D$9:D371=1, ROW(D$9:$D371)-ROW($D$9)+1, 0)))</f>
        <v>44368</v>
      </c>
      <c r="F372" s="36" t="n">
        <f aca="false">(A372-$A$2)/365.25</f>
        <v>1.39356605065024</v>
      </c>
      <c r="G372" s="37" t="n">
        <f aca="false">INDEX('Default Prob'!$P$5:$P$14,MIN(1+_xlfn.IFNA(MATCH(F372,'Default Prob'!$F$5:$F$14,1),0),COUNT('Default Prob'!$P$5:$P$14)))</f>
        <v>0.0308436325815494</v>
      </c>
      <c r="H372" s="37" t="n">
        <f aca="false">H371*EXP(-G371*(F372-F371))</f>
        <v>0.961068222493649</v>
      </c>
      <c r="I372" s="38" t="n">
        <f aca="false">H371-H372</f>
        <v>0.000243503821380275</v>
      </c>
      <c r="J372" s="39" t="n">
        <f aca="false">INDEX('Default Prob'!$C$3:$C$20, _xlfn.IFNA(MATCH(F372, 'Default Prob'!$B$3:$B$20, 1), 1))</f>
        <v>-0.0055</v>
      </c>
      <c r="K372" s="40" t="n">
        <f aca="false">1/((1+J372)^F372)</f>
        <v>1.00771537990275</v>
      </c>
      <c r="L372" s="41" t="n">
        <f aca="false">IF(AND(D372, A372 &lt;= $G$2), $D$5*$D$2*(A372-E372)/365.25, 0)</f>
        <v>0</v>
      </c>
      <c r="M372" s="41" t="n">
        <f aca="false">IF(A372&lt;=$G$2, $D$5*$D$2*(A372-E372)/365.25, 0)</f>
        <v>1437.37166324435</v>
      </c>
      <c r="N372" s="42" t="n">
        <f aca="false">(L372*H372 + M372*I372) * K372</f>
        <v>0.352705918088288</v>
      </c>
      <c r="O372" s="43" t="n">
        <f aca="false">IF(A372&lt;=$G$2, $D$2*(1-$D$3), 0)</f>
        <v>600000</v>
      </c>
      <c r="P372" s="44" t="n">
        <f aca="false">O372*I372*K372</f>
        <v>147.229527521997</v>
      </c>
    </row>
    <row r="373" customFormat="false" ht="15" hidden="false" customHeight="false" outlineLevel="0" collapsed="false">
      <c r="A373" s="4" t="n">
        <f aca="false">WORKDAY(A372, 1)</f>
        <v>44404</v>
      </c>
      <c r="B373" s="33" t="n">
        <f aca="false">DATE(2000, MONTH(A373), DAY(A373))</f>
        <v>36734</v>
      </c>
      <c r="C373" s="33" t="n">
        <f aca="false">VLOOKUP(B373, $R$9:$S$13, 2)</f>
        <v>36789</v>
      </c>
      <c r="D373" s="34" t="n">
        <f aca="false">IF(OR(C373=B373, AND(C373&lt;&gt;C372, C372&gt;B372)), 1, 0)</f>
        <v>0</v>
      </c>
      <c r="E373" s="4" t="n">
        <f aca="false" t="array" ref="E373:E373">INDEX($A$9:A372, MAX(IF($D$9:D372=1, ROW(D$9:$D372)-ROW($D$9)+1, 0)))</f>
        <v>44368</v>
      </c>
      <c r="F373" s="36" t="n">
        <f aca="false">(A373-$A$2)/365.25</f>
        <v>1.39630390143737</v>
      </c>
      <c r="G373" s="37" t="n">
        <f aca="false">INDEX('Default Prob'!$P$5:$P$14,MIN(1+_xlfn.IFNA(MATCH(F373,'Default Prob'!$F$5:$F$14,1),0),COUNT('Default Prob'!$P$5:$P$14)))</f>
        <v>0.0308436325815494</v>
      </c>
      <c r="H373" s="37" t="n">
        <f aca="false">H372*EXP(-G372*(F373-F372))</f>
        <v>0.96098706826072</v>
      </c>
      <c r="I373" s="38" t="n">
        <f aca="false">H372-H373</f>
        <v>8.11542329284265E-005</v>
      </c>
      <c r="J373" s="39" t="n">
        <f aca="false">INDEX('Default Prob'!$C$3:$C$20, _xlfn.IFNA(MATCH(F373, 'Default Prob'!$B$3:$B$20, 1), 1))</f>
        <v>-0.0055</v>
      </c>
      <c r="K373" s="40" t="n">
        <f aca="false">1/((1+J373)^F373)</f>
        <v>1.00773059625966</v>
      </c>
      <c r="L373" s="41" t="n">
        <f aca="false">IF(AND(D373, A373 &lt;= $G$2), $D$5*$D$2*(A373-E373)/365.25, 0)</f>
        <v>0</v>
      </c>
      <c r="M373" s="41" t="n">
        <f aca="false">IF(A373&lt;=$G$2, $D$5*$D$2*(A373-E373)/365.25, 0)</f>
        <v>1478.43942505133</v>
      </c>
      <c r="N373" s="42" t="n">
        <f aca="false">(L373*H373 + M373*I373) * K373</f>
        <v>0.120909146914436</v>
      </c>
      <c r="O373" s="43" t="n">
        <f aca="false">IF(A373&lt;=$G$2, $D$2*(1-$D$3), 0)</f>
        <v>600000</v>
      </c>
      <c r="P373" s="44" t="n">
        <f aca="false">O373*I373*K373</f>
        <v>49.0689621227751</v>
      </c>
    </row>
    <row r="374" customFormat="false" ht="15" hidden="false" customHeight="false" outlineLevel="0" collapsed="false">
      <c r="A374" s="4" t="n">
        <f aca="false">WORKDAY(A373, 1)</f>
        <v>44405</v>
      </c>
      <c r="B374" s="33" t="n">
        <f aca="false">DATE(2000, MONTH(A374), DAY(A374))</f>
        <v>36735</v>
      </c>
      <c r="C374" s="33" t="n">
        <f aca="false">VLOOKUP(B374, $R$9:$S$13, 2)</f>
        <v>36789</v>
      </c>
      <c r="D374" s="34" t="n">
        <f aca="false">IF(OR(C374=B374, AND(C374&lt;&gt;C373, C373&gt;B373)), 1, 0)</f>
        <v>0</v>
      </c>
      <c r="E374" s="4" t="n">
        <f aca="false" t="array" ref="E374:E374">INDEX($A$9:A373, MAX(IF($D$9:D373=1, ROW(D$9:$D373)-ROW($D$9)+1, 0)))</f>
        <v>44368</v>
      </c>
      <c r="F374" s="36" t="n">
        <f aca="false">(A374-$A$2)/365.25</f>
        <v>1.3990417522245</v>
      </c>
      <c r="G374" s="37" t="n">
        <f aca="false">INDEX('Default Prob'!$P$5:$P$14,MIN(1+_xlfn.IFNA(MATCH(F374,'Default Prob'!$F$5:$F$14,1),0),COUNT('Default Prob'!$P$5:$P$14)))</f>
        <v>0.0308436325815494</v>
      </c>
      <c r="H374" s="37" t="n">
        <f aca="false">H373*EXP(-G373*(F374-F373))</f>
        <v>0.960905920880593</v>
      </c>
      <c r="I374" s="38" t="n">
        <f aca="false">H373-H374</f>
        <v>8.11473801271001E-005</v>
      </c>
      <c r="J374" s="39" t="n">
        <f aca="false">INDEX('Default Prob'!$C$3:$C$20, _xlfn.IFNA(MATCH(F374, 'Default Prob'!$B$3:$B$20, 1), 1))</f>
        <v>-0.0055</v>
      </c>
      <c r="K374" s="40" t="n">
        <f aca="false">1/((1+J374)^F374)</f>
        <v>1.00774581284634</v>
      </c>
      <c r="L374" s="41" t="n">
        <f aca="false">IF(AND(D374, A374 &lt;= $G$2), $D$5*$D$2*(A374-E374)/365.25, 0)</f>
        <v>0</v>
      </c>
      <c r="M374" s="41" t="n">
        <f aca="false">IF(A374&lt;=$G$2, $D$5*$D$2*(A374-E374)/365.25, 0)</f>
        <v>1519.50718685832</v>
      </c>
      <c r="N374" s="42" t="n">
        <f aca="false">(L374*H374 + M374*I374) * K374</f>
        <v>0.124259117216501</v>
      </c>
      <c r="O374" s="43" t="n">
        <f aca="false">IF(A374&lt;=$G$2, $D$2*(1-$D$3), 0)</f>
        <v>600000</v>
      </c>
      <c r="P374" s="44" t="n">
        <f aca="false">O374*I374*K374</f>
        <v>49.0655595279212</v>
      </c>
    </row>
    <row r="375" customFormat="false" ht="15" hidden="false" customHeight="false" outlineLevel="0" collapsed="false">
      <c r="A375" s="4" t="n">
        <f aca="false">WORKDAY(A374, 1)</f>
        <v>44406</v>
      </c>
      <c r="B375" s="33" t="n">
        <f aca="false">DATE(2000, MONTH(A375), DAY(A375))</f>
        <v>36736</v>
      </c>
      <c r="C375" s="33" t="n">
        <f aca="false">VLOOKUP(B375, $R$9:$S$13, 2)</f>
        <v>36789</v>
      </c>
      <c r="D375" s="34" t="n">
        <f aca="false">IF(OR(C375=B375, AND(C375&lt;&gt;C374, C374&gt;B374)), 1, 0)</f>
        <v>0</v>
      </c>
      <c r="E375" s="4" t="n">
        <f aca="false" t="array" ref="E375:E375">INDEX($A$9:A374, MAX(IF($D$9:D374=1, ROW(D$9:$D374)-ROW($D$9)+1, 0)))</f>
        <v>44368</v>
      </c>
      <c r="F375" s="36" t="n">
        <f aca="false">(A375-$A$2)/365.25</f>
        <v>1.40177960301164</v>
      </c>
      <c r="G375" s="37" t="n">
        <f aca="false">INDEX('Default Prob'!$P$5:$P$14,MIN(1+_xlfn.IFNA(MATCH(F375,'Default Prob'!$F$5:$F$14,1),0),COUNT('Default Prob'!$P$5:$P$14)))</f>
        <v>0.0308436325815494</v>
      </c>
      <c r="H375" s="37" t="n">
        <f aca="false">H374*EXP(-G374*(F375-F374))</f>
        <v>0.960824780352688</v>
      </c>
      <c r="I375" s="38" t="n">
        <f aca="false">H374-H375</f>
        <v>8.1140527904533E-005</v>
      </c>
      <c r="J375" s="39" t="n">
        <f aca="false">INDEX('Default Prob'!$C$3:$C$20, _xlfn.IFNA(MATCH(F375, 'Default Prob'!$B$3:$B$20, 1), 1))</f>
        <v>-0.0055</v>
      </c>
      <c r="K375" s="40" t="n">
        <f aca="false">1/((1+J375)^F375)</f>
        <v>1.00776102966278</v>
      </c>
      <c r="L375" s="41" t="n">
        <f aca="false">IF(AND(D375, A375 &lt;= $G$2), $D$5*$D$2*(A375-E375)/365.25, 0)</f>
        <v>0</v>
      </c>
      <c r="M375" s="41" t="n">
        <f aca="false">IF(A375&lt;=$G$2, $D$5*$D$2*(A375-E375)/365.25, 0)</f>
        <v>1560.5749486653</v>
      </c>
      <c r="N375" s="42" t="n">
        <f aca="false">(L375*H375 + M375*I375) * K375</f>
        <v>0.127608622342557</v>
      </c>
      <c r="O375" s="43" t="n">
        <f aca="false">IF(A375&lt;=$G$2, $D$2*(1-$D$3), 0)</f>
        <v>600000</v>
      </c>
      <c r="P375" s="44" t="n">
        <f aca="false">O375*I375*K375</f>
        <v>49.0621571690724</v>
      </c>
    </row>
    <row r="376" customFormat="false" ht="15" hidden="false" customHeight="false" outlineLevel="0" collapsed="false">
      <c r="A376" s="4" t="n">
        <f aca="false">WORKDAY(A375, 1)</f>
        <v>44407</v>
      </c>
      <c r="B376" s="33" t="n">
        <f aca="false">DATE(2000, MONTH(A376), DAY(A376))</f>
        <v>36737</v>
      </c>
      <c r="C376" s="33" t="n">
        <f aca="false">VLOOKUP(B376, $R$9:$S$13, 2)</f>
        <v>36789</v>
      </c>
      <c r="D376" s="34" t="n">
        <f aca="false">IF(OR(C376=B376, AND(C376&lt;&gt;C375, C375&gt;B375)), 1, 0)</f>
        <v>0</v>
      </c>
      <c r="E376" s="4" t="n">
        <f aca="false" t="array" ref="E376:E376">INDEX($A$9:A375, MAX(IF($D$9:D375=1, ROW(D$9:$D375)-ROW($D$9)+1, 0)))</f>
        <v>44368</v>
      </c>
      <c r="F376" s="36" t="n">
        <f aca="false">(A376-$A$2)/365.25</f>
        <v>1.40451745379877</v>
      </c>
      <c r="G376" s="37" t="n">
        <f aca="false">INDEX('Default Prob'!$P$5:$P$14,MIN(1+_xlfn.IFNA(MATCH(F376,'Default Prob'!$F$5:$F$14,1),0),COUNT('Default Prob'!$P$5:$P$14)))</f>
        <v>0.0308436325815494</v>
      </c>
      <c r="H376" s="37" t="n">
        <f aca="false">H375*EXP(-G375*(F376-F375))</f>
        <v>0.960743646676428</v>
      </c>
      <c r="I376" s="38" t="n">
        <f aca="false">H375-H376</f>
        <v>8.11336762605031E-005</v>
      </c>
      <c r="J376" s="39" t="n">
        <f aca="false">INDEX('Default Prob'!$C$3:$C$20, _xlfn.IFNA(MATCH(F376, 'Default Prob'!$B$3:$B$20, 1), 1))</f>
        <v>-0.0055</v>
      </c>
      <c r="K376" s="40" t="n">
        <f aca="false">1/((1+J376)^F376)</f>
        <v>1.007776246709</v>
      </c>
      <c r="L376" s="41" t="n">
        <f aca="false">IF(AND(D376, A376 &lt;= $G$2), $D$5*$D$2*(A376-E376)/365.25, 0)</f>
        <v>0</v>
      </c>
      <c r="M376" s="41" t="n">
        <f aca="false">IF(A376&lt;=$G$2, $D$5*$D$2*(A376-E376)/365.25, 0)</f>
        <v>1601.64271047228</v>
      </c>
      <c r="N376" s="42" t="n">
        <f aca="false">(L376*H376 + M376*I376) * K376</f>
        <v>0.13095766234074</v>
      </c>
      <c r="O376" s="43" t="n">
        <f aca="false">IF(A376&lt;=$G$2, $D$2*(1-$D$3), 0)</f>
        <v>600000</v>
      </c>
      <c r="P376" s="44" t="n">
        <f aca="false">O376*I376*K376</f>
        <v>49.0587550461079</v>
      </c>
    </row>
    <row r="377" customFormat="false" ht="15" hidden="false" customHeight="false" outlineLevel="0" collapsed="false">
      <c r="A377" s="4" t="n">
        <f aca="false">WORKDAY(A376, 1)</f>
        <v>44410</v>
      </c>
      <c r="B377" s="33" t="n">
        <f aca="false">DATE(2000, MONTH(A377), DAY(A377))</f>
        <v>36740</v>
      </c>
      <c r="C377" s="33" t="n">
        <f aca="false">VLOOKUP(B377, $R$9:$S$13, 2)</f>
        <v>36789</v>
      </c>
      <c r="D377" s="34" t="n">
        <f aca="false">IF(OR(C377=B377, AND(C377&lt;&gt;C376, C376&gt;B376)), 1, 0)</f>
        <v>0</v>
      </c>
      <c r="E377" s="4" t="n">
        <f aca="false" t="array" ref="E377:E377">INDEX($A$9:A376, MAX(IF($D$9:D376=1, ROW(D$9:$D376)-ROW($D$9)+1, 0)))</f>
        <v>44368</v>
      </c>
      <c r="F377" s="36" t="n">
        <f aca="false">(A377-$A$2)/365.25</f>
        <v>1.41273100616016</v>
      </c>
      <c r="G377" s="37" t="n">
        <f aca="false">INDEX('Default Prob'!$P$5:$P$14,MIN(1+_xlfn.IFNA(MATCH(F377,'Default Prob'!$F$5:$F$14,1),0),COUNT('Default Prob'!$P$5:$P$14)))</f>
        <v>0.0308436325815494</v>
      </c>
      <c r="H377" s="37" t="n">
        <f aca="false">H376*EXP(-G376*(F377-F376))</f>
        <v>0.960500286751725</v>
      </c>
      <c r="I377" s="38" t="n">
        <f aca="false">H376-H377</f>
        <v>0.000243359924703368</v>
      </c>
      <c r="J377" s="39" t="n">
        <f aca="false">INDEX('Default Prob'!$C$3:$C$20, _xlfn.IFNA(MATCH(F377, 'Default Prob'!$B$3:$B$20, 1), 1))</f>
        <v>-0.0055</v>
      </c>
      <c r="K377" s="40" t="n">
        <f aca="false">1/((1+J377)^F377)</f>
        <v>1.00782189922632</v>
      </c>
      <c r="L377" s="41" t="n">
        <f aca="false">IF(AND(D377, A377 &lt;= $G$2), $D$5*$D$2*(A377-E377)/365.25, 0)</f>
        <v>0</v>
      </c>
      <c r="M377" s="41" t="n">
        <f aca="false">IF(A377&lt;=$G$2, $D$5*$D$2*(A377-E377)/365.25, 0)</f>
        <v>1724.84599589322</v>
      </c>
      <c r="N377" s="42" t="n">
        <f aca="false">(L377*H377 + M377*I377) * K377</f>
        <v>0.423041699524648</v>
      </c>
      <c r="O377" s="43" t="n">
        <f aca="false">IF(A377&lt;=$G$2, $D$2*(1-$D$3), 0)</f>
        <v>600000</v>
      </c>
      <c r="P377" s="44" t="n">
        <f aca="false">O377*I377*K377</f>
        <v>147.158076906074</v>
      </c>
    </row>
    <row r="378" customFormat="false" ht="15" hidden="false" customHeight="false" outlineLevel="0" collapsed="false">
      <c r="A378" s="4" t="n">
        <f aca="false">WORKDAY(A377, 1)</f>
        <v>44411</v>
      </c>
      <c r="B378" s="33" t="n">
        <f aca="false">DATE(2000, MONTH(A378), DAY(A378))</f>
        <v>36741</v>
      </c>
      <c r="C378" s="33" t="n">
        <f aca="false">VLOOKUP(B378, $R$9:$S$13, 2)</f>
        <v>36789</v>
      </c>
      <c r="D378" s="34" t="n">
        <f aca="false">IF(OR(C378=B378, AND(C378&lt;&gt;C377, C377&gt;B377)), 1, 0)</f>
        <v>0</v>
      </c>
      <c r="E378" s="4" t="n">
        <f aca="false" t="array" ref="E378:E378">INDEX($A$9:A377, MAX(IF($D$9:D377=1, ROW(D$9:$D377)-ROW($D$9)+1, 0)))</f>
        <v>44368</v>
      </c>
      <c r="F378" s="36" t="n">
        <f aca="false">(A378-$A$2)/365.25</f>
        <v>1.4154688569473</v>
      </c>
      <c r="G378" s="37" t="n">
        <f aca="false">INDEX('Default Prob'!$P$5:$P$14,MIN(1+_xlfn.IFNA(MATCH(F378,'Default Prob'!$F$5:$F$14,1),0),COUNT('Default Prob'!$P$5:$P$14)))</f>
        <v>0.0308436325815494</v>
      </c>
      <c r="H378" s="37" t="n">
        <f aca="false">H377*EXP(-G377*(F378-F377))</f>
        <v>0.960419180476255</v>
      </c>
      <c r="I378" s="38" t="n">
        <f aca="false">H377-H378</f>
        <v>8.11062754697556E-005</v>
      </c>
      <c r="J378" s="39" t="n">
        <f aca="false">INDEX('Default Prob'!$C$3:$C$20, _xlfn.IFNA(MATCH(F378, 'Default Prob'!$B$3:$B$20, 1), 1))</f>
        <v>-0.0055</v>
      </c>
      <c r="K378" s="40" t="n">
        <f aca="false">1/((1+J378)^F378)</f>
        <v>1.00783711719166</v>
      </c>
      <c r="L378" s="41" t="n">
        <f aca="false">IF(AND(D378, A378 &lt;= $G$2), $D$5*$D$2*(A378-E378)/365.25, 0)</f>
        <v>0</v>
      </c>
      <c r="M378" s="41" t="n">
        <f aca="false">IF(A378&lt;=$G$2, $D$5*$D$2*(A378-E378)/365.25, 0)</f>
        <v>1765.91375770021</v>
      </c>
      <c r="N378" s="42" t="n">
        <f aca="false">(L378*H378 + M378*I378) * K378</f>
        <v>0.144349172024248</v>
      </c>
      <c r="O378" s="43" t="n">
        <f aca="false">IF(A378&lt;=$G$2, $D$2*(1-$D$3), 0)</f>
        <v>600000</v>
      </c>
      <c r="P378" s="44" t="n">
        <f aca="false">O378*I378*K378</f>
        <v>49.0451489133549</v>
      </c>
    </row>
    <row r="379" customFormat="false" ht="15" hidden="false" customHeight="false" outlineLevel="0" collapsed="false">
      <c r="A379" s="4" t="n">
        <f aca="false">WORKDAY(A378, 1)</f>
        <v>44412</v>
      </c>
      <c r="B379" s="33" t="n">
        <f aca="false">DATE(2000, MONTH(A379), DAY(A379))</f>
        <v>36742</v>
      </c>
      <c r="C379" s="33" t="n">
        <f aca="false">VLOOKUP(B379, $R$9:$S$13, 2)</f>
        <v>36789</v>
      </c>
      <c r="D379" s="34" t="n">
        <f aca="false">IF(OR(C379=B379, AND(C379&lt;&gt;C378, C378&gt;B378)), 1, 0)</f>
        <v>0</v>
      </c>
      <c r="E379" s="4" t="n">
        <f aca="false" t="array" ref="E379:E379">INDEX($A$9:A378, MAX(IF($D$9:D378=1, ROW(D$9:$D378)-ROW($D$9)+1, 0)))</f>
        <v>44368</v>
      </c>
      <c r="F379" s="36" t="n">
        <f aca="false">(A379-$A$2)/365.25</f>
        <v>1.41820670773443</v>
      </c>
      <c r="G379" s="37" t="n">
        <f aca="false">INDEX('Default Prob'!$P$5:$P$14,MIN(1+_xlfn.IFNA(MATCH(F379,'Default Prob'!$F$5:$F$14,1),0),COUNT('Default Prob'!$P$5:$P$14)))</f>
        <v>0.0308436325815494</v>
      </c>
      <c r="H379" s="37" t="n">
        <f aca="false">H378*EXP(-G378*(F379-F378))</f>
        <v>0.960338081049537</v>
      </c>
      <c r="I379" s="38" t="n">
        <f aca="false">H378-H379</f>
        <v>8.10994267181897E-005</v>
      </c>
      <c r="J379" s="39" t="n">
        <f aca="false">INDEX('Default Prob'!$C$3:$C$20, _xlfn.IFNA(MATCH(F379, 'Default Prob'!$B$3:$B$20, 1), 1))</f>
        <v>-0.0055</v>
      </c>
      <c r="K379" s="40" t="n">
        <f aca="false">1/((1+J379)^F379)</f>
        <v>1.00785233538679</v>
      </c>
      <c r="L379" s="41" t="n">
        <f aca="false">IF(AND(D379, A379 &lt;= $G$2), $D$5*$D$2*(A379-E379)/365.25, 0)</f>
        <v>0</v>
      </c>
      <c r="M379" s="41" t="n">
        <f aca="false">IF(A379&lt;=$G$2, $D$5*$D$2*(A379-E379)/365.25, 0)</f>
        <v>1806.98151950719</v>
      </c>
      <c r="N379" s="42" t="n">
        <f aca="false">(L379*H379 + M379*I379) * K379</f>
        <v>0.147695887109821</v>
      </c>
      <c r="O379" s="43" t="n">
        <f aca="false">IF(A379&lt;=$G$2, $D$2*(1-$D$3), 0)</f>
        <v>600000</v>
      </c>
      <c r="P379" s="44" t="n">
        <f aca="false">O379*I379*K379</f>
        <v>49.0417479698746</v>
      </c>
    </row>
    <row r="380" customFormat="false" ht="15" hidden="false" customHeight="false" outlineLevel="0" collapsed="false">
      <c r="A380" s="4" t="n">
        <f aca="false">WORKDAY(A379, 1)</f>
        <v>44413</v>
      </c>
      <c r="B380" s="33" t="n">
        <f aca="false">DATE(2000, MONTH(A380), DAY(A380))</f>
        <v>36743</v>
      </c>
      <c r="C380" s="33" t="n">
        <f aca="false">VLOOKUP(B380, $R$9:$S$13, 2)</f>
        <v>36789</v>
      </c>
      <c r="D380" s="34" t="n">
        <f aca="false">IF(OR(C380=B380, AND(C380&lt;&gt;C379, C379&gt;B379)), 1, 0)</f>
        <v>0</v>
      </c>
      <c r="E380" s="4" t="n">
        <f aca="false" t="array" ref="E380:E380">INDEX($A$9:A379, MAX(IF($D$9:D379=1, ROW(D$9:$D379)-ROW($D$9)+1, 0)))</f>
        <v>44368</v>
      </c>
      <c r="F380" s="36" t="n">
        <f aca="false">(A380-$A$2)/365.25</f>
        <v>1.42094455852156</v>
      </c>
      <c r="G380" s="37" t="n">
        <f aca="false">INDEX('Default Prob'!$P$5:$P$14,MIN(1+_xlfn.IFNA(MATCH(F380,'Default Prob'!$F$5:$F$14,1),0),COUNT('Default Prob'!$P$5:$P$14)))</f>
        <v>0.0308436325815494</v>
      </c>
      <c r="H380" s="37" t="n">
        <f aca="false">H379*EXP(-G379*(F380-F379))</f>
        <v>0.960256988470992</v>
      </c>
      <c r="I380" s="38" t="n">
        <f aca="false">H379-H380</f>
        <v>8.1092578544828E-005</v>
      </c>
      <c r="J380" s="39" t="n">
        <f aca="false">INDEX('Default Prob'!$C$3:$C$20, _xlfn.IFNA(MATCH(F380, 'Default Prob'!$B$3:$B$20, 1), 1))</f>
        <v>-0.0055</v>
      </c>
      <c r="K380" s="40" t="n">
        <f aca="false">1/((1+J380)^F380)</f>
        <v>1.00786755381171</v>
      </c>
      <c r="L380" s="41" t="n">
        <f aca="false">IF(AND(D380, A380 &lt;= $G$2), $D$5*$D$2*(A380-E380)/365.25, 0)</f>
        <v>0</v>
      </c>
      <c r="M380" s="41" t="n">
        <f aca="false">IF(A380&lt;=$G$2, $D$5*$D$2*(A380-E380)/365.25, 0)</f>
        <v>1848.04928131417</v>
      </c>
      <c r="N380" s="42" t="n">
        <f aca="false">(L380*H380 + M380*I380) * K380</f>
        <v>0.15104213735777</v>
      </c>
      <c r="O380" s="43" t="n">
        <f aca="false">IF(A380&lt;=$G$2, $D$2*(1-$D$3), 0)</f>
        <v>600000</v>
      </c>
      <c r="P380" s="44" t="n">
        <f aca="false">O380*I380*K380</f>
        <v>49.0383472621561</v>
      </c>
    </row>
    <row r="381" customFormat="false" ht="15" hidden="false" customHeight="false" outlineLevel="0" collapsed="false">
      <c r="A381" s="4" t="n">
        <f aca="false">WORKDAY(A380, 1)</f>
        <v>44414</v>
      </c>
      <c r="B381" s="33" t="n">
        <f aca="false">DATE(2000, MONTH(A381), DAY(A381))</f>
        <v>36744</v>
      </c>
      <c r="C381" s="33" t="n">
        <f aca="false">VLOOKUP(B381, $R$9:$S$13, 2)</f>
        <v>36789</v>
      </c>
      <c r="D381" s="34" t="n">
        <f aca="false">IF(OR(C381=B381, AND(C381&lt;&gt;C380, C380&gt;B380)), 1, 0)</f>
        <v>0</v>
      </c>
      <c r="E381" s="4" t="n">
        <f aca="false" t="array" ref="E381:E381">INDEX($A$9:A380, MAX(IF($D$9:D380=1, ROW(D$9:$D380)-ROW($D$9)+1, 0)))</f>
        <v>44368</v>
      </c>
      <c r="F381" s="36" t="n">
        <f aca="false">(A381-$A$2)/365.25</f>
        <v>1.42368240930869</v>
      </c>
      <c r="G381" s="37" t="n">
        <f aca="false">INDEX('Default Prob'!$P$5:$P$14,MIN(1+_xlfn.IFNA(MATCH(F381,'Default Prob'!$F$5:$F$14,1),0),COUNT('Default Prob'!$P$5:$P$14)))</f>
        <v>0.0308436325815494</v>
      </c>
      <c r="H381" s="37" t="n">
        <f aca="false">H380*EXP(-G380*(F381-F380))</f>
        <v>0.960175902740042</v>
      </c>
      <c r="I381" s="38" t="n">
        <f aca="false">H380-H381</f>
        <v>8.10857309497814E-005</v>
      </c>
      <c r="J381" s="39" t="n">
        <f aca="false">INDEX('Default Prob'!$C$3:$C$20, _xlfn.IFNA(MATCH(F381, 'Default Prob'!$B$3:$B$20, 1), 1))</f>
        <v>-0.0055</v>
      </c>
      <c r="K381" s="40" t="n">
        <f aca="false">1/((1+J381)^F381)</f>
        <v>1.00788277246643</v>
      </c>
      <c r="L381" s="41" t="n">
        <f aca="false">IF(AND(D381, A381 &lt;= $G$2), $D$5*$D$2*(A381-E381)/365.25, 0)</f>
        <v>0</v>
      </c>
      <c r="M381" s="41" t="n">
        <f aca="false">IF(A381&lt;=$G$2, $D$5*$D$2*(A381-E381)/365.25, 0)</f>
        <v>1889.11704312115</v>
      </c>
      <c r="N381" s="42" t="n">
        <f aca="false">(L381*H381 + M381*I381) * K381</f>
        <v>0.15438792281676</v>
      </c>
      <c r="O381" s="43" t="n">
        <f aca="false">IF(A381&lt;=$G$2, $D$2*(1-$D$3), 0)</f>
        <v>600000</v>
      </c>
      <c r="P381" s="44" t="n">
        <f aca="false">O381*I381*K381</f>
        <v>49.0349467902798</v>
      </c>
    </row>
    <row r="382" customFormat="false" ht="15" hidden="false" customHeight="false" outlineLevel="0" collapsed="false">
      <c r="A382" s="4" t="n">
        <f aca="false">WORKDAY(A381, 1)</f>
        <v>44417</v>
      </c>
      <c r="B382" s="33" t="n">
        <f aca="false">DATE(2000, MONTH(A382), DAY(A382))</f>
        <v>36747</v>
      </c>
      <c r="C382" s="33" t="n">
        <f aca="false">VLOOKUP(B382, $R$9:$S$13, 2)</f>
        <v>36789</v>
      </c>
      <c r="D382" s="34" t="n">
        <f aca="false">IF(OR(C382=B382, AND(C382&lt;&gt;C381, C381&gt;B381)), 1, 0)</f>
        <v>0</v>
      </c>
      <c r="E382" s="4" t="n">
        <f aca="false" t="array" ref="E382:E382">INDEX($A$9:A381, MAX(IF($D$9:D381=1, ROW(D$9:$D381)-ROW($D$9)+1, 0)))</f>
        <v>44368</v>
      </c>
      <c r="F382" s="36" t="n">
        <f aca="false">(A382-$A$2)/365.25</f>
        <v>1.43189596167009</v>
      </c>
      <c r="G382" s="37" t="n">
        <f aca="false">INDEX('Default Prob'!$P$5:$P$14,MIN(1+_xlfn.IFNA(MATCH(F382,'Default Prob'!$F$5:$F$14,1),0),COUNT('Default Prob'!$P$5:$P$14)))</f>
        <v>0.0308436325815494</v>
      </c>
      <c r="H382" s="37" t="n">
        <f aca="false">H381*EXP(-G381*(F382-F381))</f>
        <v>0.959932686626981</v>
      </c>
      <c r="I382" s="38" t="n">
        <f aca="false">H381-H382</f>
        <v>0.000243216113061107</v>
      </c>
      <c r="J382" s="39" t="n">
        <f aca="false">INDEX('Default Prob'!$C$3:$C$20, _xlfn.IFNA(MATCH(F382, 'Default Prob'!$B$3:$B$20, 1), 1))</f>
        <v>-0.0055</v>
      </c>
      <c r="K382" s="40" t="n">
        <f aca="false">1/((1+J382)^F382)</f>
        <v>1.0079284298094</v>
      </c>
      <c r="L382" s="41" t="n">
        <f aca="false">IF(AND(D382, A382 &lt;= $G$2), $D$5*$D$2*(A382-E382)/365.25, 0)</f>
        <v>0</v>
      </c>
      <c r="M382" s="41" t="n">
        <f aca="false">IF(A382&lt;=$G$2, $D$5*$D$2*(A382-E382)/365.25, 0)</f>
        <v>2012.32032854209</v>
      </c>
      <c r="N382" s="42" t="n">
        <f aca="false">(L382*H382 + M382*I382) * K382</f>
        <v>0.493309129862804</v>
      </c>
      <c r="O382" s="43" t="n">
        <f aca="false">IF(A382&lt;=$G$2, $D$2*(1-$D$3), 0)</f>
        <v>600000</v>
      </c>
      <c r="P382" s="44" t="n">
        <f aca="false">O382*I382*K382</f>
        <v>147.086660965216</v>
      </c>
    </row>
    <row r="383" customFormat="false" ht="15" hidden="false" customHeight="false" outlineLevel="0" collapsed="false">
      <c r="A383" s="4" t="n">
        <f aca="false">WORKDAY(A382, 1)</f>
        <v>44418</v>
      </c>
      <c r="B383" s="33" t="n">
        <f aca="false">DATE(2000, MONTH(A383), DAY(A383))</f>
        <v>36748</v>
      </c>
      <c r="C383" s="33" t="n">
        <f aca="false">VLOOKUP(B383, $R$9:$S$13, 2)</f>
        <v>36789</v>
      </c>
      <c r="D383" s="34" t="n">
        <f aca="false">IF(OR(C383=B383, AND(C383&lt;&gt;C382, C382&gt;B382)), 1, 0)</f>
        <v>0</v>
      </c>
      <c r="E383" s="4" t="n">
        <f aca="false" t="array" ref="E383:E383">INDEX($A$9:A382, MAX(IF($D$9:D382=1, ROW(D$9:$D382)-ROW($D$9)+1, 0)))</f>
        <v>44368</v>
      </c>
      <c r="F383" s="36" t="n">
        <f aca="false">(A383-$A$2)/365.25</f>
        <v>1.43463381245722</v>
      </c>
      <c r="G383" s="37" t="n">
        <f aca="false">INDEX('Default Prob'!$P$5:$P$14,MIN(1+_xlfn.IFNA(MATCH(F383,'Default Prob'!$F$5:$F$14,1),0),COUNT('Default Prob'!$P$5:$P$14)))</f>
        <v>0.0308436325815494</v>
      </c>
      <c r="H383" s="37" t="n">
        <f aca="false">H382*EXP(-G382*(F383-F382))</f>
        <v>0.95985162828063</v>
      </c>
      <c r="I383" s="38" t="n">
        <f aca="false">H382-H383</f>
        <v>8.10583463513037E-005</v>
      </c>
      <c r="J383" s="39" t="n">
        <f aca="false">INDEX('Default Prob'!$C$3:$C$20, _xlfn.IFNA(MATCH(F383, 'Default Prob'!$B$3:$B$20, 1), 1))</f>
        <v>-0.0055</v>
      </c>
      <c r="K383" s="40" t="n">
        <f aca="false">1/((1+J383)^F383)</f>
        <v>1.00794364938333</v>
      </c>
      <c r="L383" s="41" t="n">
        <f aca="false">IF(AND(D383, A383 &lt;= $G$2), $D$5*$D$2*(A383-E383)/365.25, 0)</f>
        <v>0</v>
      </c>
      <c r="M383" s="41" t="n">
        <f aca="false">IF(A383&lt;=$G$2, $D$5*$D$2*(A383-E383)/365.25, 0)</f>
        <v>2053.38809034908</v>
      </c>
      <c r="N383" s="42" t="n">
        <f aca="false">(L383*H383 + M383*I383) * K383</f>
        <v>0.167766417729592</v>
      </c>
      <c r="O383" s="43" t="n">
        <f aca="false">IF(A383&lt;=$G$2, $D$2*(1-$D$3), 0)</f>
        <v>600000</v>
      </c>
      <c r="P383" s="44" t="n">
        <f aca="false">O383*I383*K383</f>
        <v>49.0213472605868</v>
      </c>
    </row>
    <row r="384" customFormat="false" ht="15" hidden="false" customHeight="false" outlineLevel="0" collapsed="false">
      <c r="A384" s="4" t="n">
        <f aca="false">WORKDAY(A383, 1)</f>
        <v>44419</v>
      </c>
      <c r="B384" s="33" t="n">
        <f aca="false">DATE(2000, MONTH(A384), DAY(A384))</f>
        <v>36749</v>
      </c>
      <c r="C384" s="33" t="n">
        <f aca="false">VLOOKUP(B384, $R$9:$S$13, 2)</f>
        <v>36789</v>
      </c>
      <c r="D384" s="34" t="n">
        <f aca="false">IF(OR(C384=B384, AND(C384&lt;&gt;C383, C383&gt;B383)), 1, 0)</f>
        <v>0</v>
      </c>
      <c r="E384" s="4" t="n">
        <f aca="false" t="array" ref="E384:E384">INDEX($A$9:A383, MAX(IF($D$9:D383=1, ROW(D$9:$D383)-ROW($D$9)+1, 0)))</f>
        <v>44368</v>
      </c>
      <c r="F384" s="36" t="n">
        <f aca="false">(A384-$A$2)/365.25</f>
        <v>1.43737166324435</v>
      </c>
      <c r="G384" s="37" t="n">
        <f aca="false">INDEX('Default Prob'!$P$5:$P$14,MIN(1+_xlfn.IFNA(MATCH(F384,'Default Prob'!$F$5:$F$14,1),0),COUNT('Default Prob'!$P$5:$P$14)))</f>
        <v>0.0308436325815494</v>
      </c>
      <c r="H384" s="37" t="n">
        <f aca="false">H383*EXP(-G383*(F384-F383))</f>
        <v>0.959770576778983</v>
      </c>
      <c r="I384" s="38" t="n">
        <f aca="false">H383-H384</f>
        <v>8.10515016468338E-005</v>
      </c>
      <c r="J384" s="39" t="n">
        <f aca="false">INDEX('Default Prob'!$C$3:$C$20, _xlfn.IFNA(MATCH(F384, 'Default Prob'!$B$3:$B$20, 1), 1))</f>
        <v>-0.0055</v>
      </c>
      <c r="K384" s="40" t="n">
        <f aca="false">1/((1+J384)^F384)</f>
        <v>1.00795886918708</v>
      </c>
      <c r="L384" s="41" t="n">
        <f aca="false">IF(AND(D384, A384 &lt;= $G$2), $D$5*$D$2*(A384-E384)/365.25, 0)</f>
        <v>0</v>
      </c>
      <c r="M384" s="41" t="n">
        <f aca="false">IF(A384&lt;=$G$2, $D$5*$D$2*(A384-E384)/365.25, 0)</f>
        <v>2094.45585215606</v>
      </c>
      <c r="N384" s="42" t="n">
        <f aca="false">(L384*H384 + M384*I384) * K384</f>
        <v>0.171109879968737</v>
      </c>
      <c r="O384" s="43" t="n">
        <f aca="false">IF(A384&lt;=$G$2, $D$2*(1-$D$3), 0)</f>
        <v>600000</v>
      </c>
      <c r="P384" s="44" t="n">
        <f aca="false">O384*I384*K384</f>
        <v>49.0179479675146</v>
      </c>
    </row>
    <row r="385" customFormat="false" ht="15" hidden="false" customHeight="false" outlineLevel="0" collapsed="false">
      <c r="A385" s="4" t="n">
        <f aca="false">WORKDAY(A384, 1)</f>
        <v>44420</v>
      </c>
      <c r="B385" s="33" t="n">
        <f aca="false">DATE(2000, MONTH(A385), DAY(A385))</f>
        <v>36750</v>
      </c>
      <c r="C385" s="33" t="n">
        <f aca="false">VLOOKUP(B385, $R$9:$S$13, 2)</f>
        <v>36789</v>
      </c>
      <c r="D385" s="34" t="n">
        <f aca="false">IF(OR(C385=B385, AND(C385&lt;&gt;C384, C384&gt;B384)), 1, 0)</f>
        <v>0</v>
      </c>
      <c r="E385" s="4" t="n">
        <f aca="false" t="array" ref="E385:E385">INDEX($A$9:A384, MAX(IF($D$9:D384=1, ROW(D$9:$D384)-ROW($D$9)+1, 0)))</f>
        <v>44368</v>
      </c>
      <c r="F385" s="36" t="n">
        <f aca="false">(A385-$A$2)/365.25</f>
        <v>1.44010951403149</v>
      </c>
      <c r="G385" s="37" t="n">
        <f aca="false">INDEX('Default Prob'!$P$5:$P$14,MIN(1+_xlfn.IFNA(MATCH(F385,'Default Prob'!$F$5:$F$14,1),0),COUNT('Default Prob'!$P$5:$P$14)))</f>
        <v>0.0308436325815494</v>
      </c>
      <c r="H385" s="37" t="n">
        <f aca="false">H384*EXP(-G384*(F385-F384))</f>
        <v>0.959689532121462</v>
      </c>
      <c r="I385" s="38" t="n">
        <f aca="false">H384-H385</f>
        <v>8.10446575203461E-005</v>
      </c>
      <c r="J385" s="39" t="n">
        <f aca="false">INDEX('Default Prob'!$C$3:$C$20, _xlfn.IFNA(MATCH(F385, 'Default Prob'!$B$3:$B$20, 1), 1))</f>
        <v>-0.0055</v>
      </c>
      <c r="K385" s="40" t="n">
        <f aca="false">1/((1+J385)^F385)</f>
        <v>1.00797408922065</v>
      </c>
      <c r="L385" s="41" t="n">
        <f aca="false">IF(AND(D385, A385 &lt;= $G$2), $D$5*$D$2*(A385-E385)/365.25, 0)</f>
        <v>0</v>
      </c>
      <c r="M385" s="41" t="n">
        <f aca="false">IF(A385&lt;=$G$2, $D$5*$D$2*(A385-E385)/365.25, 0)</f>
        <v>2135.52361396304</v>
      </c>
      <c r="N385" s="42" t="n">
        <f aca="false">(L385*H385 + M385*I385) * K385</f>
        <v>0.174452877708996</v>
      </c>
      <c r="O385" s="43" t="n">
        <f aca="false">IF(A385&lt;=$G$2, $D$2*(1-$D$3), 0)</f>
        <v>600000</v>
      </c>
      <c r="P385" s="44" t="n">
        <f aca="false">O385*I385*K385</f>
        <v>49.0145489101622</v>
      </c>
    </row>
    <row r="386" customFormat="false" ht="15" hidden="false" customHeight="false" outlineLevel="0" collapsed="false">
      <c r="A386" s="4" t="n">
        <f aca="false">WORKDAY(A385, 1)</f>
        <v>44421</v>
      </c>
      <c r="B386" s="33" t="n">
        <f aca="false">DATE(2000, MONTH(A386), DAY(A386))</f>
        <v>36751</v>
      </c>
      <c r="C386" s="33" t="n">
        <f aca="false">VLOOKUP(B386, $R$9:$S$13, 2)</f>
        <v>36789</v>
      </c>
      <c r="D386" s="34" t="n">
        <f aca="false">IF(OR(C386=B386, AND(C386&lt;&gt;C385, C385&gt;B385)), 1, 0)</f>
        <v>0</v>
      </c>
      <c r="E386" s="4" t="n">
        <f aca="false" t="array" ref="E386:E386">INDEX($A$9:A385, MAX(IF($D$9:D385=1, ROW(D$9:$D385)-ROW($D$9)+1, 0)))</f>
        <v>44368</v>
      </c>
      <c r="F386" s="36" t="n">
        <f aca="false">(A386-$A$2)/365.25</f>
        <v>1.44284736481862</v>
      </c>
      <c r="G386" s="37" t="n">
        <f aca="false">INDEX('Default Prob'!$P$5:$P$14,MIN(1+_xlfn.IFNA(MATCH(F386,'Default Prob'!$F$5:$F$14,1),0),COUNT('Default Prob'!$P$5:$P$14)))</f>
        <v>0.0308436325815494</v>
      </c>
      <c r="H386" s="37" t="n">
        <f aca="false">H385*EXP(-G385*(F386-F385))</f>
        <v>0.959608494307491</v>
      </c>
      <c r="I386" s="38" t="n">
        <f aca="false">H385-H386</f>
        <v>8.10378139718404E-005</v>
      </c>
      <c r="J386" s="39" t="n">
        <f aca="false">INDEX('Default Prob'!$C$3:$C$20, _xlfn.IFNA(MATCH(F386, 'Default Prob'!$B$3:$B$20, 1), 1))</f>
        <v>-0.0055</v>
      </c>
      <c r="K386" s="40" t="n">
        <f aca="false">1/((1+J386)^F386)</f>
        <v>1.00798930948404</v>
      </c>
      <c r="L386" s="41" t="n">
        <f aca="false">IF(AND(D386, A386 &lt;= $G$2), $D$5*$D$2*(A386-E386)/365.25, 0)</f>
        <v>0</v>
      </c>
      <c r="M386" s="41" t="n">
        <f aca="false">IF(A386&lt;=$G$2, $D$5*$D$2*(A386-E386)/365.25, 0)</f>
        <v>2176.59137577002</v>
      </c>
      <c r="N386" s="42" t="n">
        <f aca="false">(L386*H386 + M386*I386) * K386</f>
        <v>0.17779541099882</v>
      </c>
      <c r="O386" s="43" t="n">
        <f aca="false">IF(A386&lt;=$G$2, $D$2*(1-$D$3), 0)</f>
        <v>600000</v>
      </c>
      <c r="P386" s="44" t="n">
        <f aca="false">O386*I386*K386</f>
        <v>49.0111500885428</v>
      </c>
    </row>
    <row r="387" customFormat="false" ht="15" hidden="false" customHeight="false" outlineLevel="0" collapsed="false">
      <c r="A387" s="4" t="n">
        <f aca="false">WORKDAY(A386, 1)</f>
        <v>44424</v>
      </c>
      <c r="B387" s="33" t="n">
        <f aca="false">DATE(2000, MONTH(A387), DAY(A387))</f>
        <v>36754</v>
      </c>
      <c r="C387" s="33" t="n">
        <f aca="false">VLOOKUP(B387, $R$9:$S$13, 2)</f>
        <v>36789</v>
      </c>
      <c r="D387" s="34" t="n">
        <f aca="false">IF(OR(C387=B387, AND(C387&lt;&gt;C386, C386&gt;B386)), 1, 0)</f>
        <v>0</v>
      </c>
      <c r="E387" s="4" t="n">
        <f aca="false" t="array" ref="E387:E387">INDEX($A$9:A386, MAX(IF($D$9:D386=1, ROW(D$9:$D386)-ROW($D$9)+1, 0)))</f>
        <v>44368</v>
      </c>
      <c r="F387" s="36" t="n">
        <f aca="false">(A387-$A$2)/365.25</f>
        <v>1.45106091718001</v>
      </c>
      <c r="G387" s="37" t="n">
        <f aca="false">INDEX('Default Prob'!$P$5:$P$14,MIN(1+_xlfn.IFNA(MATCH(F387,'Default Prob'!$F$5:$F$14,1),0),COUNT('Default Prob'!$P$5:$P$14)))</f>
        <v>0.0308436325815494</v>
      </c>
      <c r="H387" s="37" t="n">
        <f aca="false">H386*EXP(-G386*(F387-F386))</f>
        <v>0.959365421921087</v>
      </c>
      <c r="I387" s="38" t="n">
        <f aca="false">H386-H387</f>
        <v>0.000243072386403198</v>
      </c>
      <c r="J387" s="39" t="n">
        <f aca="false">INDEX('Default Prob'!$C$3:$C$20, _xlfn.IFNA(MATCH(F387, 'Default Prob'!$B$3:$B$20, 1), 1))</f>
        <v>-0.0055</v>
      </c>
      <c r="K387" s="40" t="n">
        <f aca="false">1/((1+J387)^F387)</f>
        <v>1.00803497165316</v>
      </c>
      <c r="L387" s="41" t="n">
        <f aca="false">IF(AND(D387, A387 &lt;= $G$2), $D$5*$D$2*(A387-E387)/365.25, 0)</f>
        <v>0</v>
      </c>
      <c r="M387" s="41" t="n">
        <f aca="false">IF(A387&lt;=$G$2, $D$5*$D$2*(A387-E387)/365.25, 0)</f>
        <v>2299.79466119096</v>
      </c>
      <c r="N387" s="42" t="n">
        <f aca="false">(L387*H387 + M387*I387) * K387</f>
        <v>0.563508258879109</v>
      </c>
      <c r="O387" s="43" t="n">
        <f aca="false">IF(A387&lt;=$G$2, $D$2*(1-$D$3), 0)</f>
        <v>600000</v>
      </c>
      <c r="P387" s="44" t="n">
        <f aca="false">O387*I387*K387</f>
        <v>147.015279682567</v>
      </c>
    </row>
    <row r="388" customFormat="false" ht="15" hidden="false" customHeight="false" outlineLevel="0" collapsed="false">
      <c r="A388" s="4" t="n">
        <f aca="false">WORKDAY(A387, 1)</f>
        <v>44425</v>
      </c>
      <c r="B388" s="33" t="n">
        <f aca="false">DATE(2000, MONTH(A388), DAY(A388))</f>
        <v>36755</v>
      </c>
      <c r="C388" s="33" t="n">
        <f aca="false">VLOOKUP(B388, $R$9:$S$13, 2)</f>
        <v>36789</v>
      </c>
      <c r="D388" s="34" t="n">
        <f aca="false">IF(OR(C388=B388, AND(C388&lt;&gt;C387, C387&gt;B387)), 1, 0)</f>
        <v>0</v>
      </c>
      <c r="E388" s="4" t="n">
        <f aca="false" t="array" ref="E388:E388">INDEX($A$9:A387, MAX(IF($D$9:D387=1, ROW(D$9:$D387)-ROW($D$9)+1, 0)))</f>
        <v>44368</v>
      </c>
      <c r="F388" s="36" t="n">
        <f aca="false">(A388-$A$2)/365.25</f>
        <v>1.45379876796715</v>
      </c>
      <c r="G388" s="37" t="n">
        <f aca="false">INDEX('Default Prob'!$P$5:$P$14,MIN(1+_xlfn.IFNA(MATCH(F388,'Default Prob'!$F$5:$F$14,1),0),COUNT('Default Prob'!$P$5:$P$14)))</f>
        <v>0.0308436325815494</v>
      </c>
      <c r="H388" s="37" t="n">
        <f aca="false">H387*EXP(-G387*(F388-F387))</f>
        <v>0.959284411475531</v>
      </c>
      <c r="I388" s="38" t="n">
        <f aca="false">H387-H388</f>
        <v>8.10104455560845E-005</v>
      </c>
      <c r="J388" s="39" t="n">
        <f aca="false">INDEX('Default Prob'!$C$3:$C$20, _xlfn.IFNA(MATCH(F388, 'Default Prob'!$B$3:$B$20, 1), 1))</f>
        <v>-0.0055</v>
      </c>
      <c r="K388" s="40" t="n">
        <f aca="false">1/((1+J388)^F388)</f>
        <v>1.00805019283586</v>
      </c>
      <c r="L388" s="41" t="n">
        <f aca="false">IF(AND(D388, A388 &lt;= $G$2), $D$5*$D$2*(A388-E388)/365.25, 0)</f>
        <v>0</v>
      </c>
      <c r="M388" s="41" t="n">
        <f aca="false">IF(A388&lt;=$G$2, $D$5*$D$2*(A388-E388)/365.25, 0)</f>
        <v>2340.86242299795</v>
      </c>
      <c r="N388" s="42" t="n">
        <f aca="false">(L388*H388 + M388*I388) * K388</f>
        <v>0.191160900619228</v>
      </c>
      <c r="O388" s="43" t="n">
        <f aca="false">IF(A388&lt;=$G$2, $D$2*(1-$D$3), 0)</f>
        <v>600000</v>
      </c>
      <c r="P388" s="44" t="n">
        <f aca="false">O388*I388*K388</f>
        <v>48.9975571587179</v>
      </c>
    </row>
    <row r="389" customFormat="false" ht="15" hidden="false" customHeight="false" outlineLevel="0" collapsed="false">
      <c r="A389" s="4" t="n">
        <f aca="false">WORKDAY(A388, 1)</f>
        <v>44426</v>
      </c>
      <c r="B389" s="33" t="n">
        <f aca="false">DATE(2000, MONTH(A389), DAY(A389))</f>
        <v>36756</v>
      </c>
      <c r="C389" s="33" t="n">
        <f aca="false">VLOOKUP(B389, $R$9:$S$13, 2)</f>
        <v>36789</v>
      </c>
      <c r="D389" s="34" t="n">
        <f aca="false">IF(OR(C389=B389, AND(C389&lt;&gt;C388, C388&gt;B388)), 1, 0)</f>
        <v>0</v>
      </c>
      <c r="E389" s="4" t="n">
        <f aca="false" t="array" ref="E389:E389">INDEX($A$9:A388, MAX(IF($D$9:D388=1, ROW(D$9:$D388)-ROW($D$9)+1, 0)))</f>
        <v>44368</v>
      </c>
      <c r="F389" s="36" t="n">
        <f aca="false">(A389-$A$2)/365.25</f>
        <v>1.45653661875428</v>
      </c>
      <c r="G389" s="37" t="n">
        <f aca="false">INDEX('Default Prob'!$P$5:$P$14,MIN(1+_xlfn.IFNA(MATCH(F389,'Default Prob'!$F$5:$F$14,1),0),COUNT('Default Prob'!$P$5:$P$14)))</f>
        <v>0.0308436325815494</v>
      </c>
      <c r="H389" s="37" t="n">
        <f aca="false">H388*EXP(-G388*(F389-F388))</f>
        <v>0.959203407870635</v>
      </c>
      <c r="I389" s="38" t="n">
        <f aca="false">H388-H389</f>
        <v>8.10036048964902E-005</v>
      </c>
      <c r="J389" s="39" t="n">
        <f aca="false">INDEX('Default Prob'!$C$3:$C$20, _xlfn.IFNA(MATCH(F389, 'Default Prob'!$B$3:$B$20, 1), 1))</f>
        <v>-0.0055</v>
      </c>
      <c r="K389" s="40" t="n">
        <f aca="false">1/((1+J389)^F389)</f>
        <v>1.0080654142484</v>
      </c>
      <c r="L389" s="41" t="n">
        <f aca="false">IF(AND(D389, A389 &lt;= $G$2), $D$5*$D$2*(A389-E389)/365.25, 0)</f>
        <v>0</v>
      </c>
      <c r="M389" s="41" t="n">
        <f aca="false">IF(A389&lt;=$G$2, $D$5*$D$2*(A389-E389)/365.25, 0)</f>
        <v>2381.93018480493</v>
      </c>
      <c r="N389" s="42" t="n">
        <f aca="false">(L389*H389 + M389*I389) * K389</f>
        <v>0.194501112381292</v>
      </c>
      <c r="O389" s="43" t="n">
        <f aca="false">IF(A389&lt;=$G$2, $D$2*(1-$D$3), 0)</f>
        <v>600000</v>
      </c>
      <c r="P389" s="44" t="n">
        <f aca="false">O389*I389*K389</f>
        <v>48.9941595153564</v>
      </c>
    </row>
    <row r="390" customFormat="false" ht="15" hidden="false" customHeight="false" outlineLevel="0" collapsed="false">
      <c r="A390" s="4" t="n">
        <f aca="false">WORKDAY(A389, 1)</f>
        <v>44427</v>
      </c>
      <c r="B390" s="33" t="n">
        <f aca="false">DATE(2000, MONTH(A390), DAY(A390))</f>
        <v>36757</v>
      </c>
      <c r="C390" s="33" t="n">
        <f aca="false">VLOOKUP(B390, $R$9:$S$13, 2)</f>
        <v>36789</v>
      </c>
      <c r="D390" s="34" t="n">
        <f aca="false">IF(OR(C390=B390, AND(C390&lt;&gt;C389, C389&gt;B389)), 1, 0)</f>
        <v>0</v>
      </c>
      <c r="E390" s="4" t="n">
        <f aca="false" t="array" ref="E390:E390">INDEX($A$9:A389, MAX(IF($D$9:D389=1, ROW(D$9:$D389)-ROW($D$9)+1, 0)))</f>
        <v>44368</v>
      </c>
      <c r="F390" s="36" t="n">
        <f aca="false">(A390-$A$2)/365.25</f>
        <v>1.45927446954141</v>
      </c>
      <c r="G390" s="37" t="n">
        <f aca="false">INDEX('Default Prob'!$P$5:$P$14,MIN(1+_xlfn.IFNA(MATCH(F390,'Default Prob'!$F$5:$F$14,1),0),COUNT('Default Prob'!$P$5:$P$14)))</f>
        <v>0.0308436325815494</v>
      </c>
      <c r="H390" s="37" t="n">
        <f aca="false">H389*EXP(-G389*(F390-F389))</f>
        <v>0.95912241110582</v>
      </c>
      <c r="I390" s="38" t="n">
        <f aca="false">H389-H390</f>
        <v>8.09967648145449E-005</v>
      </c>
      <c r="J390" s="39" t="n">
        <f aca="false">INDEX('Default Prob'!$C$3:$C$20, _xlfn.IFNA(MATCH(F390, 'Default Prob'!$B$3:$B$20, 1), 1))</f>
        <v>-0.0055</v>
      </c>
      <c r="K390" s="40" t="n">
        <f aca="false">1/((1+J390)^F390)</f>
        <v>1.00808063589078</v>
      </c>
      <c r="L390" s="41" t="n">
        <f aca="false">IF(AND(D390, A390 &lt;= $G$2), $D$5*$D$2*(A390-E390)/365.25, 0)</f>
        <v>0</v>
      </c>
      <c r="M390" s="41" t="n">
        <f aca="false">IF(A390&lt;=$G$2, $D$5*$D$2*(A390-E390)/365.25, 0)</f>
        <v>2422.99794661191</v>
      </c>
      <c r="N390" s="42" t="n">
        <f aca="false">(L390*H390 + M390*I390) * K390</f>
        <v>0.197840859982801</v>
      </c>
      <c r="O390" s="43" t="n">
        <f aca="false">IF(A390&lt;=$G$2, $D$2*(1-$D$3), 0)</f>
        <v>600000</v>
      </c>
      <c r="P390" s="44" t="n">
        <f aca="false">O390*I390*K390</f>
        <v>48.9907621076054</v>
      </c>
    </row>
    <row r="391" customFormat="false" ht="15" hidden="false" customHeight="false" outlineLevel="0" collapsed="false">
      <c r="A391" s="4" t="n">
        <f aca="false">WORKDAY(A390, 1)</f>
        <v>44428</v>
      </c>
      <c r="B391" s="33" t="n">
        <f aca="false">DATE(2000, MONTH(A391), DAY(A391))</f>
        <v>36758</v>
      </c>
      <c r="C391" s="33" t="n">
        <f aca="false">VLOOKUP(B391, $R$9:$S$13, 2)</f>
        <v>36789</v>
      </c>
      <c r="D391" s="34" t="n">
        <f aca="false">IF(OR(C391=B391, AND(C391&lt;&gt;C390, C390&gt;B390)), 1, 0)</f>
        <v>0</v>
      </c>
      <c r="E391" s="4" t="n">
        <f aca="false" t="array" ref="E391:E391">INDEX($A$9:A390, MAX(IF($D$9:D390=1, ROW(D$9:$D390)-ROW($D$9)+1, 0)))</f>
        <v>44368</v>
      </c>
      <c r="F391" s="36" t="n">
        <f aca="false">(A391-$A$2)/365.25</f>
        <v>1.46201232032854</v>
      </c>
      <c r="G391" s="37" t="n">
        <f aca="false">INDEX('Default Prob'!$P$5:$P$14,MIN(1+_xlfn.IFNA(MATCH(F391,'Default Prob'!$F$5:$F$14,1),0),COUNT('Default Prob'!$P$5:$P$14)))</f>
        <v>0.0308436325815494</v>
      </c>
      <c r="H391" s="37" t="n">
        <f aca="false">H390*EXP(-G390*(F391-F390))</f>
        <v>0.95904142118051</v>
      </c>
      <c r="I391" s="38" t="n">
        <f aca="false">H390-H391</f>
        <v>8.09899253101376E-005</v>
      </c>
      <c r="J391" s="39" t="n">
        <f aca="false">INDEX('Default Prob'!$C$3:$C$20, _xlfn.IFNA(MATCH(F391, 'Default Prob'!$B$3:$B$20, 1), 1))</f>
        <v>-0.0055</v>
      </c>
      <c r="K391" s="40" t="n">
        <f aca="false">1/((1+J391)^F391)</f>
        <v>1.00809585776301</v>
      </c>
      <c r="L391" s="41" t="n">
        <f aca="false">IF(AND(D391, A391 &lt;= $G$2), $D$5*$D$2*(A391-E391)/365.25, 0)</f>
        <v>0</v>
      </c>
      <c r="M391" s="41" t="n">
        <f aca="false">IF(A391&lt;=$G$2, $D$5*$D$2*(A391-E391)/365.25, 0)</f>
        <v>2464.06570841889</v>
      </c>
      <c r="N391" s="42" t="n">
        <f aca="false">(L391*H391 + M391*I391) * K391</f>
        <v>0.201180143471914</v>
      </c>
      <c r="O391" s="43" t="n">
        <f aca="false">IF(A391&lt;=$G$2, $D$2*(1-$D$3), 0)</f>
        <v>600000</v>
      </c>
      <c r="P391" s="44" t="n">
        <f aca="false">O391*I391*K391</f>
        <v>48.987364935411</v>
      </c>
    </row>
    <row r="392" customFormat="false" ht="15" hidden="false" customHeight="false" outlineLevel="0" collapsed="false">
      <c r="A392" s="4" t="n">
        <f aca="false">WORKDAY(A391, 1)</f>
        <v>44431</v>
      </c>
      <c r="B392" s="33" t="n">
        <f aca="false">DATE(2000, MONTH(A392), DAY(A392))</f>
        <v>36761</v>
      </c>
      <c r="C392" s="33" t="n">
        <f aca="false">VLOOKUP(B392, $R$9:$S$13, 2)</f>
        <v>36789</v>
      </c>
      <c r="D392" s="34" t="n">
        <f aca="false">IF(OR(C392=B392, AND(C392&lt;&gt;C391, C391&gt;B391)), 1, 0)</f>
        <v>0</v>
      </c>
      <c r="E392" s="4" t="n">
        <f aca="false" t="array" ref="E392:E392">INDEX($A$9:A391, MAX(IF($D$9:D391=1, ROW(D$9:$D391)-ROW($D$9)+1, 0)))</f>
        <v>44368</v>
      </c>
      <c r="F392" s="36" t="n">
        <f aca="false">(A392-$A$2)/365.25</f>
        <v>1.47022587268994</v>
      </c>
      <c r="G392" s="37" t="n">
        <f aca="false">INDEX('Default Prob'!$P$5:$P$14,MIN(1+_xlfn.IFNA(MATCH(F392,'Default Prob'!$F$5:$F$14,1),0),COUNT('Default Prob'!$P$5:$P$14)))</f>
        <v>0.0308436325815494</v>
      </c>
      <c r="H392" s="37" t="n">
        <f aca="false">H391*EXP(-G391*(F392-F391))</f>
        <v>0.958798492435831</v>
      </c>
      <c r="I392" s="38" t="n">
        <f aca="false">H391-H392</f>
        <v>0.00024292874467946</v>
      </c>
      <c r="J392" s="39" t="n">
        <f aca="false">INDEX('Default Prob'!$C$3:$C$20, _xlfn.IFNA(MATCH(F392, 'Default Prob'!$B$3:$B$20, 1), 1))</f>
        <v>-0.0055</v>
      </c>
      <c r="K392" s="40" t="n">
        <f aca="false">1/((1+J392)^F392)</f>
        <v>1.00814152475879</v>
      </c>
      <c r="L392" s="41" t="n">
        <f aca="false">IF(AND(D392, A392 &lt;= $G$2), $D$5*$D$2*(A392-E392)/365.25, 0)</f>
        <v>0</v>
      </c>
      <c r="M392" s="41" t="n">
        <f aca="false">IF(A392&lt;=$G$2, $D$5*$D$2*(A392-E392)/365.25, 0)</f>
        <v>2587.26899383984</v>
      </c>
      <c r="N392" s="42" t="n">
        <f aca="false">(L392*H392 + M392*I392) * K392</f>
        <v>0.633639136317866</v>
      </c>
      <c r="O392" s="43" t="n">
        <f aca="false">IF(A392&lt;=$G$2, $D$2*(1-$D$3), 0)</f>
        <v>600000</v>
      </c>
      <c r="P392" s="44" t="n">
        <f aca="false">O392*I392*K392</f>
        <v>146.943933041334</v>
      </c>
    </row>
    <row r="393" customFormat="false" ht="15" hidden="false" customHeight="false" outlineLevel="0" collapsed="false">
      <c r="A393" s="4" t="n">
        <f aca="false">WORKDAY(A392, 1)</f>
        <v>44432</v>
      </c>
      <c r="B393" s="33" t="n">
        <f aca="false">DATE(2000, MONTH(A393), DAY(A393))</f>
        <v>36762</v>
      </c>
      <c r="C393" s="33" t="n">
        <f aca="false">VLOOKUP(B393, $R$9:$S$13, 2)</f>
        <v>36789</v>
      </c>
      <c r="D393" s="34" t="n">
        <f aca="false">IF(OR(C393=B393, AND(C393&lt;&gt;C392, C392&gt;B392)), 1, 0)</f>
        <v>0</v>
      </c>
      <c r="E393" s="4" t="n">
        <f aca="false" t="array" ref="E393:E393">INDEX($A$9:A392, MAX(IF($D$9:D392=1, ROW(D$9:$D392)-ROW($D$9)+1, 0)))</f>
        <v>44368</v>
      </c>
      <c r="F393" s="36" t="n">
        <f aca="false">(A393-$A$2)/365.25</f>
        <v>1.47296372347707</v>
      </c>
      <c r="G393" s="37" t="n">
        <f aca="false">INDEX('Default Prob'!$P$5:$P$14,MIN(1+_xlfn.IFNA(MATCH(F393,'Default Prob'!$F$5:$F$14,1),0),COUNT('Default Prob'!$P$5:$P$14)))</f>
        <v>0.0308436325815494</v>
      </c>
      <c r="H393" s="37" t="n">
        <f aca="false">H392*EXP(-G392*(F393-F392))</f>
        <v>0.958717529862763</v>
      </c>
      <c r="I393" s="38" t="n">
        <f aca="false">H392-H393</f>
        <v>8.09625730675556E-005</v>
      </c>
      <c r="J393" s="39" t="n">
        <f aca="false">INDEX('Default Prob'!$C$3:$C$20, _xlfn.IFNA(MATCH(F393, 'Default Prob'!$B$3:$B$20, 1), 1))</f>
        <v>-0.0055</v>
      </c>
      <c r="K393" s="40" t="n">
        <f aca="false">1/((1+J393)^F393)</f>
        <v>1.00815674755043</v>
      </c>
      <c r="L393" s="41" t="n">
        <f aca="false">IF(AND(D393, A393 &lt;= $G$2), $D$5*$D$2*(A393-E393)/365.25, 0)</f>
        <v>0</v>
      </c>
      <c r="M393" s="41" t="n">
        <f aca="false">IF(A393&lt;=$G$2, $D$5*$D$2*(A393-E393)/365.25, 0)</f>
        <v>2628.33675564682</v>
      </c>
      <c r="N393" s="42" t="n">
        <f aca="false">(L393*H393 + M393*I393) * K393</f>
        <v>0.214532637272051</v>
      </c>
      <c r="O393" s="43" t="n">
        <f aca="false">IF(A393&lt;=$G$2, $D$2*(1-$D$3), 0)</f>
        <v>600000</v>
      </c>
      <c r="P393" s="44" t="n">
        <f aca="false">O393*I393*K393</f>
        <v>48.9737786022605</v>
      </c>
    </row>
    <row r="394" customFormat="false" ht="15" hidden="false" customHeight="false" outlineLevel="0" collapsed="false">
      <c r="A394" s="4" t="n">
        <f aca="false">WORKDAY(A393, 1)</f>
        <v>44433</v>
      </c>
      <c r="B394" s="33" t="n">
        <f aca="false">DATE(2000, MONTH(A394), DAY(A394))</f>
        <v>36763</v>
      </c>
      <c r="C394" s="33" t="n">
        <f aca="false">VLOOKUP(B394, $R$9:$S$13, 2)</f>
        <v>36789</v>
      </c>
      <c r="D394" s="34" t="n">
        <f aca="false">IF(OR(C394=B394, AND(C394&lt;&gt;C393, C393&gt;B393)), 1, 0)</f>
        <v>0</v>
      </c>
      <c r="E394" s="4" t="n">
        <f aca="false" t="array" ref="E394:E394">INDEX($A$9:A393, MAX(IF($D$9:D393=1, ROW(D$9:$D393)-ROW($D$9)+1, 0)))</f>
        <v>44368</v>
      </c>
      <c r="F394" s="36" t="n">
        <f aca="false">(A394-$A$2)/365.25</f>
        <v>1.4757015742642</v>
      </c>
      <c r="G394" s="37" t="n">
        <f aca="false">INDEX('Default Prob'!$P$5:$P$14,MIN(1+_xlfn.IFNA(MATCH(F394,'Default Prob'!$F$5:$F$14,1),0),COUNT('Default Prob'!$P$5:$P$14)))</f>
        <v>0.0308436325815494</v>
      </c>
      <c r="H394" s="37" t="n">
        <f aca="false">H393*EXP(-G393*(F394-F393))</f>
        <v>0.958636574126313</v>
      </c>
      <c r="I394" s="38" t="n">
        <f aca="false">H393-H394</f>
        <v>8.09557364503943E-005</v>
      </c>
      <c r="J394" s="39" t="n">
        <f aca="false">INDEX('Default Prob'!$C$3:$C$20, _xlfn.IFNA(MATCH(F394, 'Default Prob'!$B$3:$B$20, 1), 1))</f>
        <v>-0.0055</v>
      </c>
      <c r="K394" s="40" t="n">
        <f aca="false">1/((1+J394)^F394)</f>
        <v>1.00817197057193</v>
      </c>
      <c r="L394" s="41" t="n">
        <f aca="false">IF(AND(D394, A394 &lt;= $G$2), $D$5*$D$2*(A394-E394)/365.25, 0)</f>
        <v>0</v>
      </c>
      <c r="M394" s="41" t="n">
        <f aca="false">IF(A394&lt;=$G$2, $D$5*$D$2*(A394-E394)/365.25, 0)</f>
        <v>2669.4045174538</v>
      </c>
      <c r="N394" s="42" t="n">
        <f aca="false">(L394*H394 + M394*I394) * K394</f>
        <v>0.217869600924404</v>
      </c>
      <c r="O394" s="43" t="n">
        <f aca="false">IF(A394&lt;=$G$2, $D$2*(1-$D$3), 0)</f>
        <v>600000</v>
      </c>
      <c r="P394" s="44" t="n">
        <f aca="false">O394*I394*K394</f>
        <v>48.9703826077775</v>
      </c>
    </row>
    <row r="395" customFormat="false" ht="15" hidden="false" customHeight="false" outlineLevel="0" collapsed="false">
      <c r="A395" s="4" t="n">
        <f aca="false">WORKDAY(A394, 1)</f>
        <v>44434</v>
      </c>
      <c r="B395" s="33" t="n">
        <f aca="false">DATE(2000, MONTH(A395), DAY(A395))</f>
        <v>36764</v>
      </c>
      <c r="C395" s="33" t="n">
        <f aca="false">VLOOKUP(B395, $R$9:$S$13, 2)</f>
        <v>36789</v>
      </c>
      <c r="D395" s="34" t="n">
        <f aca="false">IF(OR(C395=B395, AND(C395&lt;&gt;C394, C394&gt;B394)), 1, 0)</f>
        <v>0</v>
      </c>
      <c r="E395" s="4" t="n">
        <f aca="false" t="array" ref="E395:E395">INDEX($A$9:A394, MAX(IF($D$9:D394=1, ROW(D$9:$D394)-ROW($D$9)+1, 0)))</f>
        <v>44368</v>
      </c>
      <c r="F395" s="36" t="n">
        <f aca="false">(A395-$A$2)/365.25</f>
        <v>1.47843942505133</v>
      </c>
      <c r="G395" s="37" t="n">
        <f aca="false">INDEX('Default Prob'!$P$5:$P$14,MIN(1+_xlfn.IFNA(MATCH(F395,'Default Prob'!$F$5:$F$14,1),0),COUNT('Default Prob'!$P$5:$P$14)))</f>
        <v>0.0308436325815494</v>
      </c>
      <c r="H395" s="37" t="n">
        <f aca="false">H394*EXP(-G394*(F395-F394))</f>
        <v>0.958555625225902</v>
      </c>
      <c r="I395" s="38" t="n">
        <f aca="false">H394-H395</f>
        <v>8.0948900410438E-005</v>
      </c>
      <c r="J395" s="39" t="n">
        <f aca="false">INDEX('Default Prob'!$C$3:$C$20, _xlfn.IFNA(MATCH(F395, 'Default Prob'!$B$3:$B$20, 1), 1))</f>
        <v>-0.0055</v>
      </c>
      <c r="K395" s="40" t="n">
        <f aca="false">1/((1+J395)^F395)</f>
        <v>1.0081871938233</v>
      </c>
      <c r="L395" s="41" t="n">
        <f aca="false">IF(AND(D395, A395 &lt;= $G$2), $D$5*$D$2*(A395-E395)/365.25, 0)</f>
        <v>0</v>
      </c>
      <c r="M395" s="41" t="n">
        <f aca="false">IF(A395&lt;=$G$2, $D$5*$D$2*(A395-E395)/365.25, 0)</f>
        <v>2710.47227926078</v>
      </c>
      <c r="N395" s="42" t="n">
        <f aca="false">(L395*H395 + M395*I395) * K395</f>
        <v>0.22120610075401</v>
      </c>
      <c r="O395" s="43" t="n">
        <f aca="false">IF(A395&lt;=$G$2, $D$2*(1-$D$3), 0)</f>
        <v>600000</v>
      </c>
      <c r="P395" s="44" t="n">
        <f aca="false">O395*I395*K395</f>
        <v>48.9669868487286</v>
      </c>
    </row>
    <row r="396" customFormat="false" ht="15" hidden="false" customHeight="false" outlineLevel="0" collapsed="false">
      <c r="A396" s="4" t="n">
        <f aca="false">WORKDAY(A395, 1)</f>
        <v>44435</v>
      </c>
      <c r="B396" s="33" t="n">
        <f aca="false">DATE(2000, MONTH(A396), DAY(A396))</f>
        <v>36765</v>
      </c>
      <c r="C396" s="33" t="n">
        <f aca="false">VLOOKUP(B396, $R$9:$S$13, 2)</f>
        <v>36789</v>
      </c>
      <c r="D396" s="34" t="n">
        <f aca="false">IF(OR(C396=B396, AND(C396&lt;&gt;C395, C395&gt;B395)), 1, 0)</f>
        <v>0</v>
      </c>
      <c r="E396" s="4" t="n">
        <f aca="false" t="array" ref="E396:E396">INDEX($A$9:A395, MAX(IF($D$9:D395=1, ROW(D$9:$D395)-ROW($D$9)+1, 0)))</f>
        <v>44368</v>
      </c>
      <c r="F396" s="36" t="n">
        <f aca="false">(A396-$A$2)/365.25</f>
        <v>1.48117727583847</v>
      </c>
      <c r="G396" s="37" t="n">
        <f aca="false">INDEX('Default Prob'!$P$5:$P$14,MIN(1+_xlfn.IFNA(MATCH(F396,'Default Prob'!$F$5:$F$14,1),0),COUNT('Default Prob'!$P$5:$P$14)))</f>
        <v>0.0308436325815494</v>
      </c>
      <c r="H396" s="37" t="n">
        <f aca="false">H395*EXP(-G395*(F396-F395))</f>
        <v>0.958474683160955</v>
      </c>
      <c r="I396" s="38" t="n">
        <f aca="false">H395-H396</f>
        <v>8.09420649477977E-005</v>
      </c>
      <c r="J396" s="39" t="n">
        <f aca="false">INDEX('Default Prob'!$C$3:$C$20, _xlfn.IFNA(MATCH(F396, 'Default Prob'!$B$3:$B$20, 1), 1))</f>
        <v>-0.0055</v>
      </c>
      <c r="K396" s="40" t="n">
        <f aca="false">1/((1+J396)^F396)</f>
        <v>1.00820241730453</v>
      </c>
      <c r="L396" s="41" t="n">
        <f aca="false">IF(AND(D396, A396 &lt;= $G$2), $D$5*$D$2*(A396-E396)/365.25, 0)</f>
        <v>0</v>
      </c>
      <c r="M396" s="41" t="n">
        <f aca="false">IF(A396&lt;=$G$2, $D$5*$D$2*(A396-E396)/365.25, 0)</f>
        <v>2751.54004106776</v>
      </c>
      <c r="N396" s="42" t="n">
        <f aca="false">(L396*H396 + M396*I396) * K396</f>
        <v>0.224542136809582</v>
      </c>
      <c r="O396" s="43" t="n">
        <f aca="false">IF(A396&lt;=$G$2, $D$2*(1-$D$3), 0)</f>
        <v>600000</v>
      </c>
      <c r="P396" s="44" t="n">
        <f aca="false">O396*I396*K396</f>
        <v>48.963591325194</v>
      </c>
    </row>
    <row r="397" customFormat="false" ht="15" hidden="false" customHeight="false" outlineLevel="0" collapsed="false">
      <c r="A397" s="4" t="n">
        <f aca="false">WORKDAY(A396, 1)</f>
        <v>44438</v>
      </c>
      <c r="B397" s="33" t="n">
        <f aca="false">DATE(2000, MONTH(A397), DAY(A397))</f>
        <v>36768</v>
      </c>
      <c r="C397" s="33" t="n">
        <f aca="false">VLOOKUP(B397, $R$9:$S$13, 2)</f>
        <v>36789</v>
      </c>
      <c r="D397" s="34" t="n">
        <f aca="false">IF(OR(C397=B397, AND(C397&lt;&gt;C396, C396&gt;B396)), 1, 0)</f>
        <v>0</v>
      </c>
      <c r="E397" s="4" t="n">
        <f aca="false" t="array" ref="E397:E397">INDEX($A$9:A396, MAX(IF($D$9:D396=1, ROW(D$9:$D396)-ROW($D$9)+1, 0)))</f>
        <v>44368</v>
      </c>
      <c r="F397" s="36" t="n">
        <f aca="false">(A397-$A$2)/365.25</f>
        <v>1.48939082819986</v>
      </c>
      <c r="G397" s="37" t="n">
        <f aca="false">INDEX('Default Prob'!$P$5:$P$14,MIN(1+_xlfn.IFNA(MATCH(F397,'Default Prob'!$F$5:$F$14,1),0),COUNT('Default Prob'!$P$5:$P$14)))</f>
        <v>0.0308436325815494</v>
      </c>
      <c r="H397" s="37" t="n">
        <f aca="false">H396*EXP(-G396*(F397-F396))</f>
        <v>0.958231897973115</v>
      </c>
      <c r="I397" s="38" t="n">
        <f aca="false">H396-H397</f>
        <v>0.000242785187839711</v>
      </c>
      <c r="J397" s="39" t="n">
        <f aca="false">INDEX('Default Prob'!$C$3:$C$20, _xlfn.IFNA(MATCH(F397, 'Default Prob'!$B$3:$B$20, 1), 1))</f>
        <v>-0.0055</v>
      </c>
      <c r="K397" s="40" t="n">
        <f aca="false">1/((1+J397)^F397)</f>
        <v>1.00824808912749</v>
      </c>
      <c r="L397" s="41" t="n">
        <f aca="false">IF(AND(D397, A397 &lt;= $G$2), $D$5*$D$2*(A397-E397)/365.25, 0)</f>
        <v>0</v>
      </c>
      <c r="M397" s="41" t="n">
        <f aca="false">IF(A397&lt;=$G$2, $D$5*$D$2*(A397-E397)/365.25, 0)</f>
        <v>2874.74332648871</v>
      </c>
      <c r="N397" s="42" t="n">
        <f aca="false">(L397*H397 + M397*I397) * K397</f>
        <v>0.703701811891142</v>
      </c>
      <c r="O397" s="43" t="n">
        <f aca="false">IF(A397&lt;=$G$2, $D$2*(1-$D$3), 0)</f>
        <v>600000</v>
      </c>
      <c r="P397" s="44" t="n">
        <f aca="false">O397*I397*K397</f>
        <v>146.872621024708</v>
      </c>
    </row>
    <row r="398" customFormat="false" ht="15" hidden="false" customHeight="false" outlineLevel="0" collapsed="false">
      <c r="A398" s="4" t="n">
        <f aca="false">WORKDAY(A397, 1)</f>
        <v>44439</v>
      </c>
      <c r="B398" s="33" t="n">
        <f aca="false">DATE(2000, MONTH(A398), DAY(A398))</f>
        <v>36769</v>
      </c>
      <c r="C398" s="33" t="n">
        <f aca="false">VLOOKUP(B398, $R$9:$S$13, 2)</f>
        <v>36789</v>
      </c>
      <c r="D398" s="34" t="n">
        <f aca="false">IF(OR(C398=B398, AND(C398&lt;&gt;C397, C397&gt;B397)), 1, 0)</f>
        <v>0</v>
      </c>
      <c r="E398" s="4" t="n">
        <f aca="false" t="array" ref="E398:E398">INDEX($A$9:A397, MAX(IF($D$9:D397=1, ROW(D$9:$D397)-ROW($D$9)+1, 0)))</f>
        <v>44368</v>
      </c>
      <c r="F398" s="36" t="n">
        <f aca="false">(A398-$A$2)/365.25</f>
        <v>1.492128678987</v>
      </c>
      <c r="G398" s="37" t="n">
        <f aca="false">INDEX('Default Prob'!$P$5:$P$14,MIN(1+_xlfn.IFNA(MATCH(F398,'Default Prob'!$F$5:$F$14,1),0),COUNT('Default Prob'!$P$5:$P$14)))</f>
        <v>0.0308436325815494</v>
      </c>
      <c r="H398" s="37" t="n">
        <f aca="false">H397*EXP(-G397*(F398-F397))</f>
        <v>0.958150983244246</v>
      </c>
      <c r="I398" s="38" t="n">
        <f aca="false">H397-H398</f>
        <v>8.09147288688417E-005</v>
      </c>
      <c r="J398" s="39" t="n">
        <f aca="false">INDEX('Default Prob'!$C$3:$C$20, _xlfn.IFNA(MATCH(F398, 'Default Prob'!$B$3:$B$20, 1), 1))</f>
        <v>-0.0055</v>
      </c>
      <c r="K398" s="40" t="n">
        <f aca="false">1/((1+J398)^F398)</f>
        <v>1.00826331352823</v>
      </c>
      <c r="L398" s="41" t="n">
        <f aca="false">IF(AND(D398, A398 &lt;= $G$2), $D$5*$D$2*(A398-E398)/365.25, 0)</f>
        <v>0</v>
      </c>
      <c r="M398" s="41" t="n">
        <f aca="false">IF(A398&lt;=$G$2, $D$5*$D$2*(A398-E398)/365.25, 0)</f>
        <v>2915.81108829569</v>
      </c>
      <c r="N398" s="42" t="n">
        <f aca="false">(L398*H398 + M398*I398) * K398</f>
        <v>0.237881644255447</v>
      </c>
      <c r="O398" s="43" t="n">
        <f aca="false">IF(A398&lt;=$G$2, $D$2*(1-$D$3), 0)</f>
        <v>600000</v>
      </c>
      <c r="P398" s="44" t="n">
        <f aca="false">O398*I398*K398</f>
        <v>48.9500115855222</v>
      </c>
    </row>
    <row r="399" customFormat="false" ht="15" hidden="false" customHeight="false" outlineLevel="0" collapsed="false">
      <c r="A399" s="4" t="n">
        <f aca="false">WORKDAY(A398, 1)</f>
        <v>44440</v>
      </c>
      <c r="B399" s="33" t="n">
        <f aca="false">DATE(2000, MONTH(A399), DAY(A399))</f>
        <v>36770</v>
      </c>
      <c r="C399" s="33" t="n">
        <f aca="false">VLOOKUP(B399, $R$9:$S$13, 2)</f>
        <v>36789</v>
      </c>
      <c r="D399" s="34" t="n">
        <f aca="false">IF(OR(C399=B399, AND(C399&lt;&gt;C398, C398&gt;B398)), 1, 0)</f>
        <v>0</v>
      </c>
      <c r="E399" s="4" t="n">
        <f aca="false" t="array" ref="E399:E399">INDEX($A$9:A398, MAX(IF($D$9:D398=1, ROW(D$9:$D398)-ROW($D$9)+1, 0)))</f>
        <v>44368</v>
      </c>
      <c r="F399" s="36" t="n">
        <f aca="false">(A399-$A$2)/365.25</f>
        <v>1.49486652977413</v>
      </c>
      <c r="G399" s="37" t="n">
        <f aca="false">INDEX('Default Prob'!$P$5:$P$14,MIN(1+_xlfn.IFNA(MATCH(F399,'Default Prob'!$F$5:$F$14,1),0),COUNT('Default Prob'!$P$5:$P$14)))</f>
        <v>0.0308436325815494</v>
      </c>
      <c r="H399" s="37" t="n">
        <f aca="false">H398*EXP(-G398*(F399-F398))</f>
        <v>0.958070075347954</v>
      </c>
      <c r="I399" s="38" t="n">
        <f aca="false">H398-H399</f>
        <v>8.09078962916709E-005</v>
      </c>
      <c r="J399" s="39" t="n">
        <f aca="false">INDEX('Default Prob'!$C$3:$C$20, _xlfn.IFNA(MATCH(F399, 'Default Prob'!$B$3:$B$20, 1), 1))</f>
        <v>-0.0055</v>
      </c>
      <c r="K399" s="40" t="n">
        <f aca="false">1/((1+J399)^F399)</f>
        <v>1.00827853815887</v>
      </c>
      <c r="L399" s="41" t="n">
        <f aca="false">IF(AND(D399, A399 &lt;= $G$2), $D$5*$D$2*(A399-E399)/365.25, 0)</f>
        <v>0</v>
      </c>
      <c r="M399" s="41" t="n">
        <f aca="false">IF(A399&lt;=$G$2, $D$5*$D$2*(A399-E399)/365.25, 0)</f>
        <v>2956.87885010267</v>
      </c>
      <c r="N399" s="42" t="n">
        <f aca="false">(L399*H399 + M399*I399) * K399</f>
        <v>0.241215362163869</v>
      </c>
      <c r="O399" s="43" t="n">
        <f aca="false">IF(A399&lt;=$G$2, $D$2*(1-$D$3), 0)</f>
        <v>600000</v>
      </c>
      <c r="P399" s="44" t="n">
        <f aca="false">O399*I399*K399</f>
        <v>48.9466172390851</v>
      </c>
    </row>
    <row r="400" customFormat="false" ht="15" hidden="false" customHeight="false" outlineLevel="0" collapsed="false">
      <c r="A400" s="4" t="n">
        <f aca="false">WORKDAY(A399, 1)</f>
        <v>44441</v>
      </c>
      <c r="B400" s="33" t="n">
        <f aca="false">DATE(2000, MONTH(A400), DAY(A400))</f>
        <v>36771</v>
      </c>
      <c r="C400" s="33" t="n">
        <f aca="false">VLOOKUP(B400, $R$9:$S$13, 2)</f>
        <v>36789</v>
      </c>
      <c r="D400" s="34" t="n">
        <f aca="false">IF(OR(C400=B400, AND(C400&lt;&gt;C399, C399&gt;B399)), 1, 0)</f>
        <v>0</v>
      </c>
      <c r="E400" s="4" t="n">
        <f aca="false" t="array" ref="E400:E400">INDEX($A$9:A399, MAX(IF($D$9:D399=1, ROW(D$9:$D399)-ROW($D$9)+1, 0)))</f>
        <v>44368</v>
      </c>
      <c r="F400" s="36" t="n">
        <f aca="false">(A400-$A$2)/365.25</f>
        <v>1.49760438056126</v>
      </c>
      <c r="G400" s="37" t="n">
        <f aca="false">INDEX('Default Prob'!$P$5:$P$14,MIN(1+_xlfn.IFNA(MATCH(F400,'Default Prob'!$F$5:$F$14,1),0),COUNT('Default Prob'!$P$5:$P$14)))</f>
        <v>0.0308436325815494</v>
      </c>
      <c r="H400" s="37" t="n">
        <f aca="false">H399*EXP(-G399*(F400-F399))</f>
        <v>0.957989174283663</v>
      </c>
      <c r="I400" s="38" t="n">
        <f aca="false">H399-H400</f>
        <v>8.09010642914831E-005</v>
      </c>
      <c r="J400" s="39" t="n">
        <f aca="false">INDEX('Default Prob'!$C$3:$C$20, _xlfn.IFNA(MATCH(F400, 'Default Prob'!$B$3:$B$20, 1), 1))</f>
        <v>-0.0055</v>
      </c>
      <c r="K400" s="40" t="n">
        <f aca="false">1/((1+J400)^F400)</f>
        <v>1.00829376301939</v>
      </c>
      <c r="L400" s="41" t="n">
        <f aca="false">IF(AND(D400, A400 &lt;= $G$2), $D$5*$D$2*(A400-E400)/365.25, 0)</f>
        <v>0</v>
      </c>
      <c r="M400" s="41" t="n">
        <f aca="false">IF(A400&lt;=$G$2, $D$5*$D$2*(A400-E400)/365.25, 0)</f>
        <v>2997.94661190965</v>
      </c>
      <c r="N400" s="42" t="n">
        <f aca="false">(L400*H400 + M400*I400) * K400</f>
        <v>0.244548616587742</v>
      </c>
      <c r="O400" s="43" t="n">
        <f aca="false">IF(A400&lt;=$G$2, $D$2*(1-$D$3), 0)</f>
        <v>600000</v>
      </c>
      <c r="P400" s="44" t="n">
        <f aca="false">O400*I400*K400</f>
        <v>48.9432231280398</v>
      </c>
    </row>
    <row r="401" customFormat="false" ht="15" hidden="false" customHeight="false" outlineLevel="0" collapsed="false">
      <c r="A401" s="4" t="n">
        <f aca="false">WORKDAY(A400, 1)</f>
        <v>44442</v>
      </c>
      <c r="B401" s="33" t="n">
        <f aca="false">DATE(2000, MONTH(A401), DAY(A401))</f>
        <v>36772</v>
      </c>
      <c r="C401" s="33" t="n">
        <f aca="false">VLOOKUP(B401, $R$9:$S$13, 2)</f>
        <v>36789</v>
      </c>
      <c r="D401" s="34" t="n">
        <f aca="false">IF(OR(C401=B401, AND(C401&lt;&gt;C400, C400&gt;B400)), 1, 0)</f>
        <v>0</v>
      </c>
      <c r="E401" s="4" t="n">
        <f aca="false" t="array" ref="E401:E401">INDEX($A$9:A400, MAX(IF($D$9:D400=1, ROW(D$9:$D400)-ROW($D$9)+1, 0)))</f>
        <v>44368</v>
      </c>
      <c r="F401" s="36" t="n">
        <f aca="false">(A401-$A$2)/365.25</f>
        <v>1.50034223134839</v>
      </c>
      <c r="G401" s="37" t="n">
        <f aca="false">INDEX('Default Prob'!$P$5:$P$14,MIN(1+_xlfn.IFNA(MATCH(F401,'Default Prob'!$F$5:$F$14,1),0),COUNT('Default Prob'!$P$5:$P$14)))</f>
        <v>0.0308436325815494</v>
      </c>
      <c r="H401" s="37" t="n">
        <f aca="false">H400*EXP(-G400*(F401-F400))</f>
        <v>0.957908280050794</v>
      </c>
      <c r="I401" s="38" t="n">
        <f aca="false">H400-H401</f>
        <v>8.08942328683893E-005</v>
      </c>
      <c r="J401" s="39" t="n">
        <f aca="false">INDEX('Default Prob'!$C$3:$C$20, _xlfn.IFNA(MATCH(F401, 'Default Prob'!$B$3:$B$20, 1), 1))</f>
        <v>-0.0055</v>
      </c>
      <c r="K401" s="40" t="n">
        <f aca="false">1/((1+J401)^F401)</f>
        <v>1.0083089881098</v>
      </c>
      <c r="L401" s="41" t="n">
        <f aca="false">IF(AND(D401, A401 &lt;= $G$2), $D$5*$D$2*(A401-E401)/365.25, 0)</f>
        <v>0</v>
      </c>
      <c r="M401" s="41" t="n">
        <f aca="false">IF(A401&lt;=$G$2, $D$5*$D$2*(A401-E401)/365.25, 0)</f>
        <v>3039.01437371663</v>
      </c>
      <c r="N401" s="42" t="n">
        <f aca="false">(L401*H401 + M401*I401) * K401</f>
        <v>0.247881407575806</v>
      </c>
      <c r="O401" s="43" t="n">
        <f aca="false">IF(A401&lt;=$G$2, $D$2*(1-$D$3), 0)</f>
        <v>600000</v>
      </c>
      <c r="P401" s="44" t="n">
        <f aca="false">O401*I401*K401</f>
        <v>48.9398292524667</v>
      </c>
    </row>
    <row r="402" customFormat="false" ht="15" hidden="false" customHeight="false" outlineLevel="0" collapsed="false">
      <c r="A402" s="4" t="n">
        <f aca="false">WORKDAY(A401, 1)</f>
        <v>44445</v>
      </c>
      <c r="B402" s="33" t="n">
        <f aca="false">DATE(2000, MONTH(A402), DAY(A402))</f>
        <v>36775</v>
      </c>
      <c r="C402" s="33" t="n">
        <f aca="false">VLOOKUP(B402, $R$9:$S$13, 2)</f>
        <v>36789</v>
      </c>
      <c r="D402" s="34" t="n">
        <f aca="false">IF(OR(C402=B402, AND(C402&lt;&gt;C401, C401&gt;B401)), 1, 0)</f>
        <v>0</v>
      </c>
      <c r="E402" s="4" t="n">
        <f aca="false" t="array" ref="E402:E402">INDEX($A$9:A401, MAX(IF($D$9:D401=1, ROW(D$9:$D401)-ROW($D$9)+1, 0)))</f>
        <v>44368</v>
      </c>
      <c r="F402" s="36" t="n">
        <f aca="false">(A402-$A$2)/365.25</f>
        <v>1.50855578370979</v>
      </c>
      <c r="G402" s="37" t="n">
        <f aca="false">INDEX('Default Prob'!$P$5:$P$14,MIN(1+_xlfn.IFNA(MATCH(F402,'Default Prob'!$F$5:$F$14,1),0),COUNT('Default Prob'!$P$5:$P$14)))</f>
        <v>0.0308436325815494</v>
      </c>
      <c r="H402" s="37" t="n">
        <f aca="false">H401*EXP(-G401*(F402-F401))</f>
        <v>0.957665638334961</v>
      </c>
      <c r="I402" s="38" t="n">
        <f aca="false">H401-H402</f>
        <v>0.000242641715833658</v>
      </c>
      <c r="J402" s="39" t="n">
        <f aca="false">INDEX('Default Prob'!$C$3:$C$20, _xlfn.IFNA(MATCH(F402, 'Default Prob'!$B$3:$B$20, 1), 1))</f>
        <v>-0.0055</v>
      </c>
      <c r="K402" s="40" t="n">
        <f aca="false">1/((1+J402)^F402)</f>
        <v>1.00835466476044</v>
      </c>
      <c r="L402" s="41" t="n">
        <f aca="false">IF(AND(D402, A402 &lt;= $G$2), $D$5*$D$2*(A402-E402)/365.25, 0)</f>
        <v>0</v>
      </c>
      <c r="M402" s="41" t="n">
        <f aca="false">IF(A402&lt;=$G$2, $D$5*$D$2*(A402-E402)/365.25, 0)</f>
        <v>3162.21765913758</v>
      </c>
      <c r="N402" s="42" t="n">
        <f aca="false">(L402*H402 + M402*I402) * K402</f>
        <v>0.773696335278387</v>
      </c>
      <c r="O402" s="43" t="n">
        <f aca="false">IF(A402&lt;=$G$2, $D$2*(1-$D$3), 0)</f>
        <v>600000</v>
      </c>
      <c r="P402" s="44" t="n">
        <f aca="false">O402*I402*K402</f>
        <v>146.801343615808</v>
      </c>
    </row>
    <row r="403" customFormat="false" ht="15" hidden="false" customHeight="false" outlineLevel="0" collapsed="false">
      <c r="A403" s="4" t="n">
        <f aca="false">WORKDAY(A402, 1)</f>
        <v>44446</v>
      </c>
      <c r="B403" s="33" t="n">
        <f aca="false">DATE(2000, MONTH(A403), DAY(A403))</f>
        <v>36776</v>
      </c>
      <c r="C403" s="33" t="n">
        <f aca="false">VLOOKUP(B403, $R$9:$S$13, 2)</f>
        <v>36789</v>
      </c>
      <c r="D403" s="34" t="n">
        <f aca="false">IF(OR(C403=B403, AND(C403&lt;&gt;C402, C402&gt;B402)), 1, 0)</f>
        <v>0</v>
      </c>
      <c r="E403" s="4" t="n">
        <f aca="false" t="array" ref="E403:E403">INDEX($A$9:A402, MAX(IF($D$9:D402=1, ROW(D$9:$D402)-ROW($D$9)+1, 0)))</f>
        <v>44368</v>
      </c>
      <c r="F403" s="36" t="n">
        <f aca="false">(A403-$A$2)/365.25</f>
        <v>1.51129363449692</v>
      </c>
      <c r="G403" s="37" t="n">
        <f aca="false">INDEX('Default Prob'!$P$5:$P$14,MIN(1+_xlfn.IFNA(MATCH(F403,'Default Prob'!$F$5:$F$14,1),0),COUNT('Default Prob'!$P$5:$P$14)))</f>
        <v>0.0308436325815494</v>
      </c>
      <c r="H403" s="37" t="n">
        <f aca="false">H402*EXP(-G402*(F403-F402))</f>
        <v>0.957584771422018</v>
      </c>
      <c r="I403" s="38" t="n">
        <f aca="false">H402-H403</f>
        <v>8.08669129432893E-005</v>
      </c>
      <c r="J403" s="39" t="n">
        <f aca="false">INDEX('Default Prob'!$C$3:$C$20, _xlfn.IFNA(MATCH(F403, 'Default Prob'!$B$3:$B$20, 1), 1))</f>
        <v>-0.0055</v>
      </c>
      <c r="K403" s="40" t="n">
        <f aca="false">1/((1+J403)^F403)</f>
        <v>1.00836989077047</v>
      </c>
      <c r="L403" s="41" t="n">
        <f aca="false">IF(AND(D403, A403 &lt;= $G$2), $D$5*$D$2*(A403-E403)/365.25, 0)</f>
        <v>0</v>
      </c>
      <c r="M403" s="41" t="n">
        <f aca="false">IF(A403&lt;=$G$2, $D$5*$D$2*(A403-E403)/365.25, 0)</f>
        <v>3203.28542094456</v>
      </c>
      <c r="N403" s="42" t="n">
        <f aca="false">(L403*H403 + M403*I403) * K403</f>
        <v>0.261207938126588</v>
      </c>
      <c r="O403" s="43" t="n">
        <f aca="false">IF(A403&lt;=$G$2, $D$2*(1-$D$3), 0)</f>
        <v>600000</v>
      </c>
      <c r="P403" s="44" t="n">
        <f aca="false">O403*I403*K403</f>
        <v>48.9262561029417</v>
      </c>
    </row>
    <row r="404" customFormat="false" ht="15" hidden="false" customHeight="false" outlineLevel="0" collapsed="false">
      <c r="A404" s="4" t="n">
        <f aca="false">WORKDAY(A403, 1)</f>
        <v>44447</v>
      </c>
      <c r="B404" s="33" t="n">
        <f aca="false">DATE(2000, MONTH(A404), DAY(A404))</f>
        <v>36777</v>
      </c>
      <c r="C404" s="33" t="n">
        <f aca="false">VLOOKUP(B404, $R$9:$S$13, 2)</f>
        <v>36789</v>
      </c>
      <c r="D404" s="34" t="n">
        <f aca="false">IF(OR(C404=B404, AND(C404&lt;&gt;C403, C403&gt;B403)), 1, 0)</f>
        <v>0</v>
      </c>
      <c r="E404" s="4" t="n">
        <f aca="false" t="array" ref="E404:E404">INDEX($A$9:A403, MAX(IF($D$9:D403=1, ROW(D$9:$D403)-ROW($D$9)+1, 0)))</f>
        <v>44368</v>
      </c>
      <c r="F404" s="36" t="n">
        <f aca="false">(A404-$A$2)/365.25</f>
        <v>1.51403148528405</v>
      </c>
      <c r="G404" s="37" t="n">
        <f aca="false">INDEX('Default Prob'!$P$5:$P$14,MIN(1+_xlfn.IFNA(MATCH(F404,'Default Prob'!$F$5:$F$14,1),0),COUNT('Default Prob'!$P$5:$P$14)))</f>
        <v>0.0308436325815494</v>
      </c>
      <c r="H404" s="37" t="n">
        <f aca="false">H403*EXP(-G403*(F404-F403))</f>
        <v>0.957503911337614</v>
      </c>
      <c r="I404" s="38" t="n">
        <f aca="false">H403-H404</f>
        <v>8.08600844037777E-005</v>
      </c>
      <c r="J404" s="39" t="n">
        <f aca="false">INDEX('Default Prob'!$C$3:$C$20, _xlfn.IFNA(MATCH(F404, 'Default Prob'!$B$3:$B$20, 1), 1))</f>
        <v>-0.0055</v>
      </c>
      <c r="K404" s="40" t="n">
        <f aca="false">1/((1+J404)^F404)</f>
        <v>1.0083851170104</v>
      </c>
      <c r="L404" s="41" t="n">
        <f aca="false">IF(AND(D404, A404 &lt;= $G$2), $D$5*$D$2*(A404-E404)/365.25, 0)</f>
        <v>0</v>
      </c>
      <c r="M404" s="41" t="n">
        <f aca="false">IF(A404&lt;=$G$2, $D$5*$D$2*(A404-E404)/365.25, 0)</f>
        <v>3244.35318275154</v>
      </c>
      <c r="N404" s="42" t="n">
        <f aca="false">(L404*H404 + M404*I404) * K404</f>
        <v>0.264538412655645</v>
      </c>
      <c r="O404" s="43" t="n">
        <f aca="false">IF(A404&lt;=$G$2, $D$2*(1-$D$3), 0)</f>
        <v>600000</v>
      </c>
      <c r="P404" s="44" t="n">
        <f aca="false">O404*I404*K404</f>
        <v>48.9228634037845</v>
      </c>
    </row>
    <row r="405" customFormat="false" ht="15" hidden="false" customHeight="false" outlineLevel="0" collapsed="false">
      <c r="A405" s="4" t="n">
        <f aca="false">WORKDAY(A404, 1)</f>
        <v>44448</v>
      </c>
      <c r="B405" s="33" t="n">
        <f aca="false">DATE(2000, MONTH(A405), DAY(A405))</f>
        <v>36778</v>
      </c>
      <c r="C405" s="33" t="n">
        <f aca="false">VLOOKUP(B405, $R$9:$S$13, 2)</f>
        <v>36789</v>
      </c>
      <c r="D405" s="34" t="n">
        <f aca="false">IF(OR(C405=B405, AND(C405&lt;&gt;C404, C404&gt;B404)), 1, 0)</f>
        <v>0</v>
      </c>
      <c r="E405" s="4" t="n">
        <f aca="false" t="array" ref="E405:E405">INDEX($A$9:A404, MAX(IF($D$9:D404=1, ROW(D$9:$D404)-ROW($D$9)+1, 0)))</f>
        <v>44368</v>
      </c>
      <c r="F405" s="36" t="n">
        <f aca="false">(A405-$A$2)/365.25</f>
        <v>1.51676933607118</v>
      </c>
      <c r="G405" s="37" t="n">
        <f aca="false">INDEX('Default Prob'!$P$5:$P$14,MIN(1+_xlfn.IFNA(MATCH(F405,'Default Prob'!$F$5:$F$14,1),0),COUNT('Default Prob'!$P$5:$P$14)))</f>
        <v>0.0308436325815494</v>
      </c>
      <c r="H405" s="37" t="n">
        <f aca="false">H404*EXP(-G404*(F405-F404))</f>
        <v>0.957423058081173</v>
      </c>
      <c r="I405" s="38" t="n">
        <f aca="false">H404-H405</f>
        <v>8.08532564409159E-005</v>
      </c>
      <c r="J405" s="39" t="n">
        <f aca="false">INDEX('Default Prob'!$C$3:$C$20, _xlfn.IFNA(MATCH(F405, 'Default Prob'!$B$3:$B$20, 1), 1))</f>
        <v>-0.0055</v>
      </c>
      <c r="K405" s="40" t="n">
        <f aca="false">1/((1+J405)^F405)</f>
        <v>1.00840034348025</v>
      </c>
      <c r="L405" s="41" t="n">
        <f aca="false">IF(AND(D405, A405 &lt;= $G$2), $D$5*$D$2*(A405-E405)/365.25, 0)</f>
        <v>0</v>
      </c>
      <c r="M405" s="41" t="n">
        <f aca="false">IF(A405&lt;=$G$2, $D$5*$D$2*(A405-E405)/365.25, 0)</f>
        <v>3285.42094455852</v>
      </c>
      <c r="N405" s="42" t="n">
        <f aca="false">(L405*H405 + M405*I405) * K405</f>
        <v>0.267868424037835</v>
      </c>
      <c r="O405" s="43" t="n">
        <f aca="false">IF(A405&lt;=$G$2, $D$2*(1-$D$3), 0)</f>
        <v>600000</v>
      </c>
      <c r="P405" s="44" t="n">
        <f aca="false">O405*I405*K405</f>
        <v>48.9194709399097</v>
      </c>
    </row>
    <row r="406" customFormat="false" ht="15" hidden="false" customHeight="false" outlineLevel="0" collapsed="false">
      <c r="A406" s="4" t="n">
        <f aca="false">WORKDAY(A405, 1)</f>
        <v>44449</v>
      </c>
      <c r="B406" s="33" t="n">
        <f aca="false">DATE(2000, MONTH(A406), DAY(A406))</f>
        <v>36779</v>
      </c>
      <c r="C406" s="33" t="n">
        <f aca="false">VLOOKUP(B406, $R$9:$S$13, 2)</f>
        <v>36789</v>
      </c>
      <c r="D406" s="34" t="n">
        <f aca="false">IF(OR(C406=B406, AND(C406&lt;&gt;C405, C405&gt;B405)), 1, 0)</f>
        <v>0</v>
      </c>
      <c r="E406" s="4" t="n">
        <f aca="false" t="array" ref="E406:E406">INDEX($A$9:A405, MAX(IF($D$9:D405=1, ROW(D$9:$D405)-ROW($D$9)+1, 0)))</f>
        <v>44368</v>
      </c>
      <c r="F406" s="36" t="n">
        <f aca="false">(A406-$A$2)/365.25</f>
        <v>1.51950718685832</v>
      </c>
      <c r="G406" s="37" t="n">
        <f aca="false">INDEX('Default Prob'!$P$5:$P$14,MIN(1+_xlfn.IFNA(MATCH(F406,'Default Prob'!$F$5:$F$14,1),0),COUNT('Default Prob'!$P$5:$P$14)))</f>
        <v>0.0308436325815494</v>
      </c>
      <c r="H406" s="37" t="n">
        <f aca="false">H405*EXP(-G405*(F406-F405))</f>
        <v>0.957342211652118</v>
      </c>
      <c r="I406" s="38" t="n">
        <f aca="false">H405-H406</f>
        <v>8.0846429054815E-005</v>
      </c>
      <c r="J406" s="39" t="n">
        <f aca="false">INDEX('Default Prob'!$C$3:$C$20, _xlfn.IFNA(MATCH(F406, 'Default Prob'!$B$3:$B$20, 1), 1))</f>
        <v>-0.0055</v>
      </c>
      <c r="K406" s="40" t="n">
        <f aca="false">1/((1+J406)^F406)</f>
        <v>1.00841557018001</v>
      </c>
      <c r="L406" s="41" t="n">
        <f aca="false">IF(AND(D406, A406 &lt;= $G$2), $D$5*$D$2*(A406-E406)/365.25, 0)</f>
        <v>0</v>
      </c>
      <c r="M406" s="41" t="n">
        <f aca="false">IF(A406&lt;=$G$2, $D$5*$D$2*(A406-E406)/365.25, 0)</f>
        <v>3326.4887063655</v>
      </c>
      <c r="N406" s="42" t="n">
        <f aca="false">(L406*H406 + M406*I406) * K406</f>
        <v>0.271197972321916</v>
      </c>
      <c r="O406" s="43" t="n">
        <f aca="false">IF(A406&lt;=$G$2, $D$2*(1-$D$3), 0)</f>
        <v>600000</v>
      </c>
      <c r="P406" s="44" t="n">
        <f aca="false">O406*I406*K406</f>
        <v>48.9160787113975</v>
      </c>
    </row>
    <row r="407" customFormat="false" ht="15" hidden="false" customHeight="false" outlineLevel="0" collapsed="false">
      <c r="A407" s="4" t="n">
        <f aca="false">WORKDAY(A406, 1)</f>
        <v>44452</v>
      </c>
      <c r="B407" s="33" t="n">
        <f aca="false">DATE(2000, MONTH(A407), DAY(A407))</f>
        <v>36782</v>
      </c>
      <c r="C407" s="33" t="n">
        <f aca="false">VLOOKUP(B407, $R$9:$S$13, 2)</f>
        <v>36789</v>
      </c>
      <c r="D407" s="34" t="n">
        <f aca="false">IF(OR(C407=B407, AND(C407&lt;&gt;C406, C406&gt;B406)), 1, 0)</f>
        <v>0</v>
      </c>
      <c r="E407" s="4" t="n">
        <f aca="false" t="array" ref="E407:E407">INDEX($A$9:A406, MAX(IF($D$9:D406=1, ROW(D$9:$D406)-ROW($D$9)+1, 0)))</f>
        <v>44368</v>
      </c>
      <c r="F407" s="36" t="n">
        <f aca="false">(A407-$A$2)/365.25</f>
        <v>1.52772073921971</v>
      </c>
      <c r="G407" s="37" t="n">
        <f aca="false">INDEX('Default Prob'!$P$5:$P$14,MIN(1+_xlfn.IFNA(MATCH(F407,'Default Prob'!$F$5:$F$14,1),0),COUNT('Default Prob'!$P$5:$P$14)))</f>
        <v>0.0308436325815494</v>
      </c>
      <c r="H407" s="37" t="n">
        <f aca="false">H406*EXP(-G406*(F407-F406))</f>
        <v>0.957099713323507</v>
      </c>
      <c r="I407" s="38" t="n">
        <f aca="false">H406-H407</f>
        <v>0.00024249832861134</v>
      </c>
      <c r="J407" s="39" t="n">
        <f aca="false">INDEX('Default Prob'!$C$3:$C$20, _xlfn.IFNA(MATCH(F407, 'Default Prob'!$B$3:$B$20, 1), 1))</f>
        <v>-0.0055</v>
      </c>
      <c r="K407" s="40" t="n">
        <f aca="false">1/((1+J407)^F407)</f>
        <v>1.00846125165885</v>
      </c>
      <c r="L407" s="41" t="n">
        <f aca="false">IF(AND(D407, A407 &lt;= $G$2), $D$5*$D$2*(A407-E407)/365.25, 0)</f>
        <v>0</v>
      </c>
      <c r="M407" s="41" t="n">
        <f aca="false">IF(A407&lt;=$G$2, $D$5*$D$2*(A407-E407)/365.25, 0)</f>
        <v>3449.69199178645</v>
      </c>
      <c r="N407" s="42" t="n">
        <f aca="false">(L407*H407 + M407*I407) * K407</f>
        <v>0.8436227561278</v>
      </c>
      <c r="O407" s="43" t="n">
        <f aca="false">IF(A407&lt;=$G$2, $D$2*(1-$D$3), 0)</f>
        <v>600000</v>
      </c>
      <c r="P407" s="44" t="n">
        <f aca="false">O407*I407*K407</f>
        <v>146.730100797942</v>
      </c>
    </row>
    <row r="408" customFormat="false" ht="15" hidden="false" customHeight="false" outlineLevel="0" collapsed="false">
      <c r="A408" s="4" t="n">
        <f aca="false">WORKDAY(A407, 1)</f>
        <v>44453</v>
      </c>
      <c r="B408" s="33" t="n">
        <f aca="false">DATE(2000, MONTH(A408), DAY(A408))</f>
        <v>36783</v>
      </c>
      <c r="C408" s="33" t="n">
        <f aca="false">VLOOKUP(B408, $R$9:$S$13, 2)</f>
        <v>36789</v>
      </c>
      <c r="D408" s="34" t="n">
        <f aca="false">IF(OR(C408=B408, AND(C408&lt;&gt;C407, C407&gt;B407)), 1, 0)</f>
        <v>0</v>
      </c>
      <c r="E408" s="4" t="n">
        <f aca="false" t="array" ref="E408:E408">INDEX($A$9:A407, MAX(IF($D$9:D407=1, ROW(D$9:$D407)-ROW($D$9)+1, 0)))</f>
        <v>44368</v>
      </c>
      <c r="F408" s="36" t="n">
        <f aca="false">(A408-$A$2)/365.25</f>
        <v>1.53045859000684</v>
      </c>
      <c r="G408" s="37" t="n">
        <f aca="false">INDEX('Default Prob'!$P$5:$P$14,MIN(1+_xlfn.IFNA(MATCH(F408,'Default Prob'!$F$5:$F$14,1),0),COUNT('Default Prob'!$P$5:$P$14)))</f>
        <v>0.0308436325815494</v>
      </c>
      <c r="H408" s="37" t="n">
        <f aca="false">H407*EXP(-G407*(F408-F407))</f>
        <v>0.957018894198233</v>
      </c>
      <c r="I408" s="38" t="n">
        <f aca="false">H407-H408</f>
        <v>8.08191252741342E-005</v>
      </c>
      <c r="J408" s="39" t="n">
        <f aca="false">INDEX('Default Prob'!$C$3:$C$20, _xlfn.IFNA(MATCH(F408, 'Default Prob'!$B$3:$B$20, 1), 1))</f>
        <v>-0.0055</v>
      </c>
      <c r="K408" s="40" t="n">
        <f aca="false">1/((1+J408)^F408)</f>
        <v>1.00847647927832</v>
      </c>
      <c r="L408" s="41" t="n">
        <f aca="false">IF(AND(D408, A408 &lt;= $G$2), $D$5*$D$2*(A408-E408)/365.25, 0)</f>
        <v>0</v>
      </c>
      <c r="M408" s="41" t="n">
        <f aca="false">IF(A408&lt;=$G$2, $D$5*$D$2*(A408-E408)/365.25, 0)</f>
        <v>3490.75975359343</v>
      </c>
      <c r="N408" s="42" t="n">
        <f aca="false">(L408*H408 + M408*I408) * K408</f>
        <v>0.284511535431582</v>
      </c>
      <c r="O408" s="43" t="n">
        <f aca="false">IF(A408&lt;=$G$2, $D$2*(1-$D$3), 0)</f>
        <v>600000</v>
      </c>
      <c r="P408" s="44" t="n">
        <f aca="false">O408*I408*K408</f>
        <v>48.9025121488872</v>
      </c>
    </row>
    <row r="409" customFormat="false" ht="15" hidden="false" customHeight="false" outlineLevel="0" collapsed="false">
      <c r="A409" s="4" t="n">
        <f aca="false">WORKDAY(A408, 1)</f>
        <v>44454</v>
      </c>
      <c r="B409" s="33" t="n">
        <f aca="false">DATE(2000, MONTH(A409), DAY(A409))</f>
        <v>36784</v>
      </c>
      <c r="C409" s="33" t="n">
        <f aca="false">VLOOKUP(B409, $R$9:$S$13, 2)</f>
        <v>36789</v>
      </c>
      <c r="D409" s="34" t="n">
        <f aca="false">IF(OR(C409=B409, AND(C409&lt;&gt;C408, C408&gt;B408)), 1, 0)</f>
        <v>0</v>
      </c>
      <c r="E409" s="4" t="n">
        <f aca="false" t="array" ref="E409:E409">INDEX($A$9:A408, MAX(IF($D$9:D408=1, ROW(D$9:$D408)-ROW($D$9)+1, 0)))</f>
        <v>44368</v>
      </c>
      <c r="F409" s="36" t="n">
        <f aca="false">(A409-$A$2)/365.25</f>
        <v>1.53319644079398</v>
      </c>
      <c r="G409" s="37" t="n">
        <f aca="false">INDEX('Default Prob'!$P$5:$P$14,MIN(1+_xlfn.IFNA(MATCH(F409,'Default Prob'!$F$5:$F$14,1),0),COUNT('Default Prob'!$P$5:$P$14)))</f>
        <v>0.0308436325815494</v>
      </c>
      <c r="H409" s="37" t="n">
        <f aca="false">H408*EXP(-G408*(F409-F408))</f>
        <v>0.956938081897463</v>
      </c>
      <c r="I409" s="38" t="n">
        <f aca="false">H408-H409</f>
        <v>8.08123007699502E-005</v>
      </c>
      <c r="J409" s="39" t="n">
        <f aca="false">INDEX('Default Prob'!$C$3:$C$20, _xlfn.IFNA(MATCH(F409, 'Default Prob'!$B$3:$B$20, 1), 1))</f>
        <v>-0.0055</v>
      </c>
      <c r="K409" s="40" t="n">
        <f aca="false">1/((1+J409)^F409)</f>
        <v>1.00849170712772</v>
      </c>
      <c r="L409" s="41" t="n">
        <f aca="false">IF(AND(D409, A409 &lt;= $G$2), $D$5*$D$2*(A409-E409)/365.25, 0)</f>
        <v>0</v>
      </c>
      <c r="M409" s="41" t="n">
        <f aca="false">IF(A409&lt;=$G$2, $D$5*$D$2*(A409-E409)/365.25, 0)</f>
        <v>3531.82751540041</v>
      </c>
      <c r="N409" s="42" t="n">
        <f aca="false">(L409*H409 + M409*I409) * K409</f>
        <v>0.287838768944349</v>
      </c>
      <c r="O409" s="43" t="n">
        <f aca="false">IF(A409&lt;=$G$2, $D$2*(1-$D$3), 0)</f>
        <v>600000</v>
      </c>
      <c r="P409" s="44" t="n">
        <f aca="false">O409*I409*K409</f>
        <v>48.8991210962435</v>
      </c>
    </row>
    <row r="410" customFormat="false" ht="15" hidden="false" customHeight="false" outlineLevel="0" collapsed="false">
      <c r="A410" s="4" t="n">
        <f aca="false">WORKDAY(A409, 1)</f>
        <v>44455</v>
      </c>
      <c r="B410" s="33" t="n">
        <f aca="false">DATE(2000, MONTH(A410), DAY(A410))</f>
        <v>36785</v>
      </c>
      <c r="C410" s="33" t="n">
        <f aca="false">VLOOKUP(B410, $R$9:$S$13, 2)</f>
        <v>36789</v>
      </c>
      <c r="D410" s="34" t="n">
        <f aca="false">IF(OR(C410=B410, AND(C410&lt;&gt;C409, C409&gt;B409)), 1, 0)</f>
        <v>0</v>
      </c>
      <c r="E410" s="4" t="n">
        <f aca="false" t="array" ref="E410:E410">INDEX($A$9:A409, MAX(IF($D$9:D409=1, ROW(D$9:$D409)-ROW($D$9)+1, 0)))</f>
        <v>44368</v>
      </c>
      <c r="F410" s="36" t="n">
        <f aca="false">(A410-$A$2)/365.25</f>
        <v>1.53593429158111</v>
      </c>
      <c r="G410" s="37" t="n">
        <f aca="false">INDEX('Default Prob'!$P$5:$P$14,MIN(1+_xlfn.IFNA(MATCH(F410,'Default Prob'!$F$5:$F$14,1),0),COUNT('Default Prob'!$P$5:$P$14)))</f>
        <v>0.0308436325815494</v>
      </c>
      <c r="H410" s="37" t="n">
        <f aca="false">H409*EXP(-G409*(F410-F409))</f>
        <v>0.956857276420621</v>
      </c>
      <c r="I410" s="38" t="n">
        <f aca="false">H409-H410</f>
        <v>8.08054768420829E-005</v>
      </c>
      <c r="J410" s="39" t="n">
        <f aca="false">INDEX('Default Prob'!$C$3:$C$20, _xlfn.IFNA(MATCH(F410, 'Default Prob'!$B$3:$B$20, 1), 1))</f>
        <v>-0.0055</v>
      </c>
      <c r="K410" s="40" t="n">
        <f aca="false">1/((1+J410)^F410)</f>
        <v>1.00850693520706</v>
      </c>
      <c r="L410" s="41" t="n">
        <f aca="false">IF(AND(D410, A410 &lt;= $G$2), $D$5*$D$2*(A410-E410)/365.25, 0)</f>
        <v>0</v>
      </c>
      <c r="M410" s="41" t="n">
        <f aca="false">IF(A410&lt;=$G$2, $D$5*$D$2*(A410-E410)/365.25, 0)</f>
        <v>3572.89527720739</v>
      </c>
      <c r="N410" s="42" t="n">
        <f aca="false">(L410*H410 + M410*I410) * K410</f>
        <v>0.291165539647722</v>
      </c>
      <c r="O410" s="43" t="n">
        <f aca="false">IF(A410&lt;=$G$2, $D$2*(1-$D$3), 0)</f>
        <v>600000</v>
      </c>
      <c r="P410" s="44" t="n">
        <f aca="false">O410*I410*K410</f>
        <v>48.8957302787727</v>
      </c>
    </row>
    <row r="411" customFormat="false" ht="15" hidden="false" customHeight="false" outlineLevel="0" collapsed="false">
      <c r="A411" s="4" t="n">
        <f aca="false">WORKDAY(A410, 1)</f>
        <v>44456</v>
      </c>
      <c r="B411" s="33" t="n">
        <f aca="false">DATE(2000, MONTH(A411), DAY(A411))</f>
        <v>36786</v>
      </c>
      <c r="C411" s="33" t="n">
        <f aca="false">VLOOKUP(B411, $R$9:$S$13, 2)</f>
        <v>36789</v>
      </c>
      <c r="D411" s="34" t="n">
        <f aca="false">IF(OR(C411=B411, AND(C411&lt;&gt;C410, C410&gt;B410)), 1, 0)</f>
        <v>0</v>
      </c>
      <c r="E411" s="4" t="n">
        <f aca="false" t="array" ref="E411:E411">INDEX($A$9:A410, MAX(IF($D$9:D410=1, ROW(D$9:$D410)-ROW($D$9)+1, 0)))</f>
        <v>44368</v>
      </c>
      <c r="F411" s="36" t="n">
        <f aca="false">(A411-$A$2)/365.25</f>
        <v>1.53867214236824</v>
      </c>
      <c r="G411" s="37" t="n">
        <f aca="false">INDEX('Default Prob'!$P$5:$P$14,MIN(1+_xlfn.IFNA(MATCH(F411,'Default Prob'!$F$5:$F$14,1),0),COUNT('Default Prob'!$P$5:$P$14)))</f>
        <v>0.0308436325815494</v>
      </c>
      <c r="H411" s="37" t="n">
        <f aca="false">H410*EXP(-G410*(F411-F410))</f>
        <v>0.95677647776713</v>
      </c>
      <c r="I411" s="38" t="n">
        <f aca="false">H410-H411</f>
        <v>8.07986534904215E-005</v>
      </c>
      <c r="J411" s="39" t="n">
        <f aca="false">INDEX('Default Prob'!$C$3:$C$20, _xlfn.IFNA(MATCH(F411, 'Default Prob'!$B$3:$B$20, 1), 1))</f>
        <v>-0.0055</v>
      </c>
      <c r="K411" s="40" t="n">
        <f aca="false">1/((1+J411)^F411)</f>
        <v>1.00852216351635</v>
      </c>
      <c r="L411" s="41" t="n">
        <f aca="false">IF(AND(D411, A411 &lt;= $G$2), $D$5*$D$2*(A411-E411)/365.25, 0)</f>
        <v>0</v>
      </c>
      <c r="M411" s="41" t="n">
        <f aca="false">IF(A411&lt;=$G$2, $D$5*$D$2*(A411-E411)/365.25, 0)</f>
        <v>3613.96303901437</v>
      </c>
      <c r="N411" s="42" t="n">
        <f aca="false">(L411*H411 + M411*I411) * K411</f>
        <v>0.294491847589665</v>
      </c>
      <c r="O411" s="43" t="n">
        <f aca="false">IF(A411&lt;=$G$2, $D$2*(1-$D$3), 0)</f>
        <v>600000</v>
      </c>
      <c r="P411" s="44" t="n">
        <f aca="false">O411*I411*K411</f>
        <v>48.8923396964206</v>
      </c>
    </row>
    <row r="412" customFormat="false" ht="15" hidden="false" customHeight="false" outlineLevel="0" collapsed="false">
      <c r="A412" s="4" t="n">
        <f aca="false">WORKDAY(A411, 1)</f>
        <v>44459</v>
      </c>
      <c r="B412" s="33" t="n">
        <f aca="false">DATE(2000, MONTH(A412), DAY(A412))</f>
        <v>36789</v>
      </c>
      <c r="C412" s="33" t="n">
        <f aca="false">VLOOKUP(B412, $R$9:$S$13, 2)</f>
        <v>36789</v>
      </c>
      <c r="D412" s="34" t="n">
        <f aca="false">IF(OR(C412=B412, AND(C412&lt;&gt;C411, C411&gt;B411)), 1, 0)</f>
        <v>1</v>
      </c>
      <c r="E412" s="4" t="n">
        <f aca="false" t="array" ref="E412:E412">INDEX($A$9:A411, MAX(IF($D$9:D411=1, ROW(D$9:$D411)-ROW($D$9)+1, 0)))</f>
        <v>44368</v>
      </c>
      <c r="F412" s="36" t="n">
        <f aca="false">(A412-$A$2)/365.25</f>
        <v>1.54688569472964</v>
      </c>
      <c r="G412" s="37" t="n">
        <f aca="false">INDEX('Default Prob'!$P$5:$P$14,MIN(1+_xlfn.IFNA(MATCH(F412,'Default Prob'!$F$5:$F$14,1),0),COUNT('Default Prob'!$P$5:$P$14)))</f>
        <v>0.0308436325815494</v>
      </c>
      <c r="H412" s="37" t="n">
        <f aca="false">H411*EXP(-G411*(F412-F411))</f>
        <v>0.956534122741008</v>
      </c>
      <c r="I412" s="38" t="n">
        <f aca="false">H411-H412</f>
        <v>0.000242355026122576</v>
      </c>
      <c r="J412" s="39" t="n">
        <f aca="false">INDEX('Default Prob'!$C$3:$C$20, _xlfn.IFNA(MATCH(F412, 'Default Prob'!$B$3:$B$20, 1), 1))</f>
        <v>-0.0055</v>
      </c>
      <c r="K412" s="40" t="n">
        <f aca="false">1/((1+J412)^F412)</f>
        <v>1.00856784982389</v>
      </c>
      <c r="L412" s="41" t="n">
        <f aca="false">IF(AND(D412, A412 &lt;= $G$2), $D$5*$D$2*(A412-E412)/365.25, 0)</f>
        <v>3737.16632443532</v>
      </c>
      <c r="M412" s="41" t="n">
        <f aca="false">IF(A412&lt;=$G$2, $D$5*$D$2*(A412-E412)/365.25, 0)</f>
        <v>3737.16632443532</v>
      </c>
      <c r="N412" s="42" t="n">
        <f aca="false">(L412*H412 + M412*I412) * K412</f>
        <v>3606.26831785929</v>
      </c>
      <c r="O412" s="43" t="n">
        <f aca="false">IF(A412&lt;=$G$2, $D$2*(1-$D$3), 0)</f>
        <v>600000</v>
      </c>
      <c r="P412" s="44" t="n">
        <f aca="false">O412*I412*K412</f>
        <v>146.658892554275</v>
      </c>
    </row>
    <row r="413" customFormat="false" ht="15" hidden="false" customHeight="false" outlineLevel="0" collapsed="false">
      <c r="A413" s="4" t="n">
        <f aca="false">WORKDAY(A412, 1)</f>
        <v>44460</v>
      </c>
      <c r="B413" s="33" t="n">
        <f aca="false">DATE(2000, MONTH(A413), DAY(A413))</f>
        <v>36790</v>
      </c>
      <c r="C413" s="33" t="n">
        <f aca="false">VLOOKUP(B413, $R$9:$S$13, 2)</f>
        <v>36880</v>
      </c>
      <c r="D413" s="34" t="n">
        <f aca="false">IF(OR(C413=B413, AND(C413&lt;&gt;C412, C412&gt;B412)), 1, 0)</f>
        <v>0</v>
      </c>
      <c r="E413" s="4" t="n">
        <f aca="false" t="array" ref="E413:E413">INDEX($A$9:A412, MAX(IF($D$9:D412=1, ROW(D$9:$D412)-ROW($D$9)+1, 0)))</f>
        <v>44459</v>
      </c>
      <c r="F413" s="36" t="n">
        <f aca="false">(A413-$A$2)/365.25</f>
        <v>1.54962354551677</v>
      </c>
      <c r="G413" s="37" t="n">
        <f aca="false">INDEX('Default Prob'!$P$5:$P$14,MIN(1+_xlfn.IFNA(MATCH(F413,'Default Prob'!$F$5:$F$14,1),0),COUNT('Default Prob'!$P$5:$P$14)))</f>
        <v>0.0308436325815494</v>
      </c>
      <c r="H413" s="37" t="n">
        <f aca="false">H412*EXP(-G412*(F413-F412))</f>
        <v>0.956453351375163</v>
      </c>
      <c r="I413" s="38" t="n">
        <f aca="false">H412-H413</f>
        <v>8.07713658448339E-005</v>
      </c>
      <c r="J413" s="39" t="n">
        <f aca="false">INDEX('Default Prob'!$C$3:$C$20, _xlfn.IFNA(MATCH(F413, 'Default Prob'!$B$3:$B$20, 1), 1))</f>
        <v>-0.0055</v>
      </c>
      <c r="K413" s="40" t="n">
        <f aca="false">1/((1+J413)^F413)</f>
        <v>1.00858307905297</v>
      </c>
      <c r="L413" s="41" t="n">
        <f aca="false">IF(AND(D413, A413 &lt;= $G$2), $D$5*$D$2*(A413-E413)/365.25, 0)</f>
        <v>0</v>
      </c>
      <c r="M413" s="41" t="n">
        <f aca="false">IF(A413&lt;=$G$2, $D$5*$D$2*(A413-E413)/365.25, 0)</f>
        <v>41.0677618069815</v>
      </c>
      <c r="N413" s="42" t="n">
        <f aca="false">(L413*H413 + M413*I413) * K413</f>
        <v>0.00334557013811486</v>
      </c>
      <c r="O413" s="43" t="n">
        <f aca="false">IF(A413&lt;=$G$2, $D$2*(1-$D$3), 0)</f>
        <v>600000</v>
      </c>
      <c r="P413" s="44" t="n">
        <f aca="false">O413*I413*K413</f>
        <v>48.8787797178581</v>
      </c>
    </row>
    <row r="414" customFormat="false" ht="15" hidden="false" customHeight="false" outlineLevel="0" collapsed="false">
      <c r="A414" s="4" t="n">
        <f aca="false">WORKDAY(A413, 1)</f>
        <v>44461</v>
      </c>
      <c r="B414" s="33" t="n">
        <f aca="false">DATE(2000, MONTH(A414), DAY(A414))</f>
        <v>36791</v>
      </c>
      <c r="C414" s="33" t="n">
        <f aca="false">VLOOKUP(B414, $R$9:$S$13, 2)</f>
        <v>36880</v>
      </c>
      <c r="D414" s="34" t="n">
        <f aca="false">IF(OR(C414=B414, AND(C414&lt;&gt;C413, C413&gt;B413)), 1, 0)</f>
        <v>0</v>
      </c>
      <c r="E414" s="4" t="n">
        <f aca="false" t="array" ref="E414:E414">INDEX($A$9:A413, MAX(IF($D$9:D413=1, ROW(D$9:$D413)-ROW($D$9)+1, 0)))</f>
        <v>44459</v>
      </c>
      <c r="F414" s="36" t="n">
        <f aca="false">(A414-$A$2)/365.25</f>
        <v>1.5523613963039</v>
      </c>
      <c r="G414" s="37" t="n">
        <f aca="false">INDEX('Default Prob'!$P$5:$P$14,MIN(1+_xlfn.IFNA(MATCH(F414,'Default Prob'!$F$5:$F$14,1),0),COUNT('Default Prob'!$P$5:$P$14)))</f>
        <v>0.0308436325815494</v>
      </c>
      <c r="H414" s="37" t="n">
        <f aca="false">H413*EXP(-G413*(F414-F413))</f>
        <v>0.956372586829789</v>
      </c>
      <c r="I414" s="38" t="n">
        <f aca="false">H413-H414</f>
        <v>8.07645453735351E-005</v>
      </c>
      <c r="J414" s="39" t="n">
        <f aca="false">INDEX('Default Prob'!$C$3:$C$20, _xlfn.IFNA(MATCH(F414, 'Default Prob'!$B$3:$B$20, 1), 1))</f>
        <v>-0.0055</v>
      </c>
      <c r="K414" s="40" t="n">
        <f aca="false">1/((1+J414)^F414)</f>
        <v>1.00859830851202</v>
      </c>
      <c r="L414" s="41" t="n">
        <f aca="false">IF(AND(D414, A414 &lt;= $G$2), $D$5*$D$2*(A414-E414)/365.25, 0)</f>
        <v>0</v>
      </c>
      <c r="M414" s="41" t="n">
        <f aca="false">IF(A414&lt;=$G$2, $D$5*$D$2*(A414-E414)/365.25, 0)</f>
        <v>82.1355236139631</v>
      </c>
      <c r="N414" s="42" t="n">
        <f aca="false">(L414*H414 + M414*I414) * K414</f>
        <v>0.00669067629170347</v>
      </c>
      <c r="O414" s="43" t="n">
        <f aca="false">IF(A414&lt;=$G$2, $D$2*(1-$D$3), 0)</f>
        <v>600000</v>
      </c>
      <c r="P414" s="44" t="n">
        <f aca="false">O414*I414*K414</f>
        <v>48.8753903108939</v>
      </c>
    </row>
    <row r="415" customFormat="false" ht="15" hidden="false" customHeight="false" outlineLevel="0" collapsed="false">
      <c r="A415" s="4" t="n">
        <f aca="false">WORKDAY(A414, 1)</f>
        <v>44462</v>
      </c>
      <c r="B415" s="33" t="n">
        <f aca="false">DATE(2000, MONTH(A415), DAY(A415))</f>
        <v>36792</v>
      </c>
      <c r="C415" s="33" t="n">
        <f aca="false">VLOOKUP(B415, $R$9:$S$13, 2)</f>
        <v>36880</v>
      </c>
      <c r="D415" s="34" t="n">
        <f aca="false">IF(OR(C415=B415, AND(C415&lt;&gt;C414, C414&gt;B414)), 1, 0)</f>
        <v>0</v>
      </c>
      <c r="E415" s="4" t="n">
        <f aca="false" t="array" ref="E415:E415">INDEX($A$9:A414, MAX(IF($D$9:D414=1, ROW(D$9:$D414)-ROW($D$9)+1, 0)))</f>
        <v>44459</v>
      </c>
      <c r="F415" s="36" t="n">
        <f aca="false">(A415-$A$2)/365.25</f>
        <v>1.55509924709103</v>
      </c>
      <c r="G415" s="37" t="n">
        <f aca="false">INDEX('Default Prob'!$P$5:$P$14,MIN(1+_xlfn.IFNA(MATCH(F415,'Default Prob'!$F$5:$F$14,1),0),COUNT('Default Prob'!$P$5:$P$14)))</f>
        <v>0.0308436325815494</v>
      </c>
      <c r="H415" s="37" t="n">
        <f aca="false">H414*EXP(-G414*(F415-F414))</f>
        <v>0.956291829104311</v>
      </c>
      <c r="I415" s="38" t="n">
        <f aca="false">H414-H415</f>
        <v>8.07577254782199E-005</v>
      </c>
      <c r="J415" s="39" t="n">
        <f aca="false">INDEX('Default Prob'!$C$3:$C$20, _xlfn.IFNA(MATCH(F415, 'Default Prob'!$B$3:$B$20, 1), 1))</f>
        <v>-0.0055</v>
      </c>
      <c r="K415" s="40" t="n">
        <f aca="false">1/((1+J415)^F415)</f>
        <v>1.00861353820103</v>
      </c>
      <c r="L415" s="41" t="n">
        <f aca="false">IF(AND(D415, A415 &lt;= $G$2), $D$5*$D$2*(A415-E415)/365.25, 0)</f>
        <v>0</v>
      </c>
      <c r="M415" s="41" t="n">
        <f aca="false">IF(A415&lt;=$G$2, $D$5*$D$2*(A415-E415)/365.25, 0)</f>
        <v>123.203285420945</v>
      </c>
      <c r="N415" s="42" t="n">
        <f aca="false">(L415*H415 + M415*I415) * K415</f>
        <v>0.0100353185090334</v>
      </c>
      <c r="O415" s="43" t="n">
        <f aca="false">IF(A415&lt;=$G$2, $D$2*(1-$D$3), 0)</f>
        <v>600000</v>
      </c>
      <c r="P415" s="44" t="n">
        <f aca="false">O415*I415*K415</f>
        <v>48.8720011389929</v>
      </c>
    </row>
    <row r="416" customFormat="false" ht="15" hidden="false" customHeight="false" outlineLevel="0" collapsed="false">
      <c r="A416" s="4" t="n">
        <f aca="false">WORKDAY(A415, 1)</f>
        <v>44463</v>
      </c>
      <c r="B416" s="33" t="n">
        <f aca="false">DATE(2000, MONTH(A416), DAY(A416))</f>
        <v>36793</v>
      </c>
      <c r="C416" s="33" t="n">
        <f aca="false">VLOOKUP(B416, $R$9:$S$13, 2)</f>
        <v>36880</v>
      </c>
      <c r="D416" s="34" t="n">
        <f aca="false">IF(OR(C416=B416, AND(C416&lt;&gt;C415, C415&gt;B415)), 1, 0)</f>
        <v>0</v>
      </c>
      <c r="E416" s="4" t="n">
        <f aca="false" t="array" ref="E416:E416">INDEX($A$9:A415, MAX(IF($D$9:D415=1, ROW(D$9:$D415)-ROW($D$9)+1, 0)))</f>
        <v>44459</v>
      </c>
      <c r="F416" s="36" t="n">
        <f aca="false">(A416-$A$2)/365.25</f>
        <v>1.55783709787817</v>
      </c>
      <c r="G416" s="37" t="n">
        <f aca="false">INDEX('Default Prob'!$P$5:$P$14,MIN(1+_xlfn.IFNA(MATCH(F416,'Default Prob'!$F$5:$F$14,1),0),COUNT('Default Prob'!$P$5:$P$14)))</f>
        <v>0.0308436325815494</v>
      </c>
      <c r="H416" s="37" t="n">
        <f aca="false">H415*EXP(-G415*(F416-F415))</f>
        <v>0.956211078198152</v>
      </c>
      <c r="I416" s="38" t="n">
        <f aca="false">H415-H416</f>
        <v>8.07509061586664E-005</v>
      </c>
      <c r="J416" s="39" t="n">
        <f aca="false">INDEX('Default Prob'!$C$3:$C$20, _xlfn.IFNA(MATCH(F416, 'Default Prob'!$B$3:$B$20, 1), 1))</f>
        <v>-0.0055</v>
      </c>
      <c r="K416" s="40" t="n">
        <f aca="false">1/((1+J416)^F416)</f>
        <v>1.00862876812</v>
      </c>
      <c r="L416" s="41" t="n">
        <f aca="false">IF(AND(D416, A416 &lt;= $G$2), $D$5*$D$2*(A416-E416)/365.25, 0)</f>
        <v>0</v>
      </c>
      <c r="M416" s="41" t="n">
        <f aca="false">IF(A416&lt;=$G$2, $D$5*$D$2*(A416-E416)/365.25, 0)</f>
        <v>164.271047227926</v>
      </c>
      <c r="N416" s="42" t="n">
        <f aca="false">(L416*H416 + M416*I416) * K416</f>
        <v>0.0133794968383392</v>
      </c>
      <c r="O416" s="43" t="n">
        <f aca="false">IF(A416&lt;=$G$2, $D$2*(1-$D$3), 0)</f>
        <v>600000</v>
      </c>
      <c r="P416" s="44" t="n">
        <f aca="false">O416*I416*K416</f>
        <v>48.8686122020338</v>
      </c>
    </row>
    <row r="417" customFormat="false" ht="15" hidden="false" customHeight="false" outlineLevel="0" collapsed="false">
      <c r="A417" s="4" t="n">
        <f aca="false">WORKDAY(A416, 1)</f>
        <v>44466</v>
      </c>
      <c r="B417" s="33" t="n">
        <f aca="false">DATE(2000, MONTH(A417), DAY(A417))</f>
        <v>36796</v>
      </c>
      <c r="C417" s="33" t="n">
        <f aca="false">VLOOKUP(B417, $R$9:$S$13, 2)</f>
        <v>36880</v>
      </c>
      <c r="D417" s="34" t="n">
        <f aca="false">IF(OR(C417=B417, AND(C417&lt;&gt;C416, C416&gt;B416)), 1, 0)</f>
        <v>0</v>
      </c>
      <c r="E417" s="4" t="n">
        <f aca="false" t="array" ref="E417:E417">INDEX($A$9:A416, MAX(IF($D$9:D416=1, ROW(D$9:$D416)-ROW($D$9)+1, 0)))</f>
        <v>44459</v>
      </c>
      <c r="F417" s="36" t="n">
        <f aca="false">(A417-$A$2)/365.25</f>
        <v>1.56605065023956</v>
      </c>
      <c r="G417" s="37" t="n">
        <f aca="false">INDEX('Default Prob'!$P$5:$P$14,MIN(1+_xlfn.IFNA(MATCH(F417,'Default Prob'!$F$5:$F$14,1),0),COUNT('Default Prob'!$P$5:$P$14)))</f>
        <v>0.0308436325815494</v>
      </c>
      <c r="H417" s="37" t="n">
        <f aca="false">H416*EXP(-G416*(F417-F416))</f>
        <v>0.955968866389835</v>
      </c>
      <c r="I417" s="38" t="n">
        <f aca="false">H416-H417</f>
        <v>0.000242211808317294</v>
      </c>
      <c r="J417" s="39" t="n">
        <f aca="false">INDEX('Default Prob'!$C$3:$C$20, _xlfn.IFNA(MATCH(F417, 'Default Prob'!$B$3:$B$20, 1), 1))</f>
        <v>-0.0055</v>
      </c>
      <c r="K417" s="40" t="n">
        <f aca="false">1/((1+J417)^F417)</f>
        <v>1.00867445925676</v>
      </c>
      <c r="L417" s="41" t="n">
        <f aca="false">IF(AND(D417, A417 &lt;= $G$2), $D$5*$D$2*(A417-E417)/365.25, 0)</f>
        <v>0</v>
      </c>
      <c r="M417" s="41" t="n">
        <f aca="false">IF(A417&lt;=$G$2, $D$5*$D$2*(A417-E417)/365.25, 0)</f>
        <v>287.474332648871</v>
      </c>
      <c r="N417" s="42" t="n">
        <f aca="false">(L417*H417 + M417*I417) * K417</f>
        <v>0.0702336777601781</v>
      </c>
      <c r="O417" s="43" t="n">
        <f aca="false">IF(A417&lt;=$G$2, $D$2*(1-$D$3), 0)</f>
        <v>600000</v>
      </c>
      <c r="P417" s="44" t="n">
        <f aca="false">O417*I417*K417</f>
        <v>146.587718868029</v>
      </c>
    </row>
    <row r="418" customFormat="false" ht="15" hidden="false" customHeight="false" outlineLevel="0" collapsed="false">
      <c r="A418" s="4" t="n">
        <f aca="false">WORKDAY(A417, 1)</f>
        <v>44467</v>
      </c>
      <c r="B418" s="33" t="n">
        <f aca="false">DATE(2000, MONTH(A418), DAY(A418))</f>
        <v>36797</v>
      </c>
      <c r="C418" s="33" t="n">
        <f aca="false">VLOOKUP(B418, $R$9:$S$13, 2)</f>
        <v>36880</v>
      </c>
      <c r="D418" s="34" t="n">
        <f aca="false">IF(OR(C418=B418, AND(C418&lt;&gt;C417, C417&gt;B417)), 1, 0)</f>
        <v>0</v>
      </c>
      <c r="E418" s="4" t="n">
        <f aca="false" t="array" ref="E418:E418">INDEX($A$9:A417, MAX(IF($D$9:D417=1, ROW(D$9:$D417)-ROW($D$9)+1, 0)))</f>
        <v>44459</v>
      </c>
      <c r="F418" s="36" t="n">
        <f aca="false">(A418-$A$2)/365.25</f>
        <v>1.56878850102669</v>
      </c>
      <c r="G418" s="37" t="n">
        <f aca="false">INDEX('Default Prob'!$P$5:$P$14,MIN(1+_xlfn.IFNA(MATCH(F418,'Default Prob'!$F$5:$F$14,1),0),COUNT('Default Prob'!$P$5:$P$14)))</f>
        <v>0.0308436325815494</v>
      </c>
      <c r="H418" s="37" t="n">
        <f aca="false">H417*EXP(-G417*(F418-F417))</f>
        <v>0.955888142755197</v>
      </c>
      <c r="I418" s="38" t="n">
        <f aca="false">H417-H418</f>
        <v>8.07236346385132E-005</v>
      </c>
      <c r="J418" s="39" t="n">
        <f aca="false">INDEX('Default Prob'!$C$3:$C$20, _xlfn.IFNA(MATCH(F418, 'Default Prob'!$B$3:$B$20, 1), 1))</f>
        <v>-0.0055</v>
      </c>
      <c r="K418" s="40" t="n">
        <f aca="false">1/((1+J418)^F418)</f>
        <v>1.00868969009563</v>
      </c>
      <c r="L418" s="41" t="n">
        <f aca="false">IF(AND(D418, A418 &lt;= $G$2), $D$5*$D$2*(A418-E418)/365.25, 0)</f>
        <v>0</v>
      </c>
      <c r="M418" s="41" t="n">
        <f aca="false">IF(A418&lt;=$G$2, $D$5*$D$2*(A418-E418)/365.25, 0)</f>
        <v>328.542094455852</v>
      </c>
      <c r="N418" s="42" t="n">
        <f aca="false">(L418*H418 + M418*I418) * K418</f>
        <v>0.0267515722404648</v>
      </c>
      <c r="O418" s="43" t="n">
        <f aca="false">IF(A418&lt;=$G$2, $D$2*(1-$D$3), 0)</f>
        <v>600000</v>
      </c>
      <c r="P418" s="44" t="n">
        <f aca="false">O418*I418*K418</f>
        <v>48.8550588041489</v>
      </c>
    </row>
    <row r="419" customFormat="false" ht="15" hidden="false" customHeight="false" outlineLevel="0" collapsed="false">
      <c r="A419" s="4" t="n">
        <f aca="false">WORKDAY(A418, 1)</f>
        <v>44468</v>
      </c>
      <c r="B419" s="33" t="n">
        <f aca="false">DATE(2000, MONTH(A419), DAY(A419))</f>
        <v>36798</v>
      </c>
      <c r="C419" s="33" t="n">
        <f aca="false">VLOOKUP(B419, $R$9:$S$13, 2)</f>
        <v>36880</v>
      </c>
      <c r="D419" s="34" t="n">
        <f aca="false">IF(OR(C419=B419, AND(C419&lt;&gt;C418, C418&gt;B418)), 1, 0)</f>
        <v>0</v>
      </c>
      <c r="E419" s="4" t="n">
        <f aca="false" t="array" ref="E419:E419">INDEX($A$9:A418, MAX(IF($D$9:D418=1, ROW(D$9:$D418)-ROW($D$9)+1, 0)))</f>
        <v>44459</v>
      </c>
      <c r="F419" s="36" t="n">
        <f aca="false">(A419-$A$2)/365.25</f>
        <v>1.57152635181383</v>
      </c>
      <c r="G419" s="37" t="n">
        <f aca="false">INDEX('Default Prob'!$P$5:$P$14,MIN(1+_xlfn.IFNA(MATCH(F419,'Default Prob'!$F$5:$F$14,1),0),COUNT('Default Prob'!$P$5:$P$14)))</f>
        <v>0.0308436325815494</v>
      </c>
      <c r="H419" s="37" t="n">
        <f aca="false">H418*EXP(-G418*(F419-F418))</f>
        <v>0.955807425936999</v>
      </c>
      <c r="I419" s="38" t="n">
        <f aca="false">H418-H419</f>
        <v>8.0716818197768E-005</v>
      </c>
      <c r="J419" s="39" t="n">
        <f aca="false">INDEX('Default Prob'!$C$3:$C$20, _xlfn.IFNA(MATCH(F419, 'Default Prob'!$B$3:$B$20, 1), 1))</f>
        <v>-0.0055</v>
      </c>
      <c r="K419" s="40" t="n">
        <f aca="false">1/((1+J419)^F419)</f>
        <v>1.00870492116449</v>
      </c>
      <c r="L419" s="41" t="n">
        <f aca="false">IF(AND(D419, A419 &lt;= $G$2), $D$5*$D$2*(A419-E419)/365.25, 0)</f>
        <v>0</v>
      </c>
      <c r="M419" s="41" t="n">
        <f aca="false">IF(A419&lt;=$G$2, $D$5*$D$2*(A419-E419)/365.25, 0)</f>
        <v>369.609856262834</v>
      </c>
      <c r="N419" s="42" t="n">
        <f aca="false">(L419*H419 + M419*I419) * K419</f>
        <v>0.0300934318534477</v>
      </c>
      <c r="O419" s="43" t="n">
        <f aca="false">IF(A419&lt;=$G$2, $D$2*(1-$D$3), 0)</f>
        <v>600000</v>
      </c>
      <c r="P419" s="44" t="n">
        <f aca="false">O419*I419*K419</f>
        <v>48.8516710420968</v>
      </c>
    </row>
    <row r="420" customFormat="false" ht="15" hidden="false" customHeight="false" outlineLevel="0" collapsed="false">
      <c r="A420" s="4" t="n">
        <f aca="false">WORKDAY(A419, 1)</f>
        <v>44469</v>
      </c>
      <c r="B420" s="33" t="n">
        <f aca="false">DATE(2000, MONTH(A420), DAY(A420))</f>
        <v>36799</v>
      </c>
      <c r="C420" s="33" t="n">
        <f aca="false">VLOOKUP(B420, $R$9:$S$13, 2)</f>
        <v>36880</v>
      </c>
      <c r="D420" s="34" t="n">
        <f aca="false">IF(OR(C420=B420, AND(C420&lt;&gt;C419, C419&gt;B419)), 1, 0)</f>
        <v>0</v>
      </c>
      <c r="E420" s="4" t="n">
        <f aca="false" t="array" ref="E420:E420">INDEX($A$9:A419, MAX(IF($D$9:D419=1, ROW(D$9:$D419)-ROW($D$9)+1, 0)))</f>
        <v>44459</v>
      </c>
      <c r="F420" s="36" t="n">
        <f aca="false">(A420-$A$2)/365.25</f>
        <v>1.57426420260096</v>
      </c>
      <c r="G420" s="37" t="n">
        <f aca="false">INDEX('Default Prob'!$P$5:$P$14,MIN(1+_xlfn.IFNA(MATCH(F420,'Default Prob'!$F$5:$F$14,1),0),COUNT('Default Prob'!$P$5:$P$14)))</f>
        <v>0.0308436325815494</v>
      </c>
      <c r="H420" s="37" t="n">
        <f aca="false">H419*EXP(-G419*(F420-F419))</f>
        <v>0.955726715934666</v>
      </c>
      <c r="I420" s="38" t="n">
        <f aca="false">H419-H420</f>
        <v>8.07100023326735E-005</v>
      </c>
      <c r="J420" s="39" t="n">
        <f aca="false">INDEX('Default Prob'!$C$3:$C$20, _xlfn.IFNA(MATCH(F420, 'Default Prob'!$B$3:$B$20, 1), 1))</f>
        <v>-0.0055</v>
      </c>
      <c r="K420" s="40" t="n">
        <f aca="false">1/((1+J420)^F420)</f>
        <v>1.00872015246333</v>
      </c>
      <c r="L420" s="41" t="n">
        <f aca="false">IF(AND(D420, A420 &lt;= $G$2), $D$5*$D$2*(A420-E420)/365.25, 0)</f>
        <v>0</v>
      </c>
      <c r="M420" s="41" t="n">
        <f aca="false">IF(A420&lt;=$G$2, $D$5*$D$2*(A420-E420)/365.25, 0)</f>
        <v>410.677618069815</v>
      </c>
      <c r="N420" s="42" t="n">
        <f aca="false">(L420*H420 + M420*I420) * K420</f>
        <v>0.0334348278678975</v>
      </c>
      <c r="O420" s="43" t="n">
        <f aca="false">IF(A420&lt;=$G$2, $D$2*(1-$D$3), 0)</f>
        <v>600000</v>
      </c>
      <c r="P420" s="44" t="n">
        <f aca="false">O420*I420*K420</f>
        <v>48.8482835149982</v>
      </c>
    </row>
    <row r="421" customFormat="false" ht="15" hidden="false" customHeight="false" outlineLevel="0" collapsed="false">
      <c r="A421" s="4" t="n">
        <f aca="false">WORKDAY(A420, 1)</f>
        <v>44470</v>
      </c>
      <c r="B421" s="33" t="n">
        <f aca="false">DATE(2000, MONTH(A421), DAY(A421))</f>
        <v>36800</v>
      </c>
      <c r="C421" s="33" t="n">
        <f aca="false">VLOOKUP(B421, $R$9:$S$13, 2)</f>
        <v>36880</v>
      </c>
      <c r="D421" s="34" t="n">
        <f aca="false">IF(OR(C421=B421, AND(C421&lt;&gt;C420, C420&gt;B420)), 1, 0)</f>
        <v>0</v>
      </c>
      <c r="E421" s="4" t="n">
        <f aca="false" t="array" ref="E421:E421">INDEX($A$9:A420, MAX(IF($D$9:D420=1, ROW(D$9:$D420)-ROW($D$9)+1, 0)))</f>
        <v>44459</v>
      </c>
      <c r="F421" s="36" t="n">
        <f aca="false">(A421-$A$2)/365.25</f>
        <v>1.57700205338809</v>
      </c>
      <c r="G421" s="37" t="n">
        <f aca="false">INDEX('Default Prob'!$P$5:$P$14,MIN(1+_xlfn.IFNA(MATCH(F421,'Default Prob'!$F$5:$F$14,1),0),COUNT('Default Prob'!$P$5:$P$14)))</f>
        <v>0.0308436325815494</v>
      </c>
      <c r="H421" s="37" t="n">
        <f aca="false">H420*EXP(-G420*(F421-F420))</f>
        <v>0.955646012747623</v>
      </c>
      <c r="I421" s="38" t="n">
        <f aca="false">H420-H421</f>
        <v>8.07031870428965E-005</v>
      </c>
      <c r="J421" s="39" t="n">
        <f aca="false">INDEX('Default Prob'!$C$3:$C$20, _xlfn.IFNA(MATCH(F421, 'Default Prob'!$B$3:$B$20, 1), 1))</f>
        <v>-0.0055</v>
      </c>
      <c r="K421" s="40" t="n">
        <f aca="false">1/((1+J421)^F421)</f>
        <v>1.00873538399217</v>
      </c>
      <c r="L421" s="41" t="n">
        <f aca="false">IF(AND(D421, A421 &lt;= $G$2), $D$5*$D$2*(A421-E421)/365.25, 0)</f>
        <v>0</v>
      </c>
      <c r="M421" s="41" t="n">
        <f aca="false">IF(A421&lt;=$G$2, $D$5*$D$2*(A421-E421)/365.25, 0)</f>
        <v>451.745379876797</v>
      </c>
      <c r="N421" s="42" t="n">
        <f aca="false">(L421*H421 + M421*I421) * K421</f>
        <v>0.0367757603319173</v>
      </c>
      <c r="O421" s="43" t="n">
        <f aca="false">IF(A421&lt;=$G$2, $D$2*(1-$D$3), 0)</f>
        <v>600000</v>
      </c>
      <c r="P421" s="44" t="n">
        <f aca="false">O421*I421*K421</f>
        <v>48.8448962226647</v>
      </c>
    </row>
    <row r="422" customFormat="false" ht="15" hidden="false" customHeight="false" outlineLevel="0" collapsed="false">
      <c r="A422" s="4" t="n">
        <f aca="false">WORKDAY(A421, 1)</f>
        <v>44473</v>
      </c>
      <c r="B422" s="33" t="n">
        <f aca="false">DATE(2000, MONTH(A422), DAY(A422))</f>
        <v>36803</v>
      </c>
      <c r="C422" s="33" t="n">
        <f aca="false">VLOOKUP(B422, $R$9:$S$13, 2)</f>
        <v>36880</v>
      </c>
      <c r="D422" s="34" t="n">
        <f aca="false">IF(OR(C422=B422, AND(C422&lt;&gt;C421, C421&gt;B421)), 1, 0)</f>
        <v>0</v>
      </c>
      <c r="E422" s="4" t="n">
        <f aca="false" t="array" ref="E422:E422">INDEX($A$9:A421, MAX(IF($D$9:D421=1, ROW(D$9:$D421)-ROW($D$9)+1, 0)))</f>
        <v>44459</v>
      </c>
      <c r="F422" s="36" t="n">
        <f aca="false">(A422-$A$2)/365.25</f>
        <v>1.58521560574949</v>
      </c>
      <c r="G422" s="37" t="n">
        <f aca="false">INDEX('Default Prob'!$P$5:$P$14,MIN(1+_xlfn.IFNA(MATCH(F422,'Default Prob'!$F$5:$F$14,1),0),COUNT('Default Prob'!$P$5:$P$14)))</f>
        <v>0.0308436325815494</v>
      </c>
      <c r="H422" s="37" t="n">
        <f aca="false">H421*EXP(-G421*(F422-F421))</f>
        <v>0.955403944072478</v>
      </c>
      <c r="I422" s="38" t="n">
        <f aca="false">H421-H422</f>
        <v>0.000242068675145424</v>
      </c>
      <c r="J422" s="39" t="n">
        <f aca="false">INDEX('Default Prob'!$C$3:$C$20, _xlfn.IFNA(MATCH(F422, 'Default Prob'!$B$3:$B$20, 1), 1))</f>
        <v>-0.0055</v>
      </c>
      <c r="K422" s="40" t="n">
        <f aca="false">1/((1+J422)^F422)</f>
        <v>1.00878107995865</v>
      </c>
      <c r="L422" s="41" t="n">
        <f aca="false">IF(AND(D422, A422 &lt;= $G$2), $D$5*$D$2*(A422-E422)/365.25, 0)</f>
        <v>0</v>
      </c>
      <c r="M422" s="41" t="n">
        <f aca="false">IF(A422&lt;=$G$2, $D$5*$D$2*(A422-E422)/365.25, 0)</f>
        <v>574.948665297741</v>
      </c>
      <c r="N422" s="42" t="n">
        <f aca="false">(L422*H422 + M422*I422) * K422</f>
        <v>0.140399186592322</v>
      </c>
      <c r="O422" s="43" t="n">
        <f aca="false">IF(A422&lt;=$G$2, $D$2*(1-$D$3), 0)</f>
        <v>600000</v>
      </c>
      <c r="P422" s="44" t="n">
        <f aca="false">O422*I422*K422</f>
        <v>146.516579722416</v>
      </c>
    </row>
    <row r="423" customFormat="false" ht="15" hidden="false" customHeight="false" outlineLevel="0" collapsed="false">
      <c r="A423" s="4" t="n">
        <f aca="false">WORKDAY(A422, 1)</f>
        <v>44474</v>
      </c>
      <c r="B423" s="33" t="n">
        <f aca="false">DATE(2000, MONTH(A423), DAY(A423))</f>
        <v>36804</v>
      </c>
      <c r="C423" s="33" t="n">
        <f aca="false">VLOOKUP(B423, $R$9:$S$13, 2)</f>
        <v>36880</v>
      </c>
      <c r="D423" s="34" t="n">
        <f aca="false">IF(OR(C423=B423, AND(C423&lt;&gt;C422, C422&gt;B422)), 1, 0)</f>
        <v>0</v>
      </c>
      <c r="E423" s="4" t="n">
        <f aca="false" t="array" ref="E423:E423">INDEX($A$9:A422, MAX(IF($D$9:D422=1, ROW(D$9:$D422)-ROW($D$9)+1, 0)))</f>
        <v>44459</v>
      </c>
      <c r="F423" s="36" t="n">
        <f aca="false">(A423-$A$2)/365.25</f>
        <v>1.58795345653662</v>
      </c>
      <c r="G423" s="37" t="n">
        <f aca="false">INDEX('Default Prob'!$P$5:$P$14,MIN(1+_xlfn.IFNA(MATCH(F423,'Default Prob'!$F$5:$F$14,1),0),COUNT('Default Prob'!$P$5:$P$14)))</f>
        <v>0.0308436325815494</v>
      </c>
      <c r="H423" s="37" t="n">
        <f aca="false">H422*EXP(-G422*(F423-F422))</f>
        <v>0.955323268140839</v>
      </c>
      <c r="I423" s="38" t="n">
        <f aca="false">H422-H423</f>
        <v>8.06759316386296E-005</v>
      </c>
      <c r="J423" s="39" t="n">
        <f aca="false">INDEX('Default Prob'!$C$3:$C$20, _xlfn.IFNA(MATCH(F423, 'Default Prob'!$B$3:$B$20, 1), 1))</f>
        <v>-0.0055</v>
      </c>
      <c r="K423" s="40" t="n">
        <f aca="false">1/((1+J423)^F423)</f>
        <v>1.00879631240748</v>
      </c>
      <c r="L423" s="41" t="n">
        <f aca="false">IF(AND(D423, A423 &lt;= $G$2), $D$5*$D$2*(A423-E423)/365.25, 0)</f>
        <v>0</v>
      </c>
      <c r="M423" s="41" t="n">
        <f aca="false">IF(A423&lt;=$G$2, $D$5*$D$2*(A423-E423)/365.25, 0)</f>
        <v>616.016427104723</v>
      </c>
      <c r="N423" s="42" t="n">
        <f aca="false">(L423*H423 + M423*I423) * K423</f>
        <v>0.0501348556491298</v>
      </c>
      <c r="O423" s="43" t="n">
        <f aca="false">IF(A423&lt;=$G$2, $D$2*(1-$D$3), 0)</f>
        <v>600000</v>
      </c>
      <c r="P423" s="44" t="n">
        <f aca="false">O423*I423*K423</f>
        <v>48.8313494022525</v>
      </c>
    </row>
    <row r="424" customFormat="false" ht="15" hidden="false" customHeight="false" outlineLevel="0" collapsed="false">
      <c r="A424" s="4" t="n">
        <f aca="false">WORKDAY(A423, 1)</f>
        <v>44475</v>
      </c>
      <c r="B424" s="33" t="n">
        <f aca="false">DATE(2000, MONTH(A424), DAY(A424))</f>
        <v>36805</v>
      </c>
      <c r="C424" s="33" t="n">
        <f aca="false">VLOOKUP(B424, $R$9:$S$13, 2)</f>
        <v>36880</v>
      </c>
      <c r="D424" s="34" t="n">
        <f aca="false">IF(OR(C424=B424, AND(C424&lt;&gt;C423, C423&gt;B423)), 1, 0)</f>
        <v>0</v>
      </c>
      <c r="E424" s="4" t="n">
        <f aca="false" t="array" ref="E424:E424">INDEX($A$9:A423, MAX(IF($D$9:D423=1, ROW(D$9:$D423)-ROW($D$9)+1, 0)))</f>
        <v>44459</v>
      </c>
      <c r="F424" s="36" t="n">
        <f aca="false">(A424-$A$2)/365.25</f>
        <v>1.59069130732375</v>
      </c>
      <c r="G424" s="37" t="n">
        <f aca="false">INDEX('Default Prob'!$P$5:$P$14,MIN(1+_xlfn.IFNA(MATCH(F424,'Default Prob'!$F$5:$F$14,1),0),COUNT('Default Prob'!$P$5:$P$14)))</f>
        <v>0.0308436325815494</v>
      </c>
      <c r="H424" s="37" t="n">
        <f aca="false">H423*EXP(-G423*(F424-F423))</f>
        <v>0.955242599021613</v>
      </c>
      <c r="I424" s="38" t="n">
        <f aca="false">H423-H424</f>
        <v>8.06691192259956E-005</v>
      </c>
      <c r="J424" s="39" t="n">
        <f aca="false">INDEX('Default Prob'!$C$3:$C$20, _xlfn.IFNA(MATCH(F424, 'Default Prob'!$B$3:$B$20, 1), 1))</f>
        <v>-0.0055</v>
      </c>
      <c r="K424" s="40" t="n">
        <f aca="false">1/((1+J424)^F424)</f>
        <v>1.00881154508632</v>
      </c>
      <c r="L424" s="41" t="n">
        <f aca="false">IF(AND(D424, A424 &lt;= $G$2), $D$5*$D$2*(A424-E424)/365.25, 0)</f>
        <v>0</v>
      </c>
      <c r="M424" s="41" t="n">
        <f aca="false">IF(A424&lt;=$G$2, $D$5*$D$2*(A424-E424)/365.25, 0)</f>
        <v>657.084188911704</v>
      </c>
      <c r="N424" s="42" t="n">
        <f aca="false">(L424*H424 + M424*I424) * K424</f>
        <v>0.0534734710847665</v>
      </c>
      <c r="O424" s="43" t="n">
        <f aca="false">IF(A424&lt;=$G$2, $D$2*(1-$D$3), 0)</f>
        <v>600000</v>
      </c>
      <c r="P424" s="44" t="n">
        <f aca="false">O424*I424*K424</f>
        <v>48.8279632842774</v>
      </c>
    </row>
    <row r="425" customFormat="false" ht="15" hidden="false" customHeight="false" outlineLevel="0" collapsed="false">
      <c r="A425" s="4" t="n">
        <f aca="false">WORKDAY(A424, 1)</f>
        <v>44476</v>
      </c>
      <c r="B425" s="33" t="n">
        <f aca="false">DATE(2000, MONTH(A425), DAY(A425))</f>
        <v>36806</v>
      </c>
      <c r="C425" s="33" t="n">
        <f aca="false">VLOOKUP(B425, $R$9:$S$13, 2)</f>
        <v>36880</v>
      </c>
      <c r="D425" s="34" t="n">
        <f aca="false">IF(OR(C425=B425, AND(C425&lt;&gt;C424, C424&gt;B424)), 1, 0)</f>
        <v>0</v>
      </c>
      <c r="E425" s="4" t="n">
        <f aca="false" t="array" ref="E425:E425">INDEX($A$9:A424, MAX(IF($D$9:D424=1, ROW(D$9:$D424)-ROW($D$9)+1, 0)))</f>
        <v>44459</v>
      </c>
      <c r="F425" s="36" t="n">
        <f aca="false">(A425-$A$2)/365.25</f>
        <v>1.59342915811088</v>
      </c>
      <c r="G425" s="37" t="n">
        <f aca="false">INDEX('Default Prob'!$P$5:$P$14,MIN(1+_xlfn.IFNA(MATCH(F425,'Default Prob'!$F$5:$F$14,1),0),COUNT('Default Prob'!$P$5:$P$14)))</f>
        <v>0.0308436325815494</v>
      </c>
      <c r="H425" s="37" t="n">
        <f aca="false">H424*EXP(-G424*(F425-F424))</f>
        <v>0.955161936714224</v>
      </c>
      <c r="I425" s="38" t="n">
        <f aca="false">H424-H425</f>
        <v>8.06623073885682E-005</v>
      </c>
      <c r="J425" s="39" t="n">
        <f aca="false">INDEX('Default Prob'!$C$3:$C$20, _xlfn.IFNA(MATCH(F425, 'Default Prob'!$B$3:$B$20, 1), 1))</f>
        <v>-0.0055</v>
      </c>
      <c r="K425" s="40" t="n">
        <f aca="false">1/((1+J425)^F425)</f>
        <v>1.00882677799517</v>
      </c>
      <c r="L425" s="41" t="n">
        <f aca="false">IF(AND(D425, A425 &lt;= $G$2), $D$5*$D$2*(A425-E425)/365.25, 0)</f>
        <v>0</v>
      </c>
      <c r="M425" s="41" t="n">
        <f aca="false">IF(A425&lt;=$G$2, $D$5*$D$2*(A425-E425)/365.25, 0)</f>
        <v>698.151950718686</v>
      </c>
      <c r="N425" s="42" t="n">
        <f aca="false">(L425*H425 + M425*I425) * K425</f>
        <v>0.0568116232592979</v>
      </c>
      <c r="O425" s="43" t="n">
        <f aca="false">IF(A425&lt;=$G$2, $D$2*(1-$D$3), 0)</f>
        <v>600000</v>
      </c>
      <c r="P425" s="44" t="n">
        <f aca="false">O425*I425*K425</f>
        <v>48.824577401079</v>
      </c>
    </row>
    <row r="426" customFormat="false" ht="15" hidden="false" customHeight="false" outlineLevel="0" collapsed="false">
      <c r="A426" s="4" t="n">
        <f aca="false">WORKDAY(A425, 1)</f>
        <v>44477</v>
      </c>
      <c r="B426" s="33" t="n">
        <f aca="false">DATE(2000, MONTH(A426), DAY(A426))</f>
        <v>36807</v>
      </c>
      <c r="C426" s="33" t="n">
        <f aca="false">VLOOKUP(B426, $R$9:$S$13, 2)</f>
        <v>36880</v>
      </c>
      <c r="D426" s="34" t="n">
        <f aca="false">IF(OR(C426=B426, AND(C426&lt;&gt;C425, C425&gt;B425)), 1, 0)</f>
        <v>0</v>
      </c>
      <c r="E426" s="4" t="n">
        <f aca="false" t="array" ref="E426:E426">INDEX($A$9:A425, MAX(IF($D$9:D425=1, ROW(D$9:$D425)-ROW($D$9)+1, 0)))</f>
        <v>44459</v>
      </c>
      <c r="F426" s="36" t="n">
        <f aca="false">(A426-$A$2)/365.25</f>
        <v>1.59616700889802</v>
      </c>
      <c r="G426" s="37" t="n">
        <f aca="false">INDEX('Default Prob'!$P$5:$P$14,MIN(1+_xlfn.IFNA(MATCH(F426,'Default Prob'!$F$5:$F$14,1),0),COUNT('Default Prob'!$P$5:$P$14)))</f>
        <v>0.0308436325815494</v>
      </c>
      <c r="H426" s="37" t="n">
        <f aca="false">H425*EXP(-G425*(F426-F425))</f>
        <v>0.955081281218098</v>
      </c>
      <c r="I426" s="38" t="n">
        <f aca="false">H425-H426</f>
        <v>8.06554961262362E-005</v>
      </c>
      <c r="J426" s="39" t="n">
        <f aca="false">INDEX('Default Prob'!$C$3:$C$20, _xlfn.IFNA(MATCH(F426, 'Default Prob'!$B$3:$B$20, 1), 1))</f>
        <v>-0.0055</v>
      </c>
      <c r="K426" s="40" t="n">
        <f aca="false">1/((1+J426)^F426)</f>
        <v>1.00884201113403</v>
      </c>
      <c r="L426" s="41" t="n">
        <f aca="false">IF(AND(D426, A426 &lt;= $G$2), $D$5*$D$2*(A426-E426)/365.25, 0)</f>
        <v>0</v>
      </c>
      <c r="M426" s="41" t="n">
        <f aca="false">IF(A426&lt;=$G$2, $D$5*$D$2*(A426-E426)/365.25, 0)</f>
        <v>739.219712525667</v>
      </c>
      <c r="N426" s="42" t="n">
        <f aca="false">(L426*H426 + M426*I426) * K426</f>
        <v>0.0601493122208663</v>
      </c>
      <c r="O426" s="43" t="n">
        <f aca="false">IF(A426&lt;=$G$2, $D$2*(1-$D$3), 0)</f>
        <v>600000</v>
      </c>
      <c r="P426" s="44" t="n">
        <f aca="false">O426*I426*K426</f>
        <v>48.8211917526032</v>
      </c>
    </row>
    <row r="427" customFormat="false" ht="15" hidden="false" customHeight="false" outlineLevel="0" collapsed="false">
      <c r="A427" s="4" t="n">
        <f aca="false">WORKDAY(A426, 1)</f>
        <v>44480</v>
      </c>
      <c r="B427" s="33" t="n">
        <f aca="false">DATE(2000, MONTH(A427), DAY(A427))</f>
        <v>36810</v>
      </c>
      <c r="C427" s="33" t="n">
        <f aca="false">VLOOKUP(B427, $R$9:$S$13, 2)</f>
        <v>36880</v>
      </c>
      <c r="D427" s="34" t="n">
        <f aca="false">IF(OR(C427=B427, AND(C427&lt;&gt;C426, C426&gt;B426)), 1, 0)</f>
        <v>0</v>
      </c>
      <c r="E427" s="4" t="n">
        <f aca="false" t="array" ref="E427:E427">INDEX($A$9:A426, MAX(IF($D$9:D426=1, ROW(D$9:$D426)-ROW($D$9)+1, 0)))</f>
        <v>44459</v>
      </c>
      <c r="F427" s="36" t="n">
        <f aca="false">(A427-$A$2)/365.25</f>
        <v>1.60438056125941</v>
      </c>
      <c r="G427" s="37" t="n">
        <f aca="false">INDEX('Default Prob'!$P$5:$P$14,MIN(1+_xlfn.IFNA(MATCH(F427,'Default Prob'!$F$5:$F$14,1),0),COUNT('Default Prob'!$P$5:$P$14)))</f>
        <v>0.0308436325815494</v>
      </c>
      <c r="H427" s="37" t="n">
        <f aca="false">H426*EXP(-G426*(F427-F426))</f>
        <v>0.954839355591541</v>
      </c>
      <c r="I427" s="38" t="n">
        <f aca="false">H426-H427</f>
        <v>0.000241925626557005</v>
      </c>
      <c r="J427" s="39" t="n">
        <f aca="false">INDEX('Default Prob'!$C$3:$C$20, _xlfn.IFNA(MATCH(F427, 'Default Prob'!$B$3:$B$20, 1), 1))</f>
        <v>-0.0055</v>
      </c>
      <c r="K427" s="40" t="n">
        <f aca="false">1/((1+J427)^F427)</f>
        <v>1.00888771193075</v>
      </c>
      <c r="L427" s="41" t="n">
        <f aca="false">IF(AND(D427, A427 &lt;= $G$2), $D$5*$D$2*(A427-E427)/365.25, 0)</f>
        <v>0</v>
      </c>
      <c r="M427" s="41" t="n">
        <f aca="false">IF(A427&lt;=$G$2, $D$5*$D$2*(A427-E427)/365.25, 0)</f>
        <v>862.422997946612</v>
      </c>
      <c r="N427" s="42" t="n">
        <f aca="false">(L427*H427 + M427*I427) * K427</f>
        <v>0.210496576120111</v>
      </c>
      <c r="O427" s="43" t="n">
        <f aca="false">IF(A427&lt;=$G$2, $D$2*(1-$D$3), 0)</f>
        <v>600000</v>
      </c>
      <c r="P427" s="44" t="n">
        <f aca="false">O427*I427*K427</f>
        <v>146.445475100706</v>
      </c>
    </row>
    <row r="428" customFormat="false" ht="15" hidden="false" customHeight="false" outlineLevel="0" collapsed="false">
      <c r="A428" s="4" t="n">
        <f aca="false">WORKDAY(A427, 1)</f>
        <v>44481</v>
      </c>
      <c r="B428" s="33" t="n">
        <f aca="false">DATE(2000, MONTH(A428), DAY(A428))</f>
        <v>36811</v>
      </c>
      <c r="C428" s="33" t="n">
        <f aca="false">VLOOKUP(B428, $R$9:$S$13, 2)</f>
        <v>36880</v>
      </c>
      <c r="D428" s="34" t="n">
        <f aca="false">IF(OR(C428=B428, AND(C428&lt;&gt;C427, C427&gt;B427)), 1, 0)</f>
        <v>0</v>
      </c>
      <c r="E428" s="4" t="n">
        <f aca="false" t="array" ref="E428:E428">INDEX($A$9:A427, MAX(IF($D$9:D427=1, ROW(D$9:$D427)-ROW($D$9)+1, 0)))</f>
        <v>44459</v>
      </c>
      <c r="F428" s="36" t="n">
        <f aca="false">(A428-$A$2)/365.25</f>
        <v>1.60711841204654</v>
      </c>
      <c r="G428" s="37" t="n">
        <f aca="false">INDEX('Default Prob'!$P$5:$P$14,MIN(1+_xlfn.IFNA(MATCH(F428,'Default Prob'!$F$5:$F$14,1),0),COUNT('Default Prob'!$P$5:$P$14)))</f>
        <v>0.0308436325815494</v>
      </c>
      <c r="H428" s="37" t="n">
        <f aca="false">H427*EXP(-G427*(F428-F427))</f>
        <v>0.954758727334713</v>
      </c>
      <c r="I428" s="38" t="n">
        <f aca="false">H427-H428</f>
        <v>8.06282568284189E-005</v>
      </c>
      <c r="J428" s="39" t="n">
        <f aca="false">INDEX('Default Prob'!$C$3:$C$20, _xlfn.IFNA(MATCH(F428, 'Default Prob'!$B$3:$B$20, 1), 1))</f>
        <v>-0.0055</v>
      </c>
      <c r="K428" s="40" t="n">
        <f aca="false">1/((1+J428)^F428)</f>
        <v>1.00890294598971</v>
      </c>
      <c r="L428" s="41" t="n">
        <f aca="false">IF(AND(D428, A428 &lt;= $G$2), $D$5*$D$2*(A428-E428)/365.25, 0)</f>
        <v>0</v>
      </c>
      <c r="M428" s="41" t="n">
        <f aca="false">IF(A428&lt;=$G$2, $D$5*$D$2*(A428-E428)/365.25, 0)</f>
        <v>903.490759753593</v>
      </c>
      <c r="N428" s="42" t="n">
        <f aca="false">(L428*H428 + M428*I428) * K428</f>
        <v>0.0734954369023632</v>
      </c>
      <c r="O428" s="43" t="n">
        <f aca="false">IF(A428&lt;=$G$2, $D$2*(1-$D$3), 0)</f>
        <v>600000</v>
      </c>
      <c r="P428" s="44" t="n">
        <f aca="false">O428*I428*K428</f>
        <v>48.8076515065239</v>
      </c>
    </row>
    <row r="429" customFormat="false" ht="15" hidden="false" customHeight="false" outlineLevel="0" collapsed="false">
      <c r="A429" s="4" t="n">
        <f aca="false">WORKDAY(A428, 1)</f>
        <v>44482</v>
      </c>
      <c r="B429" s="33" t="n">
        <f aca="false">DATE(2000, MONTH(A429), DAY(A429))</f>
        <v>36812</v>
      </c>
      <c r="C429" s="33" t="n">
        <f aca="false">VLOOKUP(B429, $R$9:$S$13, 2)</f>
        <v>36880</v>
      </c>
      <c r="D429" s="34" t="n">
        <f aca="false">IF(OR(C429=B429, AND(C429&lt;&gt;C428, C428&gt;B428)), 1, 0)</f>
        <v>0</v>
      </c>
      <c r="E429" s="4" t="n">
        <f aca="false" t="array" ref="E429:E429">INDEX($A$9:A428, MAX(IF($D$9:D428=1, ROW(D$9:$D428)-ROW($D$9)+1, 0)))</f>
        <v>44459</v>
      </c>
      <c r="F429" s="36" t="n">
        <f aca="false">(A429-$A$2)/365.25</f>
        <v>1.60985626283368</v>
      </c>
      <c r="G429" s="37" t="n">
        <f aca="false">INDEX('Default Prob'!$P$5:$P$14,MIN(1+_xlfn.IFNA(MATCH(F429,'Default Prob'!$F$5:$F$14,1),0),COUNT('Default Prob'!$P$5:$P$14)))</f>
        <v>0.0308436325815494</v>
      </c>
      <c r="H429" s="37" t="n">
        <f aca="false">H428*EXP(-G428*(F429-F428))</f>
        <v>0.954678105886271</v>
      </c>
      <c r="I429" s="38" t="n">
        <f aca="false">H428-H429</f>
        <v>8.06214484415646E-005</v>
      </c>
      <c r="J429" s="39" t="n">
        <f aca="false">INDEX('Default Prob'!$C$3:$C$20, _xlfn.IFNA(MATCH(F429, 'Default Prob'!$B$3:$B$20, 1), 1))</f>
        <v>-0.0055</v>
      </c>
      <c r="K429" s="40" t="n">
        <f aca="false">1/((1+J429)^F429)</f>
        <v>1.0089181802787</v>
      </c>
      <c r="L429" s="41" t="n">
        <f aca="false">IF(AND(D429, A429 &lt;= $G$2), $D$5*$D$2*(A429-E429)/365.25, 0)</f>
        <v>0</v>
      </c>
      <c r="M429" s="41" t="n">
        <f aca="false">IF(A429&lt;=$G$2, $D$5*$D$2*(A429-E429)/365.25, 0)</f>
        <v>944.558521560575</v>
      </c>
      <c r="N429" s="42" t="n">
        <f aca="false">(L429*H429 + M429*I429) * K429</f>
        <v>0.0768308105224317</v>
      </c>
      <c r="O429" s="43" t="n">
        <f aca="false">IF(A429&lt;=$G$2, $D$2*(1-$D$3), 0)</f>
        <v>600000</v>
      </c>
      <c r="P429" s="44" t="n">
        <f aca="false">O429*I429*K429</f>
        <v>48.8042670318577</v>
      </c>
    </row>
    <row r="430" customFormat="false" ht="15" hidden="false" customHeight="false" outlineLevel="0" collapsed="false">
      <c r="A430" s="4" t="n">
        <f aca="false">WORKDAY(A429, 1)</f>
        <v>44483</v>
      </c>
      <c r="B430" s="33" t="n">
        <f aca="false">DATE(2000, MONTH(A430), DAY(A430))</f>
        <v>36813</v>
      </c>
      <c r="C430" s="33" t="n">
        <f aca="false">VLOOKUP(B430, $R$9:$S$13, 2)</f>
        <v>36880</v>
      </c>
      <c r="D430" s="34" t="n">
        <f aca="false">IF(OR(C430=B430, AND(C430&lt;&gt;C429, C429&gt;B429)), 1, 0)</f>
        <v>0</v>
      </c>
      <c r="E430" s="4" t="n">
        <f aca="false" t="array" ref="E430:E430">INDEX($A$9:A429, MAX(IF($D$9:D429=1, ROW(D$9:$D429)-ROW($D$9)+1, 0)))</f>
        <v>44459</v>
      </c>
      <c r="F430" s="36" t="n">
        <f aca="false">(A430-$A$2)/365.25</f>
        <v>1.61259411362081</v>
      </c>
      <c r="G430" s="37" t="n">
        <f aca="false">INDEX('Default Prob'!$P$5:$P$14,MIN(1+_xlfn.IFNA(MATCH(F430,'Default Prob'!$F$5:$F$14,1),0),COUNT('Default Prob'!$P$5:$P$14)))</f>
        <v>0.0308436325815494</v>
      </c>
      <c r="H430" s="37" t="n">
        <f aca="false">H429*EXP(-G429*(F430-F429))</f>
        <v>0.954597491245642</v>
      </c>
      <c r="I430" s="38" t="n">
        <f aca="false">H429-H430</f>
        <v>8.06146406294728E-005</v>
      </c>
      <c r="J430" s="39" t="n">
        <f aca="false">INDEX('Default Prob'!$C$3:$C$20, _xlfn.IFNA(MATCH(F430, 'Default Prob'!$B$3:$B$20, 1), 1))</f>
        <v>-0.0055</v>
      </c>
      <c r="K430" s="40" t="n">
        <f aca="false">1/((1+J430)^F430)</f>
        <v>1.00893341479772</v>
      </c>
      <c r="L430" s="41" t="n">
        <f aca="false">IF(AND(D430, A430 &lt;= $G$2), $D$5*$D$2*(A430-E430)/365.25, 0)</f>
        <v>0</v>
      </c>
      <c r="M430" s="41" t="n">
        <f aca="false">IF(A430&lt;=$G$2, $D$5*$D$2*(A430-E430)/365.25, 0)</f>
        <v>985.626283367557</v>
      </c>
      <c r="N430" s="42" t="n">
        <f aca="false">(L430*H430 + M430*I430) * K430</f>
        <v>0.0801657212185481</v>
      </c>
      <c r="O430" s="43" t="n">
        <f aca="false">IF(A430&lt;=$G$2, $D$2*(1-$D$3), 0)</f>
        <v>600000</v>
      </c>
      <c r="P430" s="44" t="n">
        <f aca="false">O430*I430*K430</f>
        <v>48.8008827917911</v>
      </c>
    </row>
    <row r="431" customFormat="false" ht="15" hidden="false" customHeight="false" outlineLevel="0" collapsed="false">
      <c r="A431" s="4" t="n">
        <f aca="false">WORKDAY(A430, 1)</f>
        <v>44484</v>
      </c>
      <c r="B431" s="33" t="n">
        <f aca="false">DATE(2000, MONTH(A431), DAY(A431))</f>
        <v>36814</v>
      </c>
      <c r="C431" s="33" t="n">
        <f aca="false">VLOOKUP(B431, $R$9:$S$13, 2)</f>
        <v>36880</v>
      </c>
      <c r="D431" s="34" t="n">
        <f aca="false">IF(OR(C431=B431, AND(C431&lt;&gt;C430, C430&gt;B430)), 1, 0)</f>
        <v>0</v>
      </c>
      <c r="E431" s="4" t="n">
        <f aca="false" t="array" ref="E431:E431">INDEX($A$9:A430, MAX(IF($D$9:D430=1, ROW(D$9:$D430)-ROW($D$9)+1, 0)))</f>
        <v>44459</v>
      </c>
      <c r="F431" s="36" t="n">
        <f aca="false">(A431-$A$2)/365.25</f>
        <v>1.61533196440794</v>
      </c>
      <c r="G431" s="37" t="n">
        <f aca="false">INDEX('Default Prob'!$P$5:$P$14,MIN(1+_xlfn.IFNA(MATCH(F431,'Default Prob'!$F$5:$F$14,1),0),COUNT('Default Prob'!$P$5:$P$14)))</f>
        <v>0.0308436325815494</v>
      </c>
      <c r="H431" s="37" t="n">
        <f aca="false">H430*EXP(-G430*(F431-F430))</f>
        <v>0.95451688341225</v>
      </c>
      <c r="I431" s="38" t="n">
        <f aca="false">H430-H431</f>
        <v>8.06078333922544E-005</v>
      </c>
      <c r="J431" s="39" t="n">
        <f aca="false">INDEX('Default Prob'!$C$3:$C$20, _xlfn.IFNA(MATCH(F431, 'Default Prob'!$B$3:$B$20, 1), 1))</f>
        <v>-0.0055</v>
      </c>
      <c r="K431" s="40" t="n">
        <f aca="false">1/((1+J431)^F431)</f>
        <v>1.00894864954679</v>
      </c>
      <c r="L431" s="41" t="n">
        <f aca="false">IF(AND(D431, A431 &lt;= $G$2), $D$5*$D$2*(A431-E431)/365.25, 0)</f>
        <v>0</v>
      </c>
      <c r="M431" s="41" t="n">
        <f aca="false">IF(A431&lt;=$G$2, $D$5*$D$2*(A431-E431)/365.25, 0)</f>
        <v>1026.69404517454</v>
      </c>
      <c r="N431" s="42" t="n">
        <f aca="false">(L431*H431 + M431*I431) * K431</f>
        <v>0.0835001690390221</v>
      </c>
      <c r="O431" s="43" t="n">
        <f aca="false">IF(A431&lt;=$G$2, $D$2*(1-$D$3), 0)</f>
        <v>600000</v>
      </c>
      <c r="P431" s="44" t="n">
        <f aca="false">O431*I431*K431</f>
        <v>48.7974987864046</v>
      </c>
    </row>
    <row r="432" customFormat="false" ht="15" hidden="false" customHeight="false" outlineLevel="0" collapsed="false">
      <c r="A432" s="4" t="n">
        <f aca="false">WORKDAY(A431, 1)</f>
        <v>44487</v>
      </c>
      <c r="B432" s="33" t="n">
        <f aca="false">DATE(2000, MONTH(A432), DAY(A432))</f>
        <v>36817</v>
      </c>
      <c r="C432" s="33" t="n">
        <f aca="false">VLOOKUP(B432, $R$9:$S$13, 2)</f>
        <v>36880</v>
      </c>
      <c r="D432" s="34" t="n">
        <f aca="false">IF(OR(C432=B432, AND(C432&lt;&gt;C431, C431&gt;B431)), 1, 0)</f>
        <v>0</v>
      </c>
      <c r="E432" s="4" t="n">
        <f aca="false" t="array" ref="E432:E432">INDEX($A$9:A431, MAX(IF($D$9:D431=1, ROW(D$9:$D431)-ROW($D$9)+1, 0)))</f>
        <v>44459</v>
      </c>
      <c r="F432" s="36" t="n">
        <f aca="false">(A432-$A$2)/365.25</f>
        <v>1.62354551676934</v>
      </c>
      <c r="G432" s="37" t="n">
        <f aca="false">INDEX('Default Prob'!$P$5:$P$14,MIN(1+_xlfn.IFNA(MATCH(F432,'Default Prob'!$F$5:$F$14,1),0),COUNT('Default Prob'!$P$5:$P$14)))</f>
        <v>0.0308436325815494</v>
      </c>
      <c r="H432" s="37" t="n">
        <f aca="false">H431*EXP(-G431*(F432-F431))</f>
        <v>0.954275100749748</v>
      </c>
      <c r="I432" s="38" t="n">
        <f aca="false">H431-H432</f>
        <v>0.000241782662501966</v>
      </c>
      <c r="J432" s="39" t="n">
        <f aca="false">INDEX('Default Prob'!$C$3:$C$20, _xlfn.IFNA(MATCH(F432, 'Default Prob'!$B$3:$B$20, 1), 1))</f>
        <v>-0.0055</v>
      </c>
      <c r="K432" s="40" t="n">
        <f aca="false">1/((1+J432)^F432)</f>
        <v>1.00899435517425</v>
      </c>
      <c r="L432" s="41" t="n">
        <f aca="false">IF(AND(D432, A432 &lt;= $G$2), $D$5*$D$2*(A432-E432)/365.25, 0)</f>
        <v>0</v>
      </c>
      <c r="M432" s="41" t="n">
        <f aca="false">IF(A432&lt;=$G$2, $D$5*$D$2*(A432-E432)/365.25, 0)</f>
        <v>1149.89733059548</v>
      </c>
      <c r="N432" s="42" t="n">
        <f aca="false">(L432*H432 + M432*I432) * K432</f>
        <v>0.280525895935013</v>
      </c>
      <c r="O432" s="43" t="n">
        <f aca="false">IF(A432&lt;=$G$2, $D$2*(1-$D$3), 0)</f>
        <v>600000</v>
      </c>
      <c r="P432" s="44" t="n">
        <f aca="false">O432*I432*K432</f>
        <v>146.374404986091</v>
      </c>
    </row>
    <row r="433" customFormat="false" ht="15" hidden="false" customHeight="false" outlineLevel="0" collapsed="false">
      <c r="A433" s="4" t="n">
        <f aca="false">WORKDAY(A432, 1)</f>
        <v>44488</v>
      </c>
      <c r="B433" s="33" t="n">
        <f aca="false">DATE(2000, MONTH(A433), DAY(A433))</f>
        <v>36818</v>
      </c>
      <c r="C433" s="33" t="n">
        <f aca="false">VLOOKUP(B433, $R$9:$S$13, 2)</f>
        <v>36880</v>
      </c>
      <c r="D433" s="34" t="n">
        <f aca="false">IF(OR(C433=B433, AND(C433&lt;&gt;C432, C432&gt;B432)), 1, 0)</f>
        <v>0</v>
      </c>
      <c r="E433" s="4" t="n">
        <f aca="false" t="array" ref="E433:E433">INDEX($A$9:A432, MAX(IF($D$9:D432=1, ROW(D$9:$D432)-ROW($D$9)+1, 0)))</f>
        <v>44459</v>
      </c>
      <c r="F433" s="36" t="n">
        <f aca="false">(A433-$A$2)/365.25</f>
        <v>1.62628336755647</v>
      </c>
      <c r="G433" s="37" t="n">
        <f aca="false">INDEX('Default Prob'!$P$5:$P$14,MIN(1+_xlfn.IFNA(MATCH(F433,'Default Prob'!$F$5:$F$14,1),0),COUNT('Default Prob'!$P$5:$P$14)))</f>
        <v>0.0308436325815494</v>
      </c>
      <c r="H433" s="37" t="n">
        <f aca="false">H432*EXP(-G432*(F433-F432))</f>
        <v>0.954194520139556</v>
      </c>
      <c r="I433" s="38" t="n">
        <f aca="false">H432-H433</f>
        <v>8.05806101913387E-005</v>
      </c>
      <c r="J433" s="39" t="n">
        <f aca="false">INDEX('Default Prob'!$C$3:$C$20, _xlfn.IFNA(MATCH(F433, 'Default Prob'!$B$3:$B$20, 1), 1))</f>
        <v>-0.0055</v>
      </c>
      <c r="K433" s="40" t="n">
        <f aca="false">1/((1+J433)^F433)</f>
        <v>1.00900959084351</v>
      </c>
      <c r="L433" s="41" t="n">
        <f aca="false">IF(AND(D433, A433 &lt;= $G$2), $D$5*$D$2*(A433-E433)/365.25, 0)</f>
        <v>0</v>
      </c>
      <c r="M433" s="41" t="n">
        <f aca="false">IF(A433&lt;=$G$2, $D$5*$D$2*(A433-E433)/365.25, 0)</f>
        <v>1190.96509240246</v>
      </c>
      <c r="N433" s="42" t="n">
        <f aca="false">(L433*H433 + M433*I433) * K433</f>
        <v>0.0968333325278604</v>
      </c>
      <c r="O433" s="43" t="n">
        <f aca="false">IF(A433&lt;=$G$2, $D$2*(1-$D$3), 0)</f>
        <v>600000</v>
      </c>
      <c r="P433" s="44" t="n">
        <f aca="false">O433*I433*K433</f>
        <v>48.7839651114497</v>
      </c>
    </row>
    <row r="434" customFormat="false" ht="15" hidden="false" customHeight="false" outlineLevel="0" collapsed="false">
      <c r="A434" s="4" t="n">
        <f aca="false">WORKDAY(A433, 1)</f>
        <v>44489</v>
      </c>
      <c r="B434" s="33" t="n">
        <f aca="false">DATE(2000, MONTH(A434), DAY(A434))</f>
        <v>36819</v>
      </c>
      <c r="C434" s="33" t="n">
        <f aca="false">VLOOKUP(B434, $R$9:$S$13, 2)</f>
        <v>36880</v>
      </c>
      <c r="D434" s="34" t="n">
        <f aca="false">IF(OR(C434=B434, AND(C434&lt;&gt;C433, C433&gt;B433)), 1, 0)</f>
        <v>0</v>
      </c>
      <c r="E434" s="4" t="n">
        <f aca="false" t="array" ref="E434:E434">INDEX($A$9:A433, MAX(IF($D$9:D433=1, ROW(D$9:$D433)-ROW($D$9)+1, 0)))</f>
        <v>44459</v>
      </c>
      <c r="F434" s="36" t="n">
        <f aca="false">(A434-$A$2)/365.25</f>
        <v>1.6290212183436</v>
      </c>
      <c r="G434" s="37" t="n">
        <f aca="false">INDEX('Default Prob'!$P$5:$P$14,MIN(1+_xlfn.IFNA(MATCH(F434,'Default Prob'!$F$5:$F$14,1),0),COUNT('Default Prob'!$P$5:$P$14)))</f>
        <v>0.0308436325815494</v>
      </c>
      <c r="H434" s="37" t="n">
        <f aca="false">H433*EXP(-G433*(F434-F433))</f>
        <v>0.954113946333728</v>
      </c>
      <c r="I434" s="38" t="n">
        <f aca="false">H433-H434</f>
        <v>8.05738058278216E-005</v>
      </c>
      <c r="J434" s="39" t="n">
        <f aca="false">INDEX('Default Prob'!$C$3:$C$20, _xlfn.IFNA(MATCH(F434, 'Default Prob'!$B$3:$B$20, 1), 1))</f>
        <v>-0.0055</v>
      </c>
      <c r="K434" s="40" t="n">
        <f aca="false">1/((1+J434)^F434)</f>
        <v>1.00902482674282</v>
      </c>
      <c r="L434" s="41" t="n">
        <f aca="false">IF(AND(D434, A434 &lt;= $G$2), $D$5*$D$2*(A434-E434)/365.25, 0)</f>
        <v>0</v>
      </c>
      <c r="M434" s="41" t="n">
        <f aca="false">IF(A434&lt;=$G$2, $D$5*$D$2*(A434-E434)/365.25, 0)</f>
        <v>1232.03285420945</v>
      </c>
      <c r="N434" s="42" t="n">
        <f aca="false">(L434*H434 + M434*I434) * K434</f>
        <v>0.100165466692518</v>
      </c>
      <c r="O434" s="43" t="n">
        <f aca="false">IF(A434&lt;=$G$2, $D$2*(1-$D$3), 0)</f>
        <v>600000</v>
      </c>
      <c r="P434" s="44" t="n">
        <f aca="false">O434*I434*K434</f>
        <v>48.7805822792564</v>
      </c>
    </row>
    <row r="435" customFormat="false" ht="15" hidden="false" customHeight="false" outlineLevel="0" collapsed="false">
      <c r="A435" s="4" t="n">
        <f aca="false">WORKDAY(A434, 1)</f>
        <v>44490</v>
      </c>
      <c r="B435" s="33" t="n">
        <f aca="false">DATE(2000, MONTH(A435), DAY(A435))</f>
        <v>36820</v>
      </c>
      <c r="C435" s="33" t="n">
        <f aca="false">VLOOKUP(B435, $R$9:$S$13, 2)</f>
        <v>36880</v>
      </c>
      <c r="D435" s="34" t="n">
        <f aca="false">IF(OR(C435=B435, AND(C435&lt;&gt;C434, C434&gt;B434)), 1, 0)</f>
        <v>0</v>
      </c>
      <c r="E435" s="4" t="n">
        <f aca="false" t="array" ref="E435:E435">INDEX($A$9:A434, MAX(IF($D$9:D434=1, ROW(D$9:$D434)-ROW($D$9)+1, 0)))</f>
        <v>44459</v>
      </c>
      <c r="F435" s="36" t="n">
        <f aca="false">(A435-$A$2)/365.25</f>
        <v>1.63175906913073</v>
      </c>
      <c r="G435" s="37" t="n">
        <f aca="false">INDEX('Default Prob'!$P$5:$P$14,MIN(1+_xlfn.IFNA(MATCH(F435,'Default Prob'!$F$5:$F$14,1),0),COUNT('Default Prob'!$P$5:$P$14)))</f>
        <v>0.0308436325815494</v>
      </c>
      <c r="H435" s="37" t="n">
        <f aca="false">H434*EXP(-G434*(F435-F434))</f>
        <v>0.95403337933169</v>
      </c>
      <c r="I435" s="38" t="n">
        <f aca="false">H434-H435</f>
        <v>8.05670020387339E-005</v>
      </c>
      <c r="J435" s="39" t="n">
        <f aca="false">INDEX('Default Prob'!$C$3:$C$20, _xlfn.IFNA(MATCH(F435, 'Default Prob'!$B$3:$B$20, 1), 1))</f>
        <v>-0.0055</v>
      </c>
      <c r="K435" s="40" t="n">
        <f aca="false">1/((1+J435)^F435)</f>
        <v>1.00904006287219</v>
      </c>
      <c r="L435" s="41" t="n">
        <f aca="false">IF(AND(D435, A435 &lt;= $G$2), $D$5*$D$2*(A435-E435)/365.25, 0)</f>
        <v>0</v>
      </c>
      <c r="M435" s="41" t="n">
        <f aca="false">IF(A435&lt;=$G$2, $D$5*$D$2*(A435-E435)/365.25, 0)</f>
        <v>1273.10061601643</v>
      </c>
      <c r="N435" s="42" t="n">
        <f aca="false">(L435*H435 + M435*I435) * K435</f>
        <v>0.103497138270235</v>
      </c>
      <c r="O435" s="43" t="n">
        <f aca="false">IF(A435&lt;=$G$2, $D$2*(1-$D$3), 0)</f>
        <v>600000</v>
      </c>
      <c r="P435" s="44" t="n">
        <f aca="false">O435*I435*K435</f>
        <v>48.7771996815529</v>
      </c>
    </row>
    <row r="436" customFormat="false" ht="15" hidden="false" customHeight="false" outlineLevel="0" collapsed="false">
      <c r="A436" s="4" t="n">
        <f aca="false">WORKDAY(A435, 1)</f>
        <v>44491</v>
      </c>
      <c r="B436" s="33" t="n">
        <f aca="false">DATE(2000, MONTH(A436), DAY(A436))</f>
        <v>36821</v>
      </c>
      <c r="C436" s="33" t="n">
        <f aca="false">VLOOKUP(B436, $R$9:$S$13, 2)</f>
        <v>36880</v>
      </c>
      <c r="D436" s="34" t="n">
        <f aca="false">IF(OR(C436=B436, AND(C436&lt;&gt;C435, C435&gt;B435)), 1, 0)</f>
        <v>0</v>
      </c>
      <c r="E436" s="4" t="n">
        <f aca="false" t="array" ref="E436:E436">INDEX($A$9:A435, MAX(IF($D$9:D435=1, ROW(D$9:$D435)-ROW($D$9)+1, 0)))</f>
        <v>44459</v>
      </c>
      <c r="F436" s="36" t="n">
        <f aca="false">(A436-$A$2)/365.25</f>
        <v>1.63449691991786</v>
      </c>
      <c r="G436" s="37" t="n">
        <f aca="false">INDEX('Default Prob'!$P$5:$P$14,MIN(1+_xlfn.IFNA(MATCH(F436,'Default Prob'!$F$5:$F$14,1),0),COUNT('Default Prob'!$P$5:$P$14)))</f>
        <v>0.0308436325815494</v>
      </c>
      <c r="H436" s="37" t="n">
        <f aca="false">H435*EXP(-G435*(F436-F435))</f>
        <v>0.953952819132866</v>
      </c>
      <c r="I436" s="38" t="n">
        <f aca="false">H435-H436</f>
        <v>8.05601988241866E-005</v>
      </c>
      <c r="J436" s="39" t="n">
        <f aca="false">INDEX('Default Prob'!$C$3:$C$20, _xlfn.IFNA(MATCH(F436, 'Default Prob'!$B$3:$B$20, 1), 1))</f>
        <v>-0.0055</v>
      </c>
      <c r="K436" s="40" t="n">
        <f aca="false">1/((1+J436)^F436)</f>
        <v>1.00905529923163</v>
      </c>
      <c r="L436" s="41" t="n">
        <f aca="false">IF(AND(D436, A436 &lt;= $G$2), $D$5*$D$2*(A436-E436)/365.25, 0)</f>
        <v>0</v>
      </c>
      <c r="M436" s="41" t="n">
        <f aca="false">IF(A436&lt;=$G$2, $D$5*$D$2*(A436-E436)/365.25, 0)</f>
        <v>1314.16837782341</v>
      </c>
      <c r="N436" s="42" t="n">
        <f aca="false">(L436*H436 + M436*I436) * K436</f>
        <v>0.106828347309338</v>
      </c>
      <c r="O436" s="43" t="n">
        <f aca="false">IF(A436&lt;=$G$2, $D$2*(1-$D$3), 0)</f>
        <v>600000</v>
      </c>
      <c r="P436" s="44" t="n">
        <f aca="false">O436*I436*K436</f>
        <v>48.7738173184194</v>
      </c>
    </row>
    <row r="437" customFormat="false" ht="15" hidden="false" customHeight="false" outlineLevel="0" collapsed="false">
      <c r="A437" s="4" t="n">
        <f aca="false">WORKDAY(A436, 1)</f>
        <v>44494</v>
      </c>
      <c r="B437" s="33" t="n">
        <f aca="false">DATE(2000, MONTH(A437), DAY(A437))</f>
        <v>36824</v>
      </c>
      <c r="C437" s="33" t="n">
        <f aca="false">VLOOKUP(B437, $R$9:$S$13, 2)</f>
        <v>36880</v>
      </c>
      <c r="D437" s="34" t="n">
        <f aca="false">IF(OR(C437=B437, AND(C437&lt;&gt;C436, C436&gt;B436)), 1, 0)</f>
        <v>0</v>
      </c>
      <c r="E437" s="4" t="n">
        <f aca="false" t="array" ref="E437:E437">INDEX($A$9:A436, MAX(IF($D$9:D436=1, ROW(D$9:$D436)-ROW($D$9)+1, 0)))</f>
        <v>44459</v>
      </c>
      <c r="F437" s="36" t="n">
        <f aca="false">(A437-$A$2)/365.25</f>
        <v>1.64271047227926</v>
      </c>
      <c r="G437" s="37" t="n">
        <f aca="false">INDEX('Default Prob'!$P$5:$P$14,MIN(1+_xlfn.IFNA(MATCH(F437,'Default Prob'!$F$5:$F$14,1),0),COUNT('Default Prob'!$P$5:$P$14)))</f>
        <v>0.0308436325815494</v>
      </c>
      <c r="H437" s="37" t="n">
        <f aca="false">H436*EXP(-G436*(F437-F436))</f>
        <v>0.953711179349935</v>
      </c>
      <c r="I437" s="38" t="n">
        <f aca="false">H436-H437</f>
        <v>0.000241639782930458</v>
      </c>
      <c r="J437" s="39" t="n">
        <f aca="false">INDEX('Default Prob'!$C$3:$C$20, _xlfn.IFNA(MATCH(F437, 'Default Prob'!$B$3:$B$20, 1), 1))</f>
        <v>-0.0055</v>
      </c>
      <c r="K437" s="40" t="n">
        <f aca="false">1/((1+J437)^F437)</f>
        <v>1.00910100969035</v>
      </c>
      <c r="L437" s="41" t="n">
        <f aca="false">IF(AND(D437, A437 &lt;= $G$2), $D$5*$D$2*(A437-E437)/365.25, 0)</f>
        <v>0</v>
      </c>
      <c r="M437" s="41" t="n">
        <f aca="false">IF(A437&lt;=$G$2, $D$5*$D$2*(A437-E437)/365.25, 0)</f>
        <v>1437.37166324435</v>
      </c>
      <c r="N437" s="42" t="n">
        <f aca="false">(L437*H437 + M437*I437) * K437</f>
        <v>0.350487195596587</v>
      </c>
      <c r="O437" s="43" t="n">
        <f aca="false">IF(A437&lt;=$G$2, $D$2*(1-$D$3), 0)</f>
        <v>600000</v>
      </c>
      <c r="P437" s="44" t="n">
        <f aca="false">O437*I437*K437</f>
        <v>146.303369361889</v>
      </c>
    </row>
    <row r="438" customFormat="false" ht="15" hidden="false" customHeight="false" outlineLevel="0" collapsed="false">
      <c r="A438" s="4" t="n">
        <f aca="false">WORKDAY(A437, 1)</f>
        <v>44495</v>
      </c>
      <c r="B438" s="33" t="n">
        <f aca="false">DATE(2000, MONTH(A438), DAY(A438))</f>
        <v>36825</v>
      </c>
      <c r="C438" s="33" t="n">
        <f aca="false">VLOOKUP(B438, $R$9:$S$13, 2)</f>
        <v>36880</v>
      </c>
      <c r="D438" s="34" t="n">
        <f aca="false">IF(OR(C438=B438, AND(C438&lt;&gt;C437, C437&gt;B437)), 1, 0)</f>
        <v>0</v>
      </c>
      <c r="E438" s="4" t="n">
        <f aca="false" t="array" ref="E438:E438">INDEX($A$9:A437, MAX(IF($D$9:D437=1, ROW(D$9:$D437)-ROW($D$9)+1, 0)))</f>
        <v>44459</v>
      </c>
      <c r="F438" s="36" t="n">
        <f aca="false">(A438-$A$2)/365.25</f>
        <v>1.64544832306639</v>
      </c>
      <c r="G438" s="37" t="n">
        <f aca="false">INDEX('Default Prob'!$P$5:$P$14,MIN(1+_xlfn.IFNA(MATCH(F438,'Default Prob'!$F$5:$F$14,1),0),COUNT('Default Prob'!$P$5:$P$14)))</f>
        <v>0.0308436325815494</v>
      </c>
      <c r="H438" s="37" t="n">
        <f aca="false">H437*EXP(-G437*(F438-F437))</f>
        <v>0.953630646358225</v>
      </c>
      <c r="I438" s="38" t="n">
        <f aca="false">H437-H438</f>
        <v>8.05329917105135E-005</v>
      </c>
      <c r="J438" s="39" t="n">
        <f aca="false">INDEX('Default Prob'!$C$3:$C$20, _xlfn.IFNA(MATCH(F438, 'Default Prob'!$B$3:$B$20, 1), 1))</f>
        <v>-0.0055</v>
      </c>
      <c r="K438" s="40" t="n">
        <f aca="false">1/((1+J438)^F438)</f>
        <v>1.00911624697007</v>
      </c>
      <c r="L438" s="41" t="n">
        <f aca="false">IF(AND(D438, A438 &lt;= $G$2), $D$5*$D$2*(A438-E438)/365.25, 0)</f>
        <v>0</v>
      </c>
      <c r="M438" s="41" t="n">
        <f aca="false">IF(A438&lt;=$G$2, $D$5*$D$2*(A438-E438)/365.25, 0)</f>
        <v>1478.43942505133</v>
      </c>
      <c r="N438" s="42" t="n">
        <f aca="false">(L438*H438 + M438*I438) * K438</f>
        <v>0.120148559042245</v>
      </c>
      <c r="O438" s="43" t="n">
        <f aca="false">IF(A438&lt;=$G$2, $D$2*(1-$D$3), 0)</f>
        <v>600000</v>
      </c>
      <c r="P438" s="44" t="n">
        <f aca="false">O438*I438*K438</f>
        <v>48.7602902113112</v>
      </c>
    </row>
    <row r="439" customFormat="false" ht="15" hidden="false" customHeight="false" outlineLevel="0" collapsed="false">
      <c r="A439" s="4" t="n">
        <f aca="false">WORKDAY(A438, 1)</f>
        <v>44496</v>
      </c>
      <c r="B439" s="33" t="n">
        <f aca="false">DATE(2000, MONTH(A439), DAY(A439))</f>
        <v>36826</v>
      </c>
      <c r="C439" s="33" t="n">
        <f aca="false">VLOOKUP(B439, $R$9:$S$13, 2)</f>
        <v>36880</v>
      </c>
      <c r="D439" s="34" t="n">
        <f aca="false">IF(OR(C439=B439, AND(C439&lt;&gt;C438, C438&gt;B438)), 1, 0)</f>
        <v>0</v>
      </c>
      <c r="E439" s="4" t="n">
        <f aca="false" t="array" ref="E439:E439">INDEX($A$9:A438, MAX(IF($D$9:D438=1, ROW(D$9:$D438)-ROW($D$9)+1, 0)))</f>
        <v>44459</v>
      </c>
      <c r="F439" s="36" t="n">
        <f aca="false">(A439-$A$2)/365.25</f>
        <v>1.64818617385353</v>
      </c>
      <c r="G439" s="37" t="n">
        <f aca="false">INDEX('Default Prob'!$P$5:$P$14,MIN(1+_xlfn.IFNA(MATCH(F439,'Default Prob'!$F$5:$F$14,1),0),COUNT('Default Prob'!$P$5:$P$14)))</f>
        <v>0.0308436325815494</v>
      </c>
      <c r="H439" s="37" t="n">
        <f aca="false">H438*EXP(-G438*(F439-F438))</f>
        <v>0.953550120166856</v>
      </c>
      <c r="I439" s="38" t="n">
        <f aca="false">H438-H439</f>
        <v>8.05261913681132E-005</v>
      </c>
      <c r="J439" s="39" t="n">
        <f aca="false">INDEX('Default Prob'!$C$3:$C$20, _xlfn.IFNA(MATCH(F439, 'Default Prob'!$B$3:$B$20, 1), 1))</f>
        <v>-0.0055</v>
      </c>
      <c r="K439" s="40" t="n">
        <f aca="false">1/((1+J439)^F439)</f>
        <v>1.00913148447988</v>
      </c>
      <c r="L439" s="41" t="n">
        <f aca="false">IF(AND(D439, A439 &lt;= $G$2), $D$5*$D$2*(A439-E439)/365.25, 0)</f>
        <v>0</v>
      </c>
      <c r="M439" s="41" t="n">
        <f aca="false">IF(A439&lt;=$G$2, $D$5*$D$2*(A439-E439)/365.25, 0)</f>
        <v>1519.50718685832</v>
      </c>
      <c r="N439" s="42" t="n">
        <f aca="false">(L439*H439 + M439*I439) * K439</f>
        <v>0.123477456110396</v>
      </c>
      <c r="O439" s="43" t="n">
        <f aca="false">IF(A439&lt;=$G$2, $D$2*(1-$D$3), 0)</f>
        <v>600000</v>
      </c>
      <c r="P439" s="44" t="n">
        <f aca="false">O439*I439*K439</f>
        <v>48.7569090208889</v>
      </c>
    </row>
    <row r="440" customFormat="false" ht="15" hidden="false" customHeight="false" outlineLevel="0" collapsed="false">
      <c r="A440" s="4" t="n">
        <f aca="false">WORKDAY(A439, 1)</f>
        <v>44497</v>
      </c>
      <c r="B440" s="33" t="n">
        <f aca="false">DATE(2000, MONTH(A440), DAY(A440))</f>
        <v>36827</v>
      </c>
      <c r="C440" s="33" t="n">
        <f aca="false">VLOOKUP(B440, $R$9:$S$13, 2)</f>
        <v>36880</v>
      </c>
      <c r="D440" s="34" t="n">
        <f aca="false">IF(OR(C440=B440, AND(C440&lt;&gt;C439, C439&gt;B439)), 1, 0)</f>
        <v>0</v>
      </c>
      <c r="E440" s="4" t="n">
        <f aca="false" t="array" ref="E440:E440">INDEX($A$9:A439, MAX(IF($D$9:D439=1, ROW(D$9:$D439)-ROW($D$9)+1, 0)))</f>
        <v>44459</v>
      </c>
      <c r="F440" s="36" t="n">
        <f aca="false">(A440-$A$2)/365.25</f>
        <v>1.65092402464066</v>
      </c>
      <c r="G440" s="37" t="n">
        <f aca="false">INDEX('Default Prob'!$P$5:$P$14,MIN(1+_xlfn.IFNA(MATCH(F440,'Default Prob'!$F$5:$F$14,1),0),COUNT('Default Prob'!$P$5:$P$14)))</f>
        <v>0.0308436325815494</v>
      </c>
      <c r="H440" s="37" t="n">
        <f aca="false">H439*EXP(-G439*(F440-F439))</f>
        <v>0.953469600775257</v>
      </c>
      <c r="I440" s="38" t="n">
        <f aca="false">H439-H440</f>
        <v>8.05193915995872E-005</v>
      </c>
      <c r="J440" s="39" t="n">
        <f aca="false">INDEX('Default Prob'!$C$3:$C$20, _xlfn.IFNA(MATCH(F440, 'Default Prob'!$B$3:$B$20, 1), 1))</f>
        <v>-0.0055</v>
      </c>
      <c r="K440" s="40" t="n">
        <f aca="false">1/((1+J440)^F440)</f>
        <v>1.00914672221977</v>
      </c>
      <c r="L440" s="41" t="n">
        <f aca="false">IF(AND(D440, A440 &lt;= $G$2), $D$5*$D$2*(A440-E440)/365.25, 0)</f>
        <v>0</v>
      </c>
      <c r="M440" s="41" t="n">
        <f aca="false">IF(A440&lt;=$G$2, $D$5*$D$2*(A440-E440)/365.25, 0)</f>
        <v>1560.5749486653</v>
      </c>
      <c r="N440" s="42" t="n">
        <f aca="false">(L440*H440 + M440*I440) * K440</f>
        <v>0.126805890928067</v>
      </c>
      <c r="O440" s="43" t="n">
        <f aca="false">IF(A440&lt;=$G$2, $D$2*(1-$D$3), 0)</f>
        <v>600000</v>
      </c>
      <c r="P440" s="44" t="n">
        <f aca="false">O440*I440*K440</f>
        <v>48.7535280647119</v>
      </c>
    </row>
    <row r="441" customFormat="false" ht="15" hidden="false" customHeight="false" outlineLevel="0" collapsed="false">
      <c r="A441" s="4" t="n">
        <f aca="false">WORKDAY(A440, 1)</f>
        <v>44498</v>
      </c>
      <c r="B441" s="33" t="n">
        <f aca="false">DATE(2000, MONTH(A441), DAY(A441))</f>
        <v>36828</v>
      </c>
      <c r="C441" s="33" t="n">
        <f aca="false">VLOOKUP(B441, $R$9:$S$13, 2)</f>
        <v>36880</v>
      </c>
      <c r="D441" s="34" t="n">
        <f aca="false">IF(OR(C441=B441, AND(C441&lt;&gt;C440, C440&gt;B440)), 1, 0)</f>
        <v>0</v>
      </c>
      <c r="E441" s="4" t="n">
        <f aca="false" t="array" ref="E441:E441">INDEX($A$9:A440, MAX(IF($D$9:D440=1, ROW(D$9:$D440)-ROW($D$9)+1, 0)))</f>
        <v>44459</v>
      </c>
      <c r="F441" s="36" t="n">
        <f aca="false">(A441-$A$2)/365.25</f>
        <v>1.65366187542779</v>
      </c>
      <c r="G441" s="37" t="n">
        <f aca="false">INDEX('Default Prob'!$P$5:$P$14,MIN(1+_xlfn.IFNA(MATCH(F441,'Default Prob'!$F$5:$F$14,1),0),COUNT('Default Prob'!$P$5:$P$14)))</f>
        <v>0.0308436325815494</v>
      </c>
      <c r="H441" s="37" t="n">
        <f aca="false">H440*EXP(-G440*(F441-F440))</f>
        <v>0.953389088182851</v>
      </c>
      <c r="I441" s="38" t="n">
        <f aca="false">H440-H441</f>
        <v>8.05125924054906E-005</v>
      </c>
      <c r="J441" s="39" t="n">
        <f aca="false">INDEX('Default Prob'!$C$3:$C$20, _xlfn.IFNA(MATCH(F441, 'Default Prob'!$B$3:$B$20, 1), 1))</f>
        <v>-0.0055</v>
      </c>
      <c r="K441" s="40" t="n">
        <f aca="false">1/((1+J441)^F441)</f>
        <v>1.00916196018974</v>
      </c>
      <c r="L441" s="41" t="n">
        <f aca="false">IF(AND(D441, A441 &lt;= $G$2), $D$5*$D$2*(A441-E441)/365.25, 0)</f>
        <v>0</v>
      </c>
      <c r="M441" s="41" t="n">
        <f aca="false">IF(A441&lt;=$G$2, $D$5*$D$2*(A441-E441)/365.25, 0)</f>
        <v>1601.64271047228</v>
      </c>
      <c r="N441" s="42" t="n">
        <f aca="false">(L441*H441 + M441*I441) * K441</f>
        <v>0.130133863544288</v>
      </c>
      <c r="O441" s="43" t="n">
        <f aca="false">IF(A441&lt;=$G$2, $D$2*(1-$D$3), 0)</f>
        <v>600000</v>
      </c>
      <c r="P441" s="44" t="n">
        <f aca="false">O441*I441*K441</f>
        <v>48.7501473431296</v>
      </c>
    </row>
    <row r="442" customFormat="false" ht="15" hidden="false" customHeight="false" outlineLevel="0" collapsed="false">
      <c r="A442" s="4" t="n">
        <f aca="false">WORKDAY(A441, 1)</f>
        <v>44501</v>
      </c>
      <c r="B442" s="33" t="n">
        <f aca="false">DATE(2000, MONTH(A442), DAY(A442))</f>
        <v>36831</v>
      </c>
      <c r="C442" s="33" t="n">
        <f aca="false">VLOOKUP(B442, $R$9:$S$13, 2)</f>
        <v>36880</v>
      </c>
      <c r="D442" s="34" t="n">
        <f aca="false">IF(OR(C442=B442, AND(C442&lt;&gt;C441, C441&gt;B441)), 1, 0)</f>
        <v>0</v>
      </c>
      <c r="E442" s="4" t="n">
        <f aca="false" t="array" ref="E442:E442">INDEX($A$9:A441, MAX(IF($D$9:D441=1, ROW(D$9:$D441)-ROW($D$9)+1, 0)))</f>
        <v>44459</v>
      </c>
      <c r="F442" s="36" t="n">
        <f aca="false">(A442-$A$2)/365.25</f>
        <v>1.66187542778919</v>
      </c>
      <c r="G442" s="37" t="n">
        <f aca="false">INDEX('Default Prob'!$P$5:$P$14,MIN(1+_xlfn.IFNA(MATCH(F442,'Default Prob'!$F$5:$F$14,1),0),COUNT('Default Prob'!$P$5:$P$14)))</f>
        <v>0.0308436325815494</v>
      </c>
      <c r="H442" s="37" t="n">
        <f aca="false">H441*EXP(-G441*(F442-F441))</f>
        <v>0.953147591195059</v>
      </c>
      <c r="I442" s="38" t="n">
        <f aca="false">H441-H442</f>
        <v>0.000241496987792522</v>
      </c>
      <c r="J442" s="39" t="n">
        <f aca="false">INDEX('Default Prob'!$C$3:$C$20, _xlfn.IFNA(MATCH(F442, 'Default Prob'!$B$3:$B$20, 1), 1))</f>
        <v>-0.0055</v>
      </c>
      <c r="K442" s="40" t="n">
        <f aca="false">1/((1+J442)^F442)</f>
        <v>1.00920767548023</v>
      </c>
      <c r="L442" s="41" t="n">
        <f aca="false">IF(AND(D442, A442 &lt;= $G$2), $D$5*$D$2*(A442-E442)/365.25, 0)</f>
        <v>0</v>
      </c>
      <c r="M442" s="41" t="n">
        <f aca="false">IF(A442&lt;=$G$2, $D$5*$D$2*(A442-E442)/365.25, 0)</f>
        <v>1724.84599589322</v>
      </c>
      <c r="N442" s="42" t="n">
        <f aca="false">(L442*H442 + M442*I442) * K442</f>
        <v>0.420380524632193</v>
      </c>
      <c r="O442" s="43" t="n">
        <f aca="false">IF(A442&lt;=$G$2, $D$2*(1-$D$3), 0)</f>
        <v>600000</v>
      </c>
      <c r="P442" s="44" t="n">
        <f aca="false">O442*I442*K442</f>
        <v>146.232368211342</v>
      </c>
    </row>
    <row r="443" customFormat="false" ht="15" hidden="false" customHeight="false" outlineLevel="0" collapsed="false">
      <c r="A443" s="4" t="n">
        <f aca="false">WORKDAY(A442, 1)</f>
        <v>44502</v>
      </c>
      <c r="B443" s="33" t="n">
        <f aca="false">DATE(2000, MONTH(A443), DAY(A443))</f>
        <v>36832</v>
      </c>
      <c r="C443" s="33" t="n">
        <f aca="false">VLOOKUP(B443, $R$9:$S$13, 2)</f>
        <v>36880</v>
      </c>
      <c r="D443" s="34" t="n">
        <f aca="false">IF(OR(C443=B443, AND(C443&lt;&gt;C442, C442&gt;B442)), 1, 0)</f>
        <v>0</v>
      </c>
      <c r="E443" s="4" t="n">
        <f aca="false" t="array" ref="E443:E443">INDEX($A$9:A442, MAX(IF($D$9:D442=1, ROW(D$9:$D442)-ROW($D$9)+1, 0)))</f>
        <v>44459</v>
      </c>
      <c r="F443" s="36" t="n">
        <f aca="false">(A443-$A$2)/365.25</f>
        <v>1.66461327857632</v>
      </c>
      <c r="G443" s="37" t="n">
        <f aca="false">INDEX('Default Prob'!$P$5:$P$14,MIN(1+_xlfn.IFNA(MATCH(F443,'Default Prob'!$F$5:$F$14,1),0),COUNT('Default Prob'!$P$5:$P$14)))</f>
        <v>0.0308436325815494</v>
      </c>
      <c r="H443" s="37" t="n">
        <f aca="false">H442*EXP(-G442*(F443-F442))</f>
        <v>0.953067105793689</v>
      </c>
      <c r="I443" s="38" t="n">
        <f aca="false">H442-H443</f>
        <v>8.04854013697343E-005</v>
      </c>
      <c r="J443" s="39" t="n">
        <f aca="false">INDEX('Default Prob'!$C$3:$C$20, _xlfn.IFNA(MATCH(F443, 'Default Prob'!$B$3:$B$20, 1), 1))</f>
        <v>-0.0055</v>
      </c>
      <c r="K443" s="40" t="n">
        <f aca="false">1/((1+J443)^F443)</f>
        <v>1.00922291437059</v>
      </c>
      <c r="L443" s="41" t="n">
        <f aca="false">IF(AND(D443, A443 &lt;= $G$2), $D$5*$D$2*(A443-E443)/365.25, 0)</f>
        <v>0</v>
      </c>
      <c r="M443" s="41" t="n">
        <f aca="false">IF(A443&lt;=$G$2, $D$5*$D$2*(A443-E443)/365.25, 0)</f>
        <v>1765.91375770021</v>
      </c>
      <c r="N443" s="42" t="n">
        <f aca="false">(L443*H443 + M443*I443) * K443</f>
        <v>0.14344113295236</v>
      </c>
      <c r="O443" s="43" t="n">
        <f aca="false">IF(A443&lt;=$G$2, $D$2*(1-$D$3), 0)</f>
        <v>600000</v>
      </c>
      <c r="P443" s="44" t="n">
        <f aca="false">O443*I443*K443</f>
        <v>48.7366268007901</v>
      </c>
    </row>
    <row r="444" customFormat="false" ht="15" hidden="false" customHeight="false" outlineLevel="0" collapsed="false">
      <c r="A444" s="4" t="n">
        <f aca="false">WORKDAY(A443, 1)</f>
        <v>44503</v>
      </c>
      <c r="B444" s="33" t="n">
        <f aca="false">DATE(2000, MONTH(A444), DAY(A444))</f>
        <v>36833</v>
      </c>
      <c r="C444" s="33" t="n">
        <f aca="false">VLOOKUP(B444, $R$9:$S$13, 2)</f>
        <v>36880</v>
      </c>
      <c r="D444" s="34" t="n">
        <f aca="false">IF(OR(C444=B444, AND(C444&lt;&gt;C443, C443&gt;B443)), 1, 0)</f>
        <v>0</v>
      </c>
      <c r="E444" s="4" t="n">
        <f aca="false" t="array" ref="E444:E444">INDEX($A$9:A443, MAX(IF($D$9:D443=1, ROW(D$9:$D443)-ROW($D$9)+1, 0)))</f>
        <v>44459</v>
      </c>
      <c r="F444" s="36" t="n">
        <f aca="false">(A444-$A$2)/365.25</f>
        <v>1.66735112936345</v>
      </c>
      <c r="G444" s="37" t="n">
        <f aca="false">INDEX('Default Prob'!$P$5:$P$14,MIN(1+_xlfn.IFNA(MATCH(F444,'Default Prob'!$F$5:$F$14,1),0),COUNT('Default Prob'!$P$5:$P$14)))</f>
        <v>0.0308436325815494</v>
      </c>
      <c r="H444" s="37" t="n">
        <f aca="false">H443*EXP(-G443*(F444-F443))</f>
        <v>0.952986627188644</v>
      </c>
      <c r="I444" s="38" t="n">
        <f aca="false">H443-H444</f>
        <v>8.04786050455641E-005</v>
      </c>
      <c r="J444" s="39" t="n">
        <f aca="false">INDEX('Default Prob'!$C$3:$C$20, _xlfn.IFNA(MATCH(F444, 'Default Prob'!$B$3:$B$20, 1), 1))</f>
        <v>-0.0055</v>
      </c>
      <c r="K444" s="40" t="n">
        <f aca="false">1/((1+J444)^F444)</f>
        <v>1.00923815349106</v>
      </c>
      <c r="L444" s="41" t="n">
        <f aca="false">IF(AND(D444, A444 &lt;= $G$2), $D$5*$D$2*(A444-E444)/365.25, 0)</f>
        <v>0</v>
      </c>
      <c r="M444" s="41" t="n">
        <f aca="false">IF(A444&lt;=$G$2, $D$5*$D$2*(A444-E444)/365.25, 0)</f>
        <v>1806.98151950719</v>
      </c>
      <c r="N444" s="42" t="n">
        <f aca="false">(L444*H444 + M444*I444) * K444</f>
        <v>0.146766795280318</v>
      </c>
      <c r="O444" s="43" t="n">
        <f aca="false">IF(A444&lt;=$G$2, $D$2*(1-$D$3), 0)</f>
        <v>600000</v>
      </c>
      <c r="P444" s="44" t="n">
        <f aca="false">O444*I444*K444</f>
        <v>48.7332472510329</v>
      </c>
    </row>
    <row r="445" customFormat="false" ht="15" hidden="false" customHeight="false" outlineLevel="0" collapsed="false">
      <c r="A445" s="4" t="n">
        <f aca="false">WORKDAY(A444, 1)</f>
        <v>44504</v>
      </c>
      <c r="B445" s="33" t="n">
        <f aca="false">DATE(2000, MONTH(A445), DAY(A445))</f>
        <v>36834</v>
      </c>
      <c r="C445" s="33" t="n">
        <f aca="false">VLOOKUP(B445, $R$9:$S$13, 2)</f>
        <v>36880</v>
      </c>
      <c r="D445" s="34" t="n">
        <f aca="false">IF(OR(C445=B445, AND(C445&lt;&gt;C444, C444&gt;B444)), 1, 0)</f>
        <v>0</v>
      </c>
      <c r="E445" s="4" t="n">
        <f aca="false" t="array" ref="E445:E445">INDEX($A$9:A444, MAX(IF($D$9:D444=1, ROW(D$9:$D444)-ROW($D$9)+1, 0)))</f>
        <v>44459</v>
      </c>
      <c r="F445" s="36" t="n">
        <f aca="false">(A445-$A$2)/365.25</f>
        <v>1.67008898015058</v>
      </c>
      <c r="G445" s="37" t="n">
        <f aca="false">INDEX('Default Prob'!$P$5:$P$14,MIN(1+_xlfn.IFNA(MATCH(F445,'Default Prob'!$F$5:$F$14,1),0),COUNT('Default Prob'!$P$5:$P$14)))</f>
        <v>0.0308436325815494</v>
      </c>
      <c r="H445" s="37" t="n">
        <f aca="false">H444*EXP(-G444*(F445-F444))</f>
        <v>0.952906155379348</v>
      </c>
      <c r="I445" s="38" t="n">
        <f aca="false">H444-H445</f>
        <v>8.04718092954904E-005</v>
      </c>
      <c r="J445" s="39" t="n">
        <f aca="false">INDEX('Default Prob'!$C$3:$C$20, _xlfn.IFNA(MATCH(F445, 'Default Prob'!$B$3:$B$20, 1), 1))</f>
        <v>-0.0055</v>
      </c>
      <c r="K445" s="40" t="n">
        <f aca="false">1/((1+J445)^F445)</f>
        <v>1.00925339284164</v>
      </c>
      <c r="L445" s="41" t="n">
        <f aca="false">IF(AND(D445, A445 &lt;= $G$2), $D$5*$D$2*(A445-E445)/365.25, 0)</f>
        <v>0</v>
      </c>
      <c r="M445" s="41" t="n">
        <f aca="false">IF(A445&lt;=$G$2, $D$5*$D$2*(A445-E445)/365.25, 0)</f>
        <v>1848.04928131417</v>
      </c>
      <c r="N445" s="42" t="n">
        <f aca="false">(L445*H445 + M445*I445) * K445</f>
        <v>0.15009199569532</v>
      </c>
      <c r="O445" s="43" t="n">
        <f aca="false">IF(A445&lt;=$G$2, $D$2*(1-$D$3), 0)</f>
        <v>600000</v>
      </c>
      <c r="P445" s="44" t="n">
        <f aca="false">O445*I445*K445</f>
        <v>48.7298679357472</v>
      </c>
    </row>
    <row r="446" customFormat="false" ht="15" hidden="false" customHeight="false" outlineLevel="0" collapsed="false">
      <c r="A446" s="4" t="n">
        <f aca="false">WORKDAY(A445, 1)</f>
        <v>44505</v>
      </c>
      <c r="B446" s="33" t="n">
        <f aca="false">DATE(2000, MONTH(A446), DAY(A446))</f>
        <v>36835</v>
      </c>
      <c r="C446" s="33" t="n">
        <f aca="false">VLOOKUP(B446, $R$9:$S$13, 2)</f>
        <v>36880</v>
      </c>
      <c r="D446" s="34" t="n">
        <f aca="false">IF(OR(C446=B446, AND(C446&lt;&gt;C445, C445&gt;B445)), 1, 0)</f>
        <v>0</v>
      </c>
      <c r="E446" s="4" t="n">
        <f aca="false" t="array" ref="E446:E446">INDEX($A$9:A445, MAX(IF($D$9:D445=1, ROW(D$9:$D445)-ROW($D$9)+1, 0)))</f>
        <v>44459</v>
      </c>
      <c r="F446" s="36" t="n">
        <f aca="false">(A446-$A$2)/365.25</f>
        <v>1.67282683093771</v>
      </c>
      <c r="G446" s="37" t="n">
        <f aca="false">INDEX('Default Prob'!$P$5:$P$14,MIN(1+_xlfn.IFNA(MATCH(F446,'Default Prob'!$F$5:$F$14,1),0),COUNT('Default Prob'!$P$5:$P$14)))</f>
        <v>0.0308436325815494</v>
      </c>
      <c r="H446" s="37" t="n">
        <f aca="false">H445*EXP(-G445*(F446-F445))</f>
        <v>0.952825690365229</v>
      </c>
      <c r="I446" s="38" t="n">
        <f aca="false">H445-H446</f>
        <v>8.04650141192909E-005</v>
      </c>
      <c r="J446" s="39" t="n">
        <f aca="false">INDEX('Default Prob'!$C$3:$C$20, _xlfn.IFNA(MATCH(F446, 'Default Prob'!$B$3:$B$20, 1), 1))</f>
        <v>-0.0055</v>
      </c>
      <c r="K446" s="40" t="n">
        <f aca="false">1/((1+J446)^F446)</f>
        <v>1.00926863242232</v>
      </c>
      <c r="L446" s="41" t="n">
        <f aca="false">IF(AND(D446, A446 &lt;= $G$2), $D$5*$D$2*(A446-E446)/365.25, 0)</f>
        <v>0</v>
      </c>
      <c r="M446" s="41" t="n">
        <f aca="false">IF(A446&lt;=$G$2, $D$5*$D$2*(A446-E446)/365.25, 0)</f>
        <v>1889.11704312115</v>
      </c>
      <c r="N446" s="42" t="n">
        <f aca="false">(L446*H446 + M446*I446) * K446</f>
        <v>0.153416734245129</v>
      </c>
      <c r="O446" s="43" t="n">
        <f aca="false">IF(A446&lt;=$G$2, $D$2*(1-$D$3), 0)</f>
        <v>600000</v>
      </c>
      <c r="P446" s="44" t="n">
        <f aca="false">O446*I446*K446</f>
        <v>48.7264888548117</v>
      </c>
    </row>
    <row r="447" customFormat="false" ht="15" hidden="false" customHeight="false" outlineLevel="0" collapsed="false">
      <c r="A447" s="4" t="n">
        <f aca="false">WORKDAY(A446, 1)</f>
        <v>44508</v>
      </c>
      <c r="B447" s="33" t="n">
        <f aca="false">DATE(2000, MONTH(A447), DAY(A447))</f>
        <v>36838</v>
      </c>
      <c r="C447" s="33" t="n">
        <f aca="false">VLOOKUP(B447, $R$9:$S$13, 2)</f>
        <v>36880</v>
      </c>
      <c r="D447" s="34" t="n">
        <f aca="false">IF(OR(C447=B447, AND(C447&lt;&gt;C446, C446&gt;B446)), 1, 0)</f>
        <v>0</v>
      </c>
      <c r="E447" s="4" t="n">
        <f aca="false" t="array" ref="E447:E447">INDEX($A$9:A446, MAX(IF($D$9:D446=1, ROW(D$9:$D446)-ROW($D$9)+1, 0)))</f>
        <v>44459</v>
      </c>
      <c r="F447" s="36" t="n">
        <f aca="false">(A447-$A$2)/365.25</f>
        <v>1.68104038329911</v>
      </c>
      <c r="G447" s="37" t="n">
        <f aca="false">INDEX('Default Prob'!$P$5:$P$14,MIN(1+_xlfn.IFNA(MATCH(F447,'Default Prob'!$F$5:$F$14,1),0),COUNT('Default Prob'!$P$5:$P$14)))</f>
        <v>0.0308436325815494</v>
      </c>
      <c r="H447" s="37" t="n">
        <f aca="false">H446*EXP(-G446*(F447-F446))</f>
        <v>0.95258433608819</v>
      </c>
      <c r="I447" s="38" t="n">
        <f aca="false">H446-H447</f>
        <v>0.000241354277038308</v>
      </c>
      <c r="J447" s="39" t="n">
        <f aca="false">INDEX('Default Prob'!$C$3:$C$20, _xlfn.IFNA(MATCH(F447, 'Default Prob'!$B$3:$B$20, 1), 1))</f>
        <v>-0.0055</v>
      </c>
      <c r="K447" s="40" t="n">
        <f aca="false">1/((1+J447)^F447)</f>
        <v>1.00931435254509</v>
      </c>
      <c r="L447" s="41" t="n">
        <f aca="false">IF(AND(D447, A447 &lt;= $G$2), $D$5*$D$2*(A447-E447)/365.25, 0)</f>
        <v>0</v>
      </c>
      <c r="M447" s="41" t="n">
        <f aca="false">IF(A447&lt;=$G$2, $D$5*$D$2*(A447-E447)/365.25, 0)</f>
        <v>2012.32032854209</v>
      </c>
      <c r="N447" s="42" t="n">
        <f aca="false">(L447*H447 + M447*I447) * K447</f>
        <v>0.49020593253727</v>
      </c>
      <c r="O447" s="43" t="n">
        <f aca="false">IF(A447&lt;=$G$2, $D$2*(1-$D$3), 0)</f>
        <v>600000</v>
      </c>
      <c r="P447" s="44" t="n">
        <f aca="false">O447*I447*K447</f>
        <v>146.161401517745</v>
      </c>
    </row>
    <row r="448" customFormat="false" ht="15" hidden="false" customHeight="false" outlineLevel="0" collapsed="false">
      <c r="A448" s="4" t="n">
        <f aca="false">WORKDAY(A447, 1)</f>
        <v>44509</v>
      </c>
      <c r="B448" s="33" t="n">
        <f aca="false">DATE(2000, MONTH(A448), DAY(A448))</f>
        <v>36839</v>
      </c>
      <c r="C448" s="33" t="n">
        <f aca="false">VLOOKUP(B448, $R$9:$S$13, 2)</f>
        <v>36880</v>
      </c>
      <c r="D448" s="34" t="n">
        <f aca="false">IF(OR(C448=B448, AND(C448&lt;&gt;C447, C447&gt;B447)), 1, 0)</f>
        <v>0</v>
      </c>
      <c r="E448" s="4" t="n">
        <f aca="false" t="array" ref="E448:E448">INDEX($A$9:A447, MAX(IF($D$9:D447=1, ROW(D$9:$D447)-ROW($D$9)+1, 0)))</f>
        <v>44459</v>
      </c>
      <c r="F448" s="36" t="n">
        <f aca="false">(A448-$A$2)/365.25</f>
        <v>1.68377823408624</v>
      </c>
      <c r="G448" s="37" t="n">
        <f aca="false">INDEX('Default Prob'!$P$5:$P$14,MIN(1+_xlfn.IFNA(MATCH(F448,'Default Prob'!$F$5:$F$14,1),0),COUNT('Default Prob'!$P$5:$P$14)))</f>
        <v>0.0308436325815494</v>
      </c>
      <c r="H448" s="37" t="n">
        <f aca="false">H447*EXP(-G447*(F448-F447))</f>
        <v>0.952503898249038</v>
      </c>
      <c r="I448" s="38" t="n">
        <f aca="false">H447-H448</f>
        <v>8.04378391519034E-005</v>
      </c>
      <c r="J448" s="39" t="n">
        <f aca="false">INDEX('Default Prob'!$C$3:$C$20, _xlfn.IFNA(MATCH(F448, 'Default Prob'!$B$3:$B$20, 1), 1))</f>
        <v>-0.0055</v>
      </c>
      <c r="K448" s="40" t="n">
        <f aca="false">1/((1+J448)^F448)</f>
        <v>1.00932959304626</v>
      </c>
      <c r="L448" s="41" t="n">
        <f aca="false">IF(AND(D448, A448 &lt;= $G$2), $D$5*$D$2*(A448-E448)/365.25, 0)</f>
        <v>0</v>
      </c>
      <c r="M448" s="41" t="n">
        <f aca="false">IF(A448&lt;=$G$2, $D$5*$D$2*(A448-E448)/365.25, 0)</f>
        <v>2053.38809034908</v>
      </c>
      <c r="N448" s="42" t="n">
        <f aca="false">(L448*H448 + M448*I448) * K448</f>
        <v>0.166711070753001</v>
      </c>
      <c r="O448" s="43" t="n">
        <f aca="false">IF(A448&lt;=$G$2, $D$2*(1-$D$3), 0)</f>
        <v>600000</v>
      </c>
      <c r="P448" s="44" t="n">
        <f aca="false">O448*I448*K448</f>
        <v>48.7129748740268</v>
      </c>
    </row>
    <row r="449" customFormat="false" ht="15" hidden="false" customHeight="false" outlineLevel="0" collapsed="false">
      <c r="A449" s="4" t="n">
        <f aca="false">WORKDAY(A448, 1)</f>
        <v>44510</v>
      </c>
      <c r="B449" s="33" t="n">
        <f aca="false">DATE(2000, MONTH(A449), DAY(A449))</f>
        <v>36840</v>
      </c>
      <c r="C449" s="33" t="n">
        <f aca="false">VLOOKUP(B449, $R$9:$S$13, 2)</f>
        <v>36880</v>
      </c>
      <c r="D449" s="34" t="n">
        <f aca="false">IF(OR(C449=B449, AND(C449&lt;&gt;C448, C448&gt;B448)), 1, 0)</f>
        <v>0</v>
      </c>
      <c r="E449" s="4" t="n">
        <f aca="false" t="array" ref="E449:E449">INDEX($A$9:A448, MAX(IF($D$9:D448=1, ROW(D$9:$D448)-ROW($D$9)+1, 0)))</f>
        <v>44459</v>
      </c>
      <c r="F449" s="36" t="n">
        <f aca="false">(A449-$A$2)/365.25</f>
        <v>1.68651608487337</v>
      </c>
      <c r="G449" s="37" t="n">
        <f aca="false">INDEX('Default Prob'!$P$5:$P$14,MIN(1+_xlfn.IFNA(MATCH(F449,'Default Prob'!$F$5:$F$14,1),0),COUNT('Default Prob'!$P$5:$P$14)))</f>
        <v>0.0308436325815494</v>
      </c>
      <c r="H449" s="37" t="n">
        <f aca="false">H448*EXP(-G448*(F449-F448))</f>
        <v>0.952423467202194</v>
      </c>
      <c r="I449" s="38" t="n">
        <f aca="false">H448-H449</f>
        <v>8.04310468440761E-005</v>
      </c>
      <c r="J449" s="39" t="n">
        <f aca="false">INDEX('Default Prob'!$C$3:$C$20, _xlfn.IFNA(MATCH(F449, 'Default Prob'!$B$3:$B$20, 1), 1))</f>
        <v>-0.0055</v>
      </c>
      <c r="K449" s="40" t="n">
        <f aca="false">1/((1+J449)^F449)</f>
        <v>1.00934483377756</v>
      </c>
      <c r="L449" s="41" t="n">
        <f aca="false">IF(AND(D449, A449 &lt;= $G$2), $D$5*$D$2*(A449-E449)/365.25, 0)</f>
        <v>0</v>
      </c>
      <c r="M449" s="41" t="n">
        <f aca="false">IF(A449&lt;=$G$2, $D$5*$D$2*(A449-E449)/365.25, 0)</f>
        <v>2094.45585215606</v>
      </c>
      <c r="N449" s="42" t="n">
        <f aca="false">(L449*H449 + M449*I449) * K449</f>
        <v>0.170033500697201</v>
      </c>
      <c r="O449" s="43" t="n">
        <f aca="false">IF(A449&lt;=$G$2, $D$2*(1-$D$3), 0)</f>
        <v>600000</v>
      </c>
      <c r="P449" s="44" t="n">
        <f aca="false">O449*I449*K449</f>
        <v>48.7095969644335</v>
      </c>
    </row>
    <row r="450" customFormat="false" ht="15" hidden="false" customHeight="false" outlineLevel="0" collapsed="false">
      <c r="A450" s="4" t="n">
        <f aca="false">WORKDAY(A449, 1)</f>
        <v>44511</v>
      </c>
      <c r="B450" s="33" t="n">
        <f aca="false">DATE(2000, MONTH(A450), DAY(A450))</f>
        <v>36841</v>
      </c>
      <c r="C450" s="33" t="n">
        <f aca="false">VLOOKUP(B450, $R$9:$S$13, 2)</f>
        <v>36880</v>
      </c>
      <c r="D450" s="34" t="n">
        <f aca="false">IF(OR(C450=B450, AND(C450&lt;&gt;C449, C449&gt;B449)), 1, 0)</f>
        <v>0</v>
      </c>
      <c r="E450" s="4" t="n">
        <f aca="false" t="array" ref="E450:E450">INDEX($A$9:A449, MAX(IF($D$9:D449=1, ROW(D$9:$D449)-ROW($D$9)+1, 0)))</f>
        <v>44459</v>
      </c>
      <c r="F450" s="36" t="n">
        <f aca="false">(A450-$A$2)/365.25</f>
        <v>1.68925393566051</v>
      </c>
      <c r="G450" s="37" t="n">
        <f aca="false">INDEX('Default Prob'!$P$5:$P$14,MIN(1+_xlfn.IFNA(MATCH(F450,'Default Prob'!$F$5:$F$14,1),0),COUNT('Default Prob'!$P$5:$P$14)))</f>
        <v>0.0308436325815494</v>
      </c>
      <c r="H450" s="37" t="n">
        <f aca="false">H449*EXP(-G449*(F450-F449))</f>
        <v>0.952343042947085</v>
      </c>
      <c r="I450" s="38" t="n">
        <f aca="false">H449-H450</f>
        <v>8.042425510979E-005</v>
      </c>
      <c r="J450" s="39" t="n">
        <f aca="false">INDEX('Default Prob'!$C$3:$C$20, _xlfn.IFNA(MATCH(F450, 'Default Prob'!$B$3:$B$20, 1), 1))</f>
        <v>-0.0055</v>
      </c>
      <c r="K450" s="40" t="n">
        <f aca="false">1/((1+J450)^F450)</f>
        <v>1.00936007473899</v>
      </c>
      <c r="L450" s="41" t="n">
        <f aca="false">IF(AND(D450, A450 &lt;= $G$2), $D$5*$D$2*(A450-E450)/365.25, 0)</f>
        <v>0</v>
      </c>
      <c r="M450" s="41" t="n">
        <f aca="false">IF(A450&lt;=$G$2, $D$5*$D$2*(A450-E450)/365.25, 0)</f>
        <v>2135.52361396304</v>
      </c>
      <c r="N450" s="42" t="n">
        <f aca="false">(L450*H450 + M450*I450) * K450</f>
        <v>0.173355469064442</v>
      </c>
      <c r="O450" s="43" t="n">
        <f aca="false">IF(A450&lt;=$G$2, $D$2*(1-$D$3), 0)</f>
        <v>600000</v>
      </c>
      <c r="P450" s="44" t="n">
        <f aca="false">O450*I450*K450</f>
        <v>48.7062192890673</v>
      </c>
    </row>
    <row r="451" customFormat="false" ht="15" hidden="false" customHeight="false" outlineLevel="0" collapsed="false">
      <c r="A451" s="4" t="n">
        <f aca="false">WORKDAY(A450, 1)</f>
        <v>44512</v>
      </c>
      <c r="B451" s="33" t="n">
        <f aca="false">DATE(2000, MONTH(A451), DAY(A451))</f>
        <v>36842</v>
      </c>
      <c r="C451" s="33" t="n">
        <f aca="false">VLOOKUP(B451, $R$9:$S$13, 2)</f>
        <v>36880</v>
      </c>
      <c r="D451" s="34" t="n">
        <f aca="false">IF(OR(C451=B451, AND(C451&lt;&gt;C450, C450&gt;B450)), 1, 0)</f>
        <v>0</v>
      </c>
      <c r="E451" s="4" t="n">
        <f aca="false" t="array" ref="E451:E451">INDEX($A$9:A450, MAX(IF($D$9:D450=1, ROW(D$9:$D450)-ROW($D$9)+1, 0)))</f>
        <v>44459</v>
      </c>
      <c r="F451" s="36" t="n">
        <f aca="false">(A451-$A$2)/365.25</f>
        <v>1.69199178644764</v>
      </c>
      <c r="G451" s="37" t="n">
        <f aca="false">INDEX('Default Prob'!$P$5:$P$14,MIN(1+_xlfn.IFNA(MATCH(F451,'Default Prob'!$F$5:$F$14,1),0),COUNT('Default Prob'!$P$5:$P$14)))</f>
        <v>0.0308436325815494</v>
      </c>
      <c r="H451" s="37" t="n">
        <f aca="false">H450*EXP(-G450*(F451-F450))</f>
        <v>0.952262625483136</v>
      </c>
      <c r="I451" s="38" t="n">
        <f aca="false">H450-H451</f>
        <v>8.04174639491562E-005</v>
      </c>
      <c r="J451" s="39" t="n">
        <f aca="false">INDEX('Default Prob'!$C$3:$C$20, _xlfn.IFNA(MATCH(F451, 'Default Prob'!$B$3:$B$20, 1), 1))</f>
        <v>-0.0055</v>
      </c>
      <c r="K451" s="40" t="n">
        <f aca="false">1/((1+J451)^F451)</f>
        <v>1.00937531593056</v>
      </c>
      <c r="L451" s="41" t="n">
        <f aca="false">IF(AND(D451, A451 &lt;= $G$2), $D$5*$D$2*(A451-E451)/365.25, 0)</f>
        <v>0</v>
      </c>
      <c r="M451" s="41" t="n">
        <f aca="false">IF(A451&lt;=$G$2, $D$5*$D$2*(A451-E451)/365.25, 0)</f>
        <v>2176.59137577002</v>
      </c>
      <c r="N451" s="42" t="n">
        <f aca="false">(L451*H451 + M451*I451) * K451</f>
        <v>0.176676975903111</v>
      </c>
      <c r="O451" s="43" t="n">
        <f aca="false">IF(A451&lt;=$G$2, $D$2*(1-$D$3), 0)</f>
        <v>600000</v>
      </c>
      <c r="P451" s="44" t="n">
        <f aca="false">O451*I451*K451</f>
        <v>48.7028418480084</v>
      </c>
    </row>
    <row r="452" customFormat="false" ht="15" hidden="false" customHeight="false" outlineLevel="0" collapsed="false">
      <c r="A452" s="4" t="n">
        <f aca="false">WORKDAY(A451, 1)</f>
        <v>44515</v>
      </c>
      <c r="B452" s="33" t="n">
        <f aca="false">DATE(2000, MONTH(A452), DAY(A452))</f>
        <v>36845</v>
      </c>
      <c r="C452" s="33" t="n">
        <f aca="false">VLOOKUP(B452, $R$9:$S$13, 2)</f>
        <v>36880</v>
      </c>
      <c r="D452" s="34" t="n">
        <f aca="false">IF(OR(C452=B452, AND(C452&lt;&gt;C451, C451&gt;B451)), 1, 0)</f>
        <v>0</v>
      </c>
      <c r="E452" s="4" t="n">
        <f aca="false" t="array" ref="E452:E452">INDEX($A$9:A451, MAX(IF($D$9:D451=1, ROW(D$9:$D451)-ROW($D$9)+1, 0)))</f>
        <v>44459</v>
      </c>
      <c r="F452" s="36" t="n">
        <f aca="false">(A452-$A$2)/365.25</f>
        <v>1.70020533880904</v>
      </c>
      <c r="G452" s="37" t="n">
        <f aca="false">INDEX('Default Prob'!$P$5:$P$14,MIN(1+_xlfn.IFNA(MATCH(F452,'Default Prob'!$F$5:$F$14,1),0),COUNT('Default Prob'!$P$5:$P$14)))</f>
        <v>0.0308436325815494</v>
      </c>
      <c r="H452" s="37" t="n">
        <f aca="false">H451*EXP(-G451*(F452-F451))</f>
        <v>0.952021413832518</v>
      </c>
      <c r="I452" s="38" t="n">
        <f aca="false">H451-H452</f>
        <v>0.000241211650617856</v>
      </c>
      <c r="J452" s="39" t="n">
        <f aca="false">INDEX('Default Prob'!$C$3:$C$20, _xlfn.IFNA(MATCH(F452, 'Default Prob'!$B$3:$B$20, 1), 1))</f>
        <v>-0.0055</v>
      </c>
      <c r="K452" s="40" t="n">
        <f aca="false">1/((1+J452)^F452)</f>
        <v>1.00942104088612</v>
      </c>
      <c r="L452" s="41" t="n">
        <f aca="false">IF(AND(D452, A452 &lt;= $G$2), $D$5*$D$2*(A452-E452)/365.25, 0)</f>
        <v>0</v>
      </c>
      <c r="M452" s="41" t="n">
        <f aca="false">IF(A452&lt;=$G$2, $D$5*$D$2*(A452-E452)/365.25, 0)</f>
        <v>2299.79466119096</v>
      </c>
      <c r="N452" s="42" t="n">
        <f aca="false">(L452*H452 + M452*I452) * K452</f>
        <v>0.559963468774948</v>
      </c>
      <c r="O452" s="43" t="n">
        <f aca="false">IF(A452&lt;=$G$2, $D$2*(1-$D$3), 0)</f>
        <v>600000</v>
      </c>
      <c r="P452" s="44" t="n">
        <f aca="false">O452*I452*K452</f>
        <v>146.090469264321</v>
      </c>
    </row>
    <row r="453" customFormat="false" ht="15" hidden="false" customHeight="false" outlineLevel="0" collapsed="false">
      <c r="A453" s="4" t="n">
        <f aca="false">WORKDAY(A452, 1)</f>
        <v>44516</v>
      </c>
      <c r="B453" s="33" t="n">
        <f aca="false">DATE(2000, MONTH(A453), DAY(A453))</f>
        <v>36846</v>
      </c>
      <c r="C453" s="33" t="n">
        <f aca="false">VLOOKUP(B453, $R$9:$S$13, 2)</f>
        <v>36880</v>
      </c>
      <c r="D453" s="34" t="n">
        <f aca="false">IF(OR(C453=B453, AND(C453&lt;&gt;C452, C452&gt;B452)), 1, 0)</f>
        <v>0</v>
      </c>
      <c r="E453" s="4" t="n">
        <f aca="false" t="array" ref="E453:E453">INDEX($A$9:A452, MAX(IF($D$9:D452=1, ROW(D$9:$D452)-ROW($D$9)+1, 0)))</f>
        <v>44459</v>
      </c>
      <c r="F453" s="36" t="n">
        <f aca="false">(A453-$A$2)/365.25</f>
        <v>1.70294318959617</v>
      </c>
      <c r="G453" s="37" t="n">
        <f aca="false">INDEX('Default Prob'!$P$5:$P$14,MIN(1+_xlfn.IFNA(MATCH(F453,'Default Prob'!$F$5:$F$14,1),0),COUNT('Default Prob'!$P$5:$P$14)))</f>
        <v>0.0308436325815494</v>
      </c>
      <c r="H453" s="37" t="n">
        <f aca="false">H452*EXP(-G452*(F453-F452))</f>
        <v>0.951941023527477</v>
      </c>
      <c r="I453" s="38" t="n">
        <f aca="false">H452-H453</f>
        <v>8.03903050404786E-005</v>
      </c>
      <c r="J453" s="39" t="n">
        <f aca="false">INDEX('Default Prob'!$C$3:$C$20, _xlfn.IFNA(MATCH(F453, 'Default Prob'!$B$3:$B$20, 1), 1))</f>
        <v>-0.0055</v>
      </c>
      <c r="K453" s="40" t="n">
        <f aca="false">1/((1+J453)^F453)</f>
        <v>1.00943628299827</v>
      </c>
      <c r="L453" s="41" t="n">
        <f aca="false">IF(AND(D453, A453 &lt;= $G$2), $D$5*$D$2*(A453-E453)/365.25, 0)</f>
        <v>0</v>
      </c>
      <c r="M453" s="41" t="n">
        <f aca="false">IF(A453&lt;=$G$2, $D$5*$D$2*(A453-E453)/365.25, 0)</f>
        <v>2340.86242299795</v>
      </c>
      <c r="N453" s="42" t="n">
        <f aca="false">(L453*H453 + M453*I453) * K453</f>
        <v>0.189958388929034</v>
      </c>
      <c r="O453" s="43" t="n">
        <f aca="false">IF(A453&lt;=$G$2, $D$2*(1-$D$3), 0)</f>
        <v>600000</v>
      </c>
      <c r="P453" s="44" t="n">
        <f aca="false">O453*I453*K453</f>
        <v>48.6893344254946</v>
      </c>
    </row>
    <row r="454" customFormat="false" ht="15" hidden="false" customHeight="false" outlineLevel="0" collapsed="false">
      <c r="A454" s="4" t="n">
        <f aca="false">WORKDAY(A453, 1)</f>
        <v>44517</v>
      </c>
      <c r="B454" s="33" t="n">
        <f aca="false">DATE(2000, MONTH(A454), DAY(A454))</f>
        <v>36847</v>
      </c>
      <c r="C454" s="33" t="n">
        <f aca="false">VLOOKUP(B454, $R$9:$S$13, 2)</f>
        <v>36880</v>
      </c>
      <c r="D454" s="34" t="n">
        <f aca="false">IF(OR(C454=B454, AND(C454&lt;&gt;C453, C453&gt;B453)), 1, 0)</f>
        <v>0</v>
      </c>
      <c r="E454" s="4" t="n">
        <f aca="false" t="array" ref="E454:E454">INDEX($A$9:A453, MAX(IF($D$9:D453=1, ROW(D$9:$D453)-ROW($D$9)+1, 0)))</f>
        <v>44459</v>
      </c>
      <c r="F454" s="36" t="n">
        <f aca="false">(A454-$A$2)/365.25</f>
        <v>1.7056810403833</v>
      </c>
      <c r="G454" s="37" t="n">
        <f aca="false">INDEX('Default Prob'!$P$5:$P$14,MIN(1+_xlfn.IFNA(MATCH(F454,'Default Prob'!$F$5:$F$14,1),0),COUNT('Default Prob'!$P$5:$P$14)))</f>
        <v>0.0308436325815494</v>
      </c>
      <c r="H454" s="37" t="n">
        <f aca="false">H453*EXP(-G453*(F454-F453))</f>
        <v>0.951860640010731</v>
      </c>
      <c r="I454" s="38" t="n">
        <f aca="false">H453-H454</f>
        <v>8.03835167465516E-005</v>
      </c>
      <c r="J454" s="39" t="n">
        <f aca="false">INDEX('Default Prob'!$C$3:$C$20, _xlfn.IFNA(MATCH(F454, 'Default Prob'!$B$3:$B$20, 1), 1))</f>
        <v>-0.0055</v>
      </c>
      <c r="K454" s="40" t="n">
        <f aca="false">1/((1+J454)^F454)</f>
        <v>1.00945152534057</v>
      </c>
      <c r="L454" s="41" t="n">
        <f aca="false">IF(AND(D454, A454 &lt;= $G$2), $D$5*$D$2*(A454-E454)/365.25, 0)</f>
        <v>0</v>
      </c>
      <c r="M454" s="41" t="n">
        <f aca="false">IF(A454&lt;=$G$2, $D$5*$D$2*(A454-E454)/365.25, 0)</f>
        <v>2381.93018480493</v>
      </c>
      <c r="N454" s="42" t="n">
        <f aca="false">(L454*H454 + M454*I454) * K454</f>
        <v>0.193277588843477</v>
      </c>
      <c r="O454" s="43" t="n">
        <f aca="false">IF(A454&lt;=$G$2, $D$2*(1-$D$3), 0)</f>
        <v>600000</v>
      </c>
      <c r="P454" s="44" t="n">
        <f aca="false">O454*I454*K454</f>
        <v>48.6859581552275</v>
      </c>
    </row>
    <row r="455" customFormat="false" ht="15" hidden="false" customHeight="false" outlineLevel="0" collapsed="false">
      <c r="A455" s="4" t="n">
        <f aca="false">WORKDAY(A454, 1)</f>
        <v>44518</v>
      </c>
      <c r="B455" s="33" t="n">
        <f aca="false">DATE(2000, MONTH(A455), DAY(A455))</f>
        <v>36848</v>
      </c>
      <c r="C455" s="33" t="n">
        <f aca="false">VLOOKUP(B455, $R$9:$S$13, 2)</f>
        <v>36880</v>
      </c>
      <c r="D455" s="34" t="n">
        <f aca="false">IF(OR(C455=B455, AND(C455&lt;&gt;C454, C454&gt;B454)), 1, 0)</f>
        <v>0</v>
      </c>
      <c r="E455" s="4" t="n">
        <f aca="false" t="array" ref="E455:E455">INDEX($A$9:A454, MAX(IF($D$9:D454=1, ROW(D$9:$D454)-ROW($D$9)+1, 0)))</f>
        <v>44459</v>
      </c>
      <c r="F455" s="36" t="n">
        <f aca="false">(A455-$A$2)/365.25</f>
        <v>1.70841889117043</v>
      </c>
      <c r="G455" s="37" t="n">
        <f aca="false">INDEX('Default Prob'!$P$5:$P$14,MIN(1+_xlfn.IFNA(MATCH(F455,'Default Prob'!$F$5:$F$14,1),0),COUNT('Default Prob'!$P$5:$P$14)))</f>
        <v>0.0308436325815494</v>
      </c>
      <c r="H455" s="37" t="n">
        <f aca="false">H454*EXP(-G454*(F455-F454))</f>
        <v>0.951780263281705</v>
      </c>
      <c r="I455" s="38" t="n">
        <f aca="false">H454-H455</f>
        <v>8.03767290259438E-005</v>
      </c>
      <c r="J455" s="39" t="n">
        <f aca="false">INDEX('Default Prob'!$C$3:$C$20, _xlfn.IFNA(MATCH(F455, 'Default Prob'!$B$3:$B$20, 1), 1))</f>
        <v>-0.0055</v>
      </c>
      <c r="K455" s="40" t="n">
        <f aca="false">1/((1+J455)^F455)</f>
        <v>1.00946676791303</v>
      </c>
      <c r="L455" s="41" t="n">
        <f aca="false">IF(AND(D455, A455 &lt;= $G$2), $D$5*$D$2*(A455-E455)/365.25, 0)</f>
        <v>0</v>
      </c>
      <c r="M455" s="41" t="n">
        <f aca="false">IF(A455&lt;=$G$2, $D$5*$D$2*(A455-E455)/365.25, 0)</f>
        <v>2422.99794661191</v>
      </c>
      <c r="N455" s="42" t="n">
        <f aca="false">(L455*H455 + M455*I455) * K455</f>
        <v>0.196596327517422</v>
      </c>
      <c r="O455" s="43" t="n">
        <f aca="false">IF(A455&lt;=$G$2, $D$2*(1-$D$3), 0)</f>
        <v>600000</v>
      </c>
      <c r="P455" s="44" t="n">
        <f aca="false">O455*I455*K455</f>
        <v>48.6825821191446</v>
      </c>
    </row>
    <row r="456" customFormat="false" ht="15" hidden="false" customHeight="false" outlineLevel="0" collapsed="false">
      <c r="A456" s="4" t="n">
        <f aca="false">WORKDAY(A455, 1)</f>
        <v>44519</v>
      </c>
      <c r="B456" s="33" t="n">
        <f aca="false">DATE(2000, MONTH(A456), DAY(A456))</f>
        <v>36849</v>
      </c>
      <c r="C456" s="33" t="n">
        <f aca="false">VLOOKUP(B456, $R$9:$S$13, 2)</f>
        <v>36880</v>
      </c>
      <c r="D456" s="34" t="n">
        <f aca="false">IF(OR(C456=B456, AND(C456&lt;&gt;C455, C455&gt;B455)), 1, 0)</f>
        <v>0</v>
      </c>
      <c r="E456" s="4" t="n">
        <f aca="false" t="array" ref="E456:E456">INDEX($A$9:A455, MAX(IF($D$9:D455=1, ROW(D$9:$D455)-ROW($D$9)+1, 0)))</f>
        <v>44459</v>
      </c>
      <c r="F456" s="36" t="n">
        <f aca="false">(A456-$A$2)/365.25</f>
        <v>1.71115674195756</v>
      </c>
      <c r="G456" s="37" t="n">
        <f aca="false">INDEX('Default Prob'!$P$5:$P$14,MIN(1+_xlfn.IFNA(MATCH(F456,'Default Prob'!$F$5:$F$14,1),0),COUNT('Default Prob'!$P$5:$P$14)))</f>
        <v>0.0308436325815494</v>
      </c>
      <c r="H456" s="37" t="n">
        <f aca="false">H455*EXP(-G455*(F456-F455))</f>
        <v>0.951699893339826</v>
      </c>
      <c r="I456" s="38" t="n">
        <f aca="false">H455-H456</f>
        <v>8.03699418784332E-005</v>
      </c>
      <c r="J456" s="39" t="n">
        <f aca="false">INDEX('Default Prob'!$C$3:$C$20, _xlfn.IFNA(MATCH(F456, 'Default Prob'!$B$3:$B$20, 1), 1))</f>
        <v>-0.0055</v>
      </c>
      <c r="K456" s="40" t="n">
        <f aca="false">1/((1+J456)^F456)</f>
        <v>1.00948201071565</v>
      </c>
      <c r="L456" s="41" t="n">
        <f aca="false">IF(AND(D456, A456 &lt;= $G$2), $D$5*$D$2*(A456-E456)/365.25, 0)</f>
        <v>0</v>
      </c>
      <c r="M456" s="41" t="n">
        <f aca="false">IF(A456&lt;=$G$2, $D$5*$D$2*(A456-E456)/365.25, 0)</f>
        <v>2464.06570841889</v>
      </c>
      <c r="N456" s="42" t="n">
        <f aca="false">(L456*H456 + M456*I456) * K456</f>
        <v>0.199914604998457</v>
      </c>
      <c r="O456" s="43" t="n">
        <f aca="false">IF(A456&lt;=$G$2, $D$2*(1-$D$3), 0)</f>
        <v>600000</v>
      </c>
      <c r="P456" s="44" t="n">
        <f aca="false">O456*I456*K456</f>
        <v>48.6792063171244</v>
      </c>
    </row>
    <row r="457" customFormat="false" ht="15" hidden="false" customHeight="false" outlineLevel="0" collapsed="false">
      <c r="A457" s="4" t="n">
        <f aca="false">WORKDAY(A456, 1)</f>
        <v>44522</v>
      </c>
      <c r="B457" s="33" t="n">
        <f aca="false">DATE(2000, MONTH(A457), DAY(A457))</f>
        <v>36852</v>
      </c>
      <c r="C457" s="33" t="n">
        <f aca="false">VLOOKUP(B457, $R$9:$S$13, 2)</f>
        <v>36880</v>
      </c>
      <c r="D457" s="34" t="n">
        <f aca="false">IF(OR(C457=B457, AND(C457&lt;&gt;C456, C456&gt;B456)), 1, 0)</f>
        <v>0</v>
      </c>
      <c r="E457" s="4" t="n">
        <f aca="false" t="array" ref="E457:E457">INDEX($A$9:A456, MAX(IF($D$9:D456=1, ROW(D$9:$D456)-ROW($D$9)+1, 0)))</f>
        <v>44459</v>
      </c>
      <c r="F457" s="36" t="n">
        <f aca="false">(A457-$A$2)/365.25</f>
        <v>1.71937029431896</v>
      </c>
      <c r="G457" s="37" t="n">
        <f aca="false">INDEX('Default Prob'!$P$5:$P$14,MIN(1+_xlfn.IFNA(MATCH(F457,'Default Prob'!$F$5:$F$14,1),0),COUNT('Default Prob'!$P$5:$P$14)))</f>
        <v>0.0308436325815494</v>
      </c>
      <c r="H457" s="37" t="n">
        <f aca="false">H456*EXP(-G456*(F457-F456))</f>
        <v>0.951458824231345</v>
      </c>
      <c r="I457" s="38" t="n">
        <f aca="false">H456-H457</f>
        <v>0.000241069108481318</v>
      </c>
      <c r="J457" s="39" t="n">
        <f aca="false">INDEX('Default Prob'!$C$3:$C$20, _xlfn.IFNA(MATCH(F457, 'Default Prob'!$B$3:$B$20, 1), 1))</f>
        <v>-0.0055</v>
      </c>
      <c r="K457" s="40" t="n">
        <f aca="false">1/((1+J457)^F457)</f>
        <v>1.00952774050451</v>
      </c>
      <c r="L457" s="41" t="n">
        <f aca="false">IF(AND(D457, A457 &lt;= $G$2), $D$5*$D$2*(A457-E457)/365.25, 0)</f>
        <v>0</v>
      </c>
      <c r="M457" s="41" t="n">
        <f aca="false">IF(A457&lt;=$G$2, $D$5*$D$2*(A457-E457)/365.25, 0)</f>
        <v>2587.26899383984</v>
      </c>
      <c r="N457" s="42" t="n">
        <f aca="false">(L457*H457 + M457*I457) * K457</f>
        <v>0.629653182776452</v>
      </c>
      <c r="O457" s="43" t="n">
        <f aca="false">IF(A457&lt;=$G$2, $D$2*(1-$D$3), 0)</f>
        <v>600000</v>
      </c>
      <c r="P457" s="44" t="n">
        <f aca="false">O457*I457*K457</f>
        <v>146.019571434349</v>
      </c>
    </row>
    <row r="458" customFormat="false" ht="15" hidden="false" customHeight="false" outlineLevel="0" collapsed="false">
      <c r="A458" s="4" t="n">
        <f aca="false">WORKDAY(A457, 1)</f>
        <v>44523</v>
      </c>
      <c r="B458" s="33" t="n">
        <f aca="false">DATE(2000, MONTH(A458), DAY(A458))</f>
        <v>36853</v>
      </c>
      <c r="C458" s="33" t="n">
        <f aca="false">VLOOKUP(B458, $R$9:$S$13, 2)</f>
        <v>36880</v>
      </c>
      <c r="D458" s="34" t="n">
        <f aca="false">IF(OR(C458=B458, AND(C458&lt;&gt;C457, C457&gt;B457)), 1, 0)</f>
        <v>0</v>
      </c>
      <c r="E458" s="4" t="n">
        <f aca="false" t="array" ref="E458:E458">INDEX($A$9:A457, MAX(IF($D$9:D457=1, ROW(D$9:$D457)-ROW($D$9)+1, 0)))</f>
        <v>44459</v>
      </c>
      <c r="F458" s="36" t="n">
        <f aca="false">(A458-$A$2)/365.25</f>
        <v>1.72210814510609</v>
      </c>
      <c r="G458" s="37" t="n">
        <f aca="false">INDEX('Default Prob'!$P$5:$P$14,MIN(1+_xlfn.IFNA(MATCH(F458,'Default Prob'!$F$5:$F$14,1),0),COUNT('Default Prob'!$P$5:$P$14)))</f>
        <v>0.0308436325815494</v>
      </c>
      <c r="H458" s="37" t="n">
        <f aca="false">H457*EXP(-G457*(F458-F457))</f>
        <v>0.951378481432326</v>
      </c>
      <c r="I458" s="38" t="n">
        <f aca="false">H457-H458</f>
        <v>8.03427990191397E-005</v>
      </c>
      <c r="J458" s="39" t="n">
        <f aca="false">INDEX('Default Prob'!$C$3:$C$20, _xlfn.IFNA(MATCH(F458, 'Default Prob'!$B$3:$B$20, 1), 1))</f>
        <v>-0.0055</v>
      </c>
      <c r="K458" s="40" t="n">
        <f aca="false">1/((1+J458)^F458)</f>
        <v>1.00954298422781</v>
      </c>
      <c r="L458" s="41" t="n">
        <f aca="false">IF(AND(D458, A458 &lt;= $G$2), $D$5*$D$2*(A458-E458)/365.25, 0)</f>
        <v>0</v>
      </c>
      <c r="M458" s="41" t="n">
        <f aca="false">IF(A458&lt;=$G$2, $D$5*$D$2*(A458-E458)/365.25, 0)</f>
        <v>2628.33675564682</v>
      </c>
      <c r="N458" s="42" t="n">
        <f aca="false">(L458*H458 + M458*I458) * K458</f>
        <v>0.213183103955311</v>
      </c>
      <c r="O458" s="43" t="n">
        <f aca="false">IF(A458&lt;=$G$2, $D$2*(1-$D$3), 0)</f>
        <v>600000</v>
      </c>
      <c r="P458" s="44" t="n">
        <f aca="false">O458*I458*K458</f>
        <v>48.6657054497983</v>
      </c>
    </row>
    <row r="459" customFormat="false" ht="15" hidden="false" customHeight="false" outlineLevel="0" collapsed="false">
      <c r="A459" s="4" t="n">
        <f aca="false">WORKDAY(A458, 1)</f>
        <v>44524</v>
      </c>
      <c r="B459" s="33" t="n">
        <f aca="false">DATE(2000, MONTH(A459), DAY(A459))</f>
        <v>36854</v>
      </c>
      <c r="C459" s="33" t="n">
        <f aca="false">VLOOKUP(B459, $R$9:$S$13, 2)</f>
        <v>36880</v>
      </c>
      <c r="D459" s="34" t="n">
        <f aca="false">IF(OR(C459=B459, AND(C459&lt;&gt;C458, C458&gt;B458)), 1, 0)</f>
        <v>0</v>
      </c>
      <c r="E459" s="4" t="n">
        <f aca="false" t="array" ref="E459:E459">INDEX($A$9:A458, MAX(IF($D$9:D458=1, ROW(D$9:$D458)-ROW($D$9)+1, 0)))</f>
        <v>44459</v>
      </c>
      <c r="F459" s="36" t="n">
        <f aca="false">(A459-$A$2)/365.25</f>
        <v>1.72484599589322</v>
      </c>
      <c r="G459" s="37" t="n">
        <f aca="false">INDEX('Default Prob'!$P$5:$P$14,MIN(1+_xlfn.IFNA(MATCH(F459,'Default Prob'!$F$5:$F$14,1),0),COUNT('Default Prob'!$P$5:$P$14)))</f>
        <v>0.0308436325815494</v>
      </c>
      <c r="H459" s="37" t="n">
        <f aca="false">H458*EXP(-G458*(F459-F458))</f>
        <v>0.951298145417589</v>
      </c>
      <c r="I459" s="38" t="n">
        <f aca="false">H458-H459</f>
        <v>8.03360147366705E-005</v>
      </c>
      <c r="J459" s="39" t="n">
        <f aca="false">INDEX('Default Prob'!$C$3:$C$20, _xlfn.IFNA(MATCH(F459, 'Default Prob'!$B$3:$B$20, 1), 1))</f>
        <v>-0.0055</v>
      </c>
      <c r="K459" s="40" t="n">
        <f aca="false">1/((1+J459)^F459)</f>
        <v>1.00955822818128</v>
      </c>
      <c r="L459" s="41" t="n">
        <f aca="false">IF(AND(D459, A459 &lt;= $G$2), $D$5*$D$2*(A459-E459)/365.25, 0)</f>
        <v>0</v>
      </c>
      <c r="M459" s="41" t="n">
        <f aca="false">IF(A459&lt;=$G$2, $D$5*$D$2*(A459-E459)/365.25, 0)</f>
        <v>2669.4045174538</v>
      </c>
      <c r="N459" s="42" t="n">
        <f aca="false">(L459*H459 + M459*I459) * K459</f>
        <v>0.216499076192419</v>
      </c>
      <c r="O459" s="43" t="n">
        <f aca="false">IF(A459&lt;=$G$2, $D$2*(1-$D$3), 0)</f>
        <v>600000</v>
      </c>
      <c r="P459" s="44" t="n">
        <f aca="false">O459*I459*K459</f>
        <v>48.6623308180191</v>
      </c>
    </row>
    <row r="460" customFormat="false" ht="15" hidden="false" customHeight="false" outlineLevel="0" collapsed="false">
      <c r="A460" s="4" t="n">
        <f aca="false">WORKDAY(A459, 1)</f>
        <v>44525</v>
      </c>
      <c r="B460" s="33" t="n">
        <f aca="false">DATE(2000, MONTH(A460), DAY(A460))</f>
        <v>36855</v>
      </c>
      <c r="C460" s="33" t="n">
        <f aca="false">VLOOKUP(B460, $R$9:$S$13, 2)</f>
        <v>36880</v>
      </c>
      <c r="D460" s="34" t="n">
        <f aca="false">IF(OR(C460=B460, AND(C460&lt;&gt;C459, C459&gt;B459)), 1, 0)</f>
        <v>0</v>
      </c>
      <c r="E460" s="4" t="n">
        <f aca="false" t="array" ref="E460:E460">INDEX($A$9:A459, MAX(IF($D$9:D459=1, ROW(D$9:$D459)-ROW($D$9)+1, 0)))</f>
        <v>44459</v>
      </c>
      <c r="F460" s="36" t="n">
        <f aca="false">(A460-$A$2)/365.25</f>
        <v>1.72758384668036</v>
      </c>
      <c r="G460" s="37" t="n">
        <f aca="false">INDEX('Default Prob'!$P$5:$P$14,MIN(1+_xlfn.IFNA(MATCH(F460,'Default Prob'!$F$5:$F$14,1),0),COUNT('Default Prob'!$P$5:$P$14)))</f>
        <v>0.0308436325815494</v>
      </c>
      <c r="H460" s="37" t="n">
        <f aca="false">H459*EXP(-G459*(F460-F459))</f>
        <v>0.951217816186562</v>
      </c>
      <c r="I460" s="38" t="n">
        <f aca="false">H459-H460</f>
        <v>8.03292310271875E-005</v>
      </c>
      <c r="J460" s="39" t="n">
        <f aca="false">INDEX('Default Prob'!$C$3:$C$20, _xlfn.IFNA(MATCH(F460, 'Default Prob'!$B$3:$B$20, 1), 1))</f>
        <v>-0.0055</v>
      </c>
      <c r="K460" s="40" t="n">
        <f aca="false">1/((1+J460)^F460)</f>
        <v>1.00957347236494</v>
      </c>
      <c r="L460" s="41" t="n">
        <f aca="false">IF(AND(D460, A460 &lt;= $G$2), $D$5*$D$2*(A460-E460)/365.25, 0)</f>
        <v>0</v>
      </c>
      <c r="M460" s="41" t="n">
        <f aca="false">IF(A460&lt;=$G$2, $D$5*$D$2*(A460-E460)/365.25, 0)</f>
        <v>2710.47227926078</v>
      </c>
      <c r="N460" s="42" t="n">
        <f aca="false">(L460*H460 + M460*I460) * K460</f>
        <v>0.219814587525032</v>
      </c>
      <c r="O460" s="43" t="n">
        <f aca="false">IF(A460&lt;=$G$2, $D$2*(1-$D$3), 0)</f>
        <v>600000</v>
      </c>
      <c r="P460" s="44" t="n">
        <f aca="false">O460*I460*K460</f>
        <v>48.6589564203138</v>
      </c>
    </row>
    <row r="461" customFormat="false" ht="15" hidden="false" customHeight="false" outlineLevel="0" collapsed="false">
      <c r="A461" s="4" t="n">
        <f aca="false">WORKDAY(A460, 1)</f>
        <v>44526</v>
      </c>
      <c r="B461" s="33" t="n">
        <f aca="false">DATE(2000, MONTH(A461), DAY(A461))</f>
        <v>36856</v>
      </c>
      <c r="C461" s="33" t="n">
        <f aca="false">VLOOKUP(B461, $R$9:$S$13, 2)</f>
        <v>36880</v>
      </c>
      <c r="D461" s="34" t="n">
        <f aca="false">IF(OR(C461=B461, AND(C461&lt;&gt;C460, C460&gt;B460)), 1, 0)</f>
        <v>0</v>
      </c>
      <c r="E461" s="4" t="n">
        <f aca="false" t="array" ref="E461:E461">INDEX($A$9:A460, MAX(IF($D$9:D460=1, ROW(D$9:$D460)-ROW($D$9)+1, 0)))</f>
        <v>44459</v>
      </c>
      <c r="F461" s="36" t="n">
        <f aca="false">(A461-$A$2)/365.25</f>
        <v>1.73032169746749</v>
      </c>
      <c r="G461" s="37" t="n">
        <f aca="false">INDEX('Default Prob'!$P$5:$P$14,MIN(1+_xlfn.IFNA(MATCH(F461,'Default Prob'!$F$5:$F$14,1),0),COUNT('Default Prob'!$P$5:$P$14)))</f>
        <v>0.0308436325815494</v>
      </c>
      <c r="H461" s="37" t="n">
        <f aca="false">H460*EXP(-G460*(F461-F460))</f>
        <v>0.951137493738671</v>
      </c>
      <c r="I461" s="38" t="n">
        <f aca="false">H460-H461</f>
        <v>8.03224478904685E-005</v>
      </c>
      <c r="J461" s="39" t="n">
        <f aca="false">INDEX('Default Prob'!$C$3:$C$20, _xlfn.IFNA(MATCH(F461, 'Default Prob'!$B$3:$B$20, 1), 1))</f>
        <v>-0.0055</v>
      </c>
      <c r="K461" s="40" t="n">
        <f aca="false">1/((1+J461)^F461)</f>
        <v>1.00958871677878</v>
      </c>
      <c r="L461" s="41" t="n">
        <f aca="false">IF(AND(D461, A461 &lt;= $G$2), $D$5*$D$2*(A461-E461)/365.25, 0)</f>
        <v>0</v>
      </c>
      <c r="M461" s="41" t="n">
        <f aca="false">IF(A461&lt;=$G$2, $D$5*$D$2*(A461-E461)/365.25, 0)</f>
        <v>2751.54004106776</v>
      </c>
      <c r="N461" s="42" t="n">
        <f aca="false">(L461*H461 + M461*I461) * K461</f>
        <v>0.223129638000657</v>
      </c>
      <c r="O461" s="43" t="n">
        <f aca="false">IF(A461&lt;=$G$2, $D$2*(1-$D$3), 0)</f>
        <v>600000</v>
      </c>
      <c r="P461" s="44" t="n">
        <f aca="false">O461*I461*K461</f>
        <v>48.6555822565611</v>
      </c>
    </row>
    <row r="462" customFormat="false" ht="15" hidden="false" customHeight="false" outlineLevel="0" collapsed="false">
      <c r="A462" s="4" t="n">
        <f aca="false">WORKDAY(A461, 1)</f>
        <v>44529</v>
      </c>
      <c r="B462" s="33" t="n">
        <f aca="false">DATE(2000, MONTH(A462), DAY(A462))</f>
        <v>36859</v>
      </c>
      <c r="C462" s="33" t="n">
        <f aca="false">VLOOKUP(B462, $R$9:$S$13, 2)</f>
        <v>36880</v>
      </c>
      <c r="D462" s="34" t="n">
        <f aca="false">IF(OR(C462=B462, AND(C462&lt;&gt;C461, C461&gt;B461)), 1, 0)</f>
        <v>0</v>
      </c>
      <c r="E462" s="4" t="n">
        <f aca="false" t="array" ref="E462:E462">INDEX($A$9:A461, MAX(IF($D$9:D461=1, ROW(D$9:$D461)-ROW($D$9)+1, 0)))</f>
        <v>44459</v>
      </c>
      <c r="F462" s="36" t="n">
        <f aca="false">(A462-$A$2)/365.25</f>
        <v>1.73853524982888</v>
      </c>
      <c r="G462" s="37" t="n">
        <f aca="false">INDEX('Default Prob'!$P$5:$P$14,MIN(1+_xlfn.IFNA(MATCH(F462,'Default Prob'!$F$5:$F$14,1),0),COUNT('Default Prob'!$P$5:$P$14)))</f>
        <v>0.0308436325815494</v>
      </c>
      <c r="H462" s="37" t="n">
        <f aca="false">H461*EXP(-G461*(F462-F461))</f>
        <v>0.950896567088093</v>
      </c>
      <c r="I462" s="38" t="n">
        <f aca="false">H461-H462</f>
        <v>0.000240926650578954</v>
      </c>
      <c r="J462" s="39" t="n">
        <f aca="false">INDEX('Default Prob'!$C$3:$C$20, _xlfn.IFNA(MATCH(F462, 'Default Prob'!$B$3:$B$20, 1), 1))</f>
        <v>-0.0055</v>
      </c>
      <c r="K462" s="40" t="n">
        <f aca="false">1/((1+J462)^F462)</f>
        <v>1.00963445140145</v>
      </c>
      <c r="L462" s="41" t="n">
        <f aca="false">IF(AND(D462, A462 &lt;= $G$2), $D$5*$D$2*(A462-E462)/365.25, 0)</f>
        <v>0</v>
      </c>
      <c r="M462" s="41" t="n">
        <f aca="false">IF(A462&lt;=$G$2, $D$5*$D$2*(A462-E462)/365.25, 0)</f>
        <v>2874.74332648871</v>
      </c>
      <c r="N462" s="42" t="n">
        <f aca="false">(L462*H462 + M462*I462) * K462</f>
        <v>0.699275123941232</v>
      </c>
      <c r="O462" s="43" t="n">
        <f aca="false">IF(A462&lt;=$G$2, $D$2*(1-$D$3), 0)</f>
        <v>600000</v>
      </c>
      <c r="P462" s="44" t="n">
        <f aca="false">O462*I462*K462</f>
        <v>145.948708011163</v>
      </c>
    </row>
    <row r="463" customFormat="false" ht="15" hidden="false" customHeight="false" outlineLevel="0" collapsed="false">
      <c r="A463" s="4" t="n">
        <f aca="false">WORKDAY(A462, 1)</f>
        <v>44530</v>
      </c>
      <c r="B463" s="33" t="n">
        <f aca="false">DATE(2000, MONTH(A463), DAY(A463))</f>
        <v>36860</v>
      </c>
      <c r="C463" s="33" t="n">
        <f aca="false">VLOOKUP(B463, $R$9:$S$13, 2)</f>
        <v>36880</v>
      </c>
      <c r="D463" s="34" t="n">
        <f aca="false">IF(OR(C463=B463, AND(C463&lt;&gt;C462, C462&gt;B462)), 1, 0)</f>
        <v>0</v>
      </c>
      <c r="E463" s="4" t="n">
        <f aca="false" t="array" ref="E463:E463">INDEX($A$9:A462, MAX(IF($D$9:D462=1, ROW(D$9:$D462)-ROW($D$9)+1, 0)))</f>
        <v>44459</v>
      </c>
      <c r="F463" s="36" t="n">
        <f aca="false">(A463-$A$2)/365.25</f>
        <v>1.74127310061602</v>
      </c>
      <c r="G463" s="37" t="n">
        <f aca="false">INDEX('Default Prob'!$P$5:$P$14,MIN(1+_xlfn.IFNA(MATCH(F463,'Default Prob'!$F$5:$F$14,1),0),COUNT('Default Prob'!$P$5:$P$14)))</f>
        <v>0.0308436325815494</v>
      </c>
      <c r="H463" s="37" t="n">
        <f aca="false">H462*EXP(-G462*(F463-F462))</f>
        <v>0.950816271767022</v>
      </c>
      <c r="I463" s="38" t="n">
        <f aca="false">H462-H463</f>
        <v>8.02953210710111E-005</v>
      </c>
      <c r="J463" s="39" t="n">
        <f aca="false">INDEX('Default Prob'!$C$3:$C$20, _xlfn.IFNA(MATCH(F463, 'Default Prob'!$B$3:$B$20, 1), 1))</f>
        <v>-0.0055</v>
      </c>
      <c r="K463" s="40" t="n">
        <f aca="false">1/((1+J463)^F463)</f>
        <v>1.00964969673607</v>
      </c>
      <c r="L463" s="41" t="n">
        <f aca="false">IF(AND(D463, A463 &lt;= $G$2), $D$5*$D$2*(A463-E463)/365.25, 0)</f>
        <v>0</v>
      </c>
      <c r="M463" s="41" t="n">
        <f aca="false">IF(A463&lt;=$G$2, $D$5*$D$2*(A463-E463)/365.25, 0)</f>
        <v>2915.81108829569</v>
      </c>
      <c r="N463" s="42" t="n">
        <f aca="false">(L463*H463 + M463*I463) * K463</f>
        <v>0.236385232294689</v>
      </c>
      <c r="O463" s="43" t="n">
        <f aca="false">IF(A463&lt;=$G$2, $D$2*(1-$D$3), 0)</f>
        <v>600000</v>
      </c>
      <c r="P463" s="44" t="n">
        <f aca="false">O463*I463*K463</f>
        <v>48.6420879412029</v>
      </c>
    </row>
    <row r="464" customFormat="false" ht="15" hidden="false" customHeight="false" outlineLevel="0" collapsed="false">
      <c r="A464" s="4" t="n">
        <f aca="false">WORKDAY(A463, 1)</f>
        <v>44531</v>
      </c>
      <c r="B464" s="33" t="n">
        <f aca="false">DATE(2000, MONTH(A464), DAY(A464))</f>
        <v>36861</v>
      </c>
      <c r="C464" s="33" t="n">
        <f aca="false">VLOOKUP(B464, $R$9:$S$13, 2)</f>
        <v>36880</v>
      </c>
      <c r="D464" s="34" t="n">
        <f aca="false">IF(OR(C464=B464, AND(C464&lt;&gt;C463, C463&gt;B463)), 1, 0)</f>
        <v>0</v>
      </c>
      <c r="E464" s="4" t="n">
        <f aca="false" t="array" ref="E464:E464">INDEX($A$9:A463, MAX(IF($D$9:D463=1, ROW(D$9:$D463)-ROW($D$9)+1, 0)))</f>
        <v>44459</v>
      </c>
      <c r="F464" s="36" t="n">
        <f aca="false">(A464-$A$2)/365.25</f>
        <v>1.74401095140315</v>
      </c>
      <c r="G464" s="37" t="n">
        <f aca="false">INDEX('Default Prob'!$P$5:$P$14,MIN(1+_xlfn.IFNA(MATCH(F464,'Default Prob'!$F$5:$F$14,1),0),COUNT('Default Prob'!$P$5:$P$14)))</f>
        <v>0.0308436325815494</v>
      </c>
      <c r="H464" s="37" t="n">
        <f aca="false">H463*EXP(-G463*(F464-F463))</f>
        <v>0.950735983226224</v>
      </c>
      <c r="I464" s="38" t="n">
        <f aca="false">H463-H464</f>
        <v>8.02885407977794E-005</v>
      </c>
      <c r="J464" s="39" t="n">
        <f aca="false">INDEX('Default Prob'!$C$3:$C$20, _xlfn.IFNA(MATCH(F464, 'Default Prob'!$B$3:$B$20, 1), 1))</f>
        <v>-0.0055</v>
      </c>
      <c r="K464" s="40" t="n">
        <f aca="false">1/((1+J464)^F464)</f>
        <v>1.00966494230089</v>
      </c>
      <c r="L464" s="41" t="n">
        <f aca="false">IF(AND(D464, A464 &lt;= $G$2), $D$5*$D$2*(A464-E464)/365.25, 0)</f>
        <v>0</v>
      </c>
      <c r="M464" s="41" t="n">
        <f aca="false">IF(A464&lt;=$G$2, $D$5*$D$2*(A464-E464)/365.25, 0)</f>
        <v>2956.87885010267</v>
      </c>
      <c r="N464" s="42" t="n">
        <f aca="false">(L464*H464 + M464*I464) * K464</f>
        <v>0.23969797920595</v>
      </c>
      <c r="O464" s="43" t="n">
        <f aca="false">IF(A464&lt;=$G$2, $D$2*(1-$D$3), 0)</f>
        <v>600000</v>
      </c>
      <c r="P464" s="44" t="n">
        <f aca="false">O464*I464*K464</f>
        <v>48.6387149472073</v>
      </c>
    </row>
    <row r="465" customFormat="false" ht="15" hidden="false" customHeight="false" outlineLevel="0" collapsed="false">
      <c r="A465" s="4" t="n">
        <f aca="false">WORKDAY(A464, 1)</f>
        <v>44532</v>
      </c>
      <c r="B465" s="33" t="n">
        <f aca="false">DATE(2000, MONTH(A465), DAY(A465))</f>
        <v>36862</v>
      </c>
      <c r="C465" s="33" t="n">
        <f aca="false">VLOOKUP(B465, $R$9:$S$13, 2)</f>
        <v>36880</v>
      </c>
      <c r="D465" s="34" t="n">
        <f aca="false">IF(OR(C465=B465, AND(C465&lt;&gt;C464, C464&gt;B464)), 1, 0)</f>
        <v>0</v>
      </c>
      <c r="E465" s="4" t="n">
        <f aca="false" t="array" ref="E465:E465">INDEX($A$9:A464, MAX(IF($D$9:D464=1, ROW(D$9:$D464)-ROW($D$9)+1, 0)))</f>
        <v>44459</v>
      </c>
      <c r="F465" s="36" t="n">
        <f aca="false">(A465-$A$2)/365.25</f>
        <v>1.74674880219028</v>
      </c>
      <c r="G465" s="37" t="n">
        <f aca="false">INDEX('Default Prob'!$P$5:$P$14,MIN(1+_xlfn.IFNA(MATCH(F465,'Default Prob'!$F$5:$F$14,1),0),COUNT('Default Prob'!$P$5:$P$14)))</f>
        <v>0.0308436325815494</v>
      </c>
      <c r="H465" s="37" t="n">
        <f aca="false">H464*EXP(-G464*(F465-F464))</f>
        <v>0.950655701465127</v>
      </c>
      <c r="I465" s="38" t="n">
        <f aca="false">H464-H465</f>
        <v>8.02817610969786E-005</v>
      </c>
      <c r="J465" s="39" t="n">
        <f aca="false">INDEX('Default Prob'!$C$3:$C$20, _xlfn.IFNA(MATCH(F465, 'Default Prob'!$B$3:$B$20, 1), 1))</f>
        <v>-0.0055</v>
      </c>
      <c r="K465" s="40" t="n">
        <f aca="false">1/((1+J465)^F465)</f>
        <v>1.00968018809591</v>
      </c>
      <c r="L465" s="41" t="n">
        <f aca="false">IF(AND(D465, A465 &lt;= $G$2), $D$5*$D$2*(A465-E465)/365.25, 0)</f>
        <v>0</v>
      </c>
      <c r="M465" s="41" t="n">
        <f aca="false">IF(A465&lt;=$G$2, $D$5*$D$2*(A465-E465)/365.25, 0)</f>
        <v>2997.94661190965</v>
      </c>
      <c r="N465" s="42" t="n">
        <f aca="false">(L465*H465 + M465*I465) * K465</f>
        <v>0.243010265547843</v>
      </c>
      <c r="O465" s="43" t="n">
        <f aca="false">IF(A465&lt;=$G$2, $D$2*(1-$D$3), 0)</f>
        <v>600000</v>
      </c>
      <c r="P465" s="44" t="n">
        <f aca="false">O465*I465*K465</f>
        <v>48.635342187041</v>
      </c>
    </row>
    <row r="466" customFormat="false" ht="15" hidden="false" customHeight="false" outlineLevel="0" collapsed="false">
      <c r="A466" s="4" t="n">
        <f aca="false">WORKDAY(A465, 1)</f>
        <v>44533</v>
      </c>
      <c r="B466" s="33" t="n">
        <f aca="false">DATE(2000, MONTH(A466), DAY(A466))</f>
        <v>36863</v>
      </c>
      <c r="C466" s="33" t="n">
        <f aca="false">VLOOKUP(B466, $R$9:$S$13, 2)</f>
        <v>36880</v>
      </c>
      <c r="D466" s="34" t="n">
        <f aca="false">IF(OR(C466=B466, AND(C466&lt;&gt;C465, C465&gt;B465)), 1, 0)</f>
        <v>0</v>
      </c>
      <c r="E466" s="4" t="n">
        <f aca="false" t="array" ref="E466:E466">INDEX($A$9:A465, MAX(IF($D$9:D465=1, ROW(D$9:$D465)-ROW($D$9)+1, 0)))</f>
        <v>44459</v>
      </c>
      <c r="F466" s="36" t="n">
        <f aca="false">(A466-$A$2)/365.25</f>
        <v>1.74948665297741</v>
      </c>
      <c r="G466" s="37" t="n">
        <f aca="false">INDEX('Default Prob'!$P$5:$P$14,MIN(1+_xlfn.IFNA(MATCH(F466,'Default Prob'!$F$5:$F$14,1),0),COUNT('Default Prob'!$P$5:$P$14)))</f>
        <v>0.0308436325815494</v>
      </c>
      <c r="H466" s="37" t="n">
        <f aca="false">H465*EXP(-G465*(F466-F465))</f>
        <v>0.950575426483158</v>
      </c>
      <c r="I466" s="38" t="n">
        <f aca="false">H465-H466</f>
        <v>8.02749819687199E-005</v>
      </c>
      <c r="J466" s="39" t="n">
        <f aca="false">INDEX('Default Prob'!$C$3:$C$20, _xlfn.IFNA(MATCH(F466, 'Default Prob'!$B$3:$B$20, 1), 1))</f>
        <v>-0.0055</v>
      </c>
      <c r="K466" s="40" t="n">
        <f aca="false">1/((1+J466)^F466)</f>
        <v>1.00969543412115</v>
      </c>
      <c r="L466" s="41" t="n">
        <f aca="false">IF(AND(D466, A466 &lt;= $G$2), $D$5*$D$2*(A466-E466)/365.25, 0)</f>
        <v>0</v>
      </c>
      <c r="M466" s="41" t="n">
        <f aca="false">IF(A466&lt;=$G$2, $D$5*$D$2*(A466-E466)/365.25, 0)</f>
        <v>3039.01437371663</v>
      </c>
      <c r="N466" s="42" t="n">
        <f aca="false">(L466*H466 + M466*I466) * K466</f>
        <v>0.246322091368791</v>
      </c>
      <c r="O466" s="43" t="n">
        <f aca="false">IF(A466&lt;=$G$2, $D$2*(1-$D$3), 0)</f>
        <v>600000</v>
      </c>
      <c r="P466" s="44" t="n">
        <f aca="false">O466*I466*K466</f>
        <v>48.6319696607842</v>
      </c>
    </row>
    <row r="467" customFormat="false" ht="15" hidden="false" customHeight="false" outlineLevel="0" collapsed="false">
      <c r="A467" s="4" t="n">
        <f aca="false">WORKDAY(A466, 1)</f>
        <v>44536</v>
      </c>
      <c r="B467" s="33" t="n">
        <f aca="false">DATE(2000, MONTH(A467), DAY(A467))</f>
        <v>36866</v>
      </c>
      <c r="C467" s="33" t="n">
        <f aca="false">VLOOKUP(B467, $R$9:$S$13, 2)</f>
        <v>36880</v>
      </c>
      <c r="D467" s="34" t="n">
        <f aca="false">IF(OR(C467=B467, AND(C467&lt;&gt;C466, C466&gt;B466)), 1, 0)</f>
        <v>0</v>
      </c>
      <c r="E467" s="4" t="n">
        <f aca="false" t="array" ref="E467:E467">INDEX($A$9:A466, MAX(IF($D$9:D466=1, ROW(D$9:$D466)-ROW($D$9)+1, 0)))</f>
        <v>44459</v>
      </c>
      <c r="F467" s="36" t="n">
        <f aca="false">(A467-$A$2)/365.25</f>
        <v>1.75770020533881</v>
      </c>
      <c r="G467" s="37" t="n">
        <f aca="false">INDEX('Default Prob'!$P$5:$P$14,MIN(1+_xlfn.IFNA(MATCH(F467,'Default Prob'!$F$5:$F$14,1),0),COUNT('Default Prob'!$P$5:$P$14)))</f>
        <v>0.0308436325815494</v>
      </c>
      <c r="H467" s="37" t="n">
        <f aca="false">H466*EXP(-G466*(F467-F466))</f>
        <v>0.950334642206297</v>
      </c>
      <c r="I467" s="38" t="n">
        <f aca="false">H466-H467</f>
        <v>0.000240784276861028</v>
      </c>
      <c r="J467" s="39" t="n">
        <f aca="false">INDEX('Default Prob'!$C$3:$C$20, _xlfn.IFNA(MATCH(F467, 'Default Prob'!$B$3:$B$20, 1), 1))</f>
        <v>-0.0055</v>
      </c>
      <c r="K467" s="40" t="n">
        <f aca="false">1/((1+J467)^F467)</f>
        <v>1.00974117357814</v>
      </c>
      <c r="L467" s="41" t="n">
        <f aca="false">IF(AND(D467, A467 &lt;= $G$2), $D$5*$D$2*(A467-E467)/365.25, 0)</f>
        <v>0</v>
      </c>
      <c r="M467" s="41" t="n">
        <f aca="false">IF(A467&lt;=$G$2, $D$5*$D$2*(A467-E467)/365.25, 0)</f>
        <v>3162.21765913758</v>
      </c>
      <c r="N467" s="42" t="n">
        <f aca="false">(L467*H467 + M467*I467) * K467</f>
        <v>0.768829341636754</v>
      </c>
      <c r="O467" s="43" t="n">
        <f aca="false">IF(A467&lt;=$G$2, $D$2*(1-$D$3), 0)</f>
        <v>600000</v>
      </c>
      <c r="P467" s="44" t="n">
        <f aca="false">O467*I467*K467</f>
        <v>145.877878978091</v>
      </c>
    </row>
    <row r="468" customFormat="false" ht="15" hidden="false" customHeight="false" outlineLevel="0" collapsed="false">
      <c r="A468" s="4" t="n">
        <f aca="false">WORKDAY(A467, 1)</f>
        <v>44537</v>
      </c>
      <c r="B468" s="33" t="n">
        <f aca="false">DATE(2000, MONTH(A468), DAY(A468))</f>
        <v>36867</v>
      </c>
      <c r="C468" s="33" t="n">
        <f aca="false">VLOOKUP(B468, $R$9:$S$13, 2)</f>
        <v>36880</v>
      </c>
      <c r="D468" s="34" t="n">
        <f aca="false">IF(OR(C468=B468, AND(C468&lt;&gt;C467, C467&gt;B467)), 1, 0)</f>
        <v>0</v>
      </c>
      <c r="E468" s="4" t="n">
        <f aca="false" t="array" ref="E468:E468">INDEX($A$9:A467, MAX(IF($D$9:D467=1, ROW(D$9:$D467)-ROW($D$9)+1, 0)))</f>
        <v>44459</v>
      </c>
      <c r="F468" s="36" t="n">
        <f aca="false">(A468-$A$2)/365.25</f>
        <v>1.76043805612594</v>
      </c>
      <c r="G468" s="37" t="n">
        <f aca="false">INDEX('Default Prob'!$P$5:$P$14,MIN(1+_xlfn.IFNA(MATCH(F468,'Default Prob'!$F$5:$F$14,1),0),COUNT('Default Prob'!$P$5:$P$14)))</f>
        <v>0.0308436325815494</v>
      </c>
      <c r="H468" s="37" t="n">
        <f aca="false">H467*EXP(-G467*(F468-F467))</f>
        <v>0.950254394335117</v>
      </c>
      <c r="I468" s="38" t="n">
        <f aca="false">H467-H468</f>
        <v>8.02478711796617E-005</v>
      </c>
      <c r="J468" s="39" t="n">
        <f aca="false">INDEX('Default Prob'!$C$3:$C$20, _xlfn.IFNA(MATCH(F468, 'Default Prob'!$B$3:$B$20, 1), 1))</f>
        <v>-0.0055</v>
      </c>
      <c r="K468" s="40" t="n">
        <f aca="false">1/((1+J468)^F468)</f>
        <v>1.00975642052424</v>
      </c>
      <c r="L468" s="41" t="n">
        <f aca="false">IF(AND(D468, A468 &lt;= $G$2), $D$5*$D$2*(A468-E468)/365.25, 0)</f>
        <v>0</v>
      </c>
      <c r="M468" s="41" t="n">
        <f aca="false">IF(A468&lt;=$G$2, $D$5*$D$2*(A468-E468)/365.25, 0)</f>
        <v>3203.28542094456</v>
      </c>
      <c r="N468" s="42" t="n">
        <f aca="false">(L468*H468 + M468*I468) * K468</f>
        <v>0.259564790400457</v>
      </c>
      <c r="O468" s="43" t="n">
        <f aca="false">IF(A468&lt;=$G$2, $D$2*(1-$D$3), 0)</f>
        <v>600000</v>
      </c>
      <c r="P468" s="44" t="n">
        <f aca="false">O468*I468*K468</f>
        <v>48.6184818942395</v>
      </c>
    </row>
    <row r="469" customFormat="false" ht="15" hidden="false" customHeight="false" outlineLevel="0" collapsed="false">
      <c r="A469" s="4" t="n">
        <f aca="false">WORKDAY(A468, 1)</f>
        <v>44538</v>
      </c>
      <c r="B469" s="33" t="n">
        <f aca="false">DATE(2000, MONTH(A469), DAY(A469))</f>
        <v>36868</v>
      </c>
      <c r="C469" s="33" t="n">
        <f aca="false">VLOOKUP(B469, $R$9:$S$13, 2)</f>
        <v>36880</v>
      </c>
      <c r="D469" s="34" t="n">
        <f aca="false">IF(OR(C469=B469, AND(C469&lt;&gt;C468, C468&gt;B468)), 1, 0)</f>
        <v>0</v>
      </c>
      <c r="E469" s="4" t="n">
        <f aca="false" t="array" ref="E469:E469">INDEX($A$9:A468, MAX(IF($D$9:D468=1, ROW(D$9:$D468)-ROW($D$9)+1, 0)))</f>
        <v>44459</v>
      </c>
      <c r="F469" s="36" t="n">
        <f aca="false">(A469-$A$2)/365.25</f>
        <v>1.76317590691307</v>
      </c>
      <c r="G469" s="37" t="n">
        <f aca="false">INDEX('Default Prob'!$P$5:$P$14,MIN(1+_xlfn.IFNA(MATCH(F469,'Default Prob'!$F$5:$F$14,1),0),COUNT('Default Prob'!$P$5:$P$14)))</f>
        <v>0.0308436325815494</v>
      </c>
      <c r="H469" s="37" t="n">
        <f aca="false">H468*EXP(-G468*(F469-F468))</f>
        <v>0.950174153240204</v>
      </c>
      <c r="I469" s="38" t="n">
        <f aca="false">H468-H469</f>
        <v>8.02410949131138E-005</v>
      </c>
      <c r="J469" s="39" t="n">
        <f aca="false">INDEX('Default Prob'!$C$3:$C$20, _xlfn.IFNA(MATCH(F469, 'Default Prob'!$B$3:$B$20, 1), 1))</f>
        <v>-0.0055</v>
      </c>
      <c r="K469" s="40" t="n">
        <f aca="false">1/((1+J469)^F469)</f>
        <v>1.00977166770058</v>
      </c>
      <c r="L469" s="41" t="n">
        <f aca="false">IF(AND(D469, A469 &lt;= $G$2), $D$5*$D$2*(A469-E469)/365.25, 0)</f>
        <v>0</v>
      </c>
      <c r="M469" s="41" t="n">
        <f aca="false">IF(A469&lt;=$G$2, $D$5*$D$2*(A469-E469)/365.25, 0)</f>
        <v>3244.35318275154</v>
      </c>
      <c r="N469" s="42" t="n">
        <f aca="false">(L469*H469 + M469*I469) * K469</f>
        <v>0.262874314334878</v>
      </c>
      <c r="O469" s="43" t="n">
        <f aca="false">IF(A469&lt;=$G$2, $D$2*(1-$D$3), 0)</f>
        <v>600000</v>
      </c>
      <c r="P469" s="44" t="n">
        <f aca="false">O469*I469*K469</f>
        <v>48.6151105371211</v>
      </c>
    </row>
    <row r="470" customFormat="false" ht="15" hidden="false" customHeight="false" outlineLevel="0" collapsed="false">
      <c r="A470" s="4" t="n">
        <f aca="false">WORKDAY(A469, 1)</f>
        <v>44539</v>
      </c>
      <c r="B470" s="33" t="n">
        <f aca="false">DATE(2000, MONTH(A470), DAY(A470))</f>
        <v>36869</v>
      </c>
      <c r="C470" s="33" t="n">
        <f aca="false">VLOOKUP(B470, $R$9:$S$13, 2)</f>
        <v>36880</v>
      </c>
      <c r="D470" s="34" t="n">
        <f aca="false">IF(OR(C470=B470, AND(C470&lt;&gt;C469, C469&gt;B469)), 1, 0)</f>
        <v>0</v>
      </c>
      <c r="E470" s="4" t="n">
        <f aca="false" t="array" ref="E470:E470">INDEX($A$9:A469, MAX(IF($D$9:D469=1, ROW(D$9:$D469)-ROW($D$9)+1, 0)))</f>
        <v>44459</v>
      </c>
      <c r="F470" s="36" t="n">
        <f aca="false">(A470-$A$2)/365.25</f>
        <v>1.76591375770021</v>
      </c>
      <c r="G470" s="37" t="n">
        <f aca="false">INDEX('Default Prob'!$P$5:$P$14,MIN(1+_xlfn.IFNA(MATCH(F470,'Default Prob'!$F$5:$F$14,1),0),COUNT('Default Prob'!$P$5:$P$14)))</f>
        <v>0.0308436325815494</v>
      </c>
      <c r="H470" s="37" t="n">
        <f aca="false">H469*EXP(-G469*(F470-F469))</f>
        <v>0.950093918920985</v>
      </c>
      <c r="I470" s="38" t="n">
        <f aca="false">H469-H470</f>
        <v>8.02343192187749E-005</v>
      </c>
      <c r="J470" s="39" t="n">
        <f aca="false">INDEX('Default Prob'!$C$3:$C$20, _xlfn.IFNA(MATCH(F470, 'Default Prob'!$B$3:$B$20, 1), 1))</f>
        <v>-0.0055</v>
      </c>
      <c r="K470" s="40" t="n">
        <f aca="false">1/((1+J470)^F470)</f>
        <v>1.00978691510714</v>
      </c>
      <c r="L470" s="41" t="n">
        <f aca="false">IF(AND(D470, A470 &lt;= $G$2), $D$5*$D$2*(A470-E470)/365.25, 0)</f>
        <v>0</v>
      </c>
      <c r="M470" s="41" t="n">
        <f aca="false">IF(A470&lt;=$G$2, $D$5*$D$2*(A470-E470)/365.25, 0)</f>
        <v>3285.42094455852</v>
      </c>
      <c r="N470" s="42" t="n">
        <f aca="false">(L470*H470 + M470*I470) * K470</f>
        <v>0.266183378035805</v>
      </c>
      <c r="O470" s="43" t="n">
        <f aca="false">IF(A470&lt;=$G$2, $D$2*(1-$D$3), 0)</f>
        <v>600000</v>
      </c>
      <c r="P470" s="44" t="n">
        <f aca="false">O470*I470*K470</f>
        <v>48.6117394137889</v>
      </c>
    </row>
    <row r="471" customFormat="false" ht="15" hidden="false" customHeight="false" outlineLevel="0" collapsed="false">
      <c r="A471" s="4" t="n">
        <f aca="false">WORKDAY(A470, 1)</f>
        <v>44540</v>
      </c>
      <c r="B471" s="33" t="n">
        <f aca="false">DATE(2000, MONTH(A471), DAY(A471))</f>
        <v>36870</v>
      </c>
      <c r="C471" s="33" t="n">
        <f aca="false">VLOOKUP(B471, $R$9:$S$13, 2)</f>
        <v>36880</v>
      </c>
      <c r="D471" s="34" t="n">
        <f aca="false">IF(OR(C471=B471, AND(C471&lt;&gt;C470, C470&gt;B470)), 1, 0)</f>
        <v>0</v>
      </c>
      <c r="E471" s="4" t="n">
        <f aca="false" t="array" ref="E471:E471">INDEX($A$9:A470, MAX(IF($D$9:D470=1, ROW(D$9:$D470)-ROW($D$9)+1, 0)))</f>
        <v>44459</v>
      </c>
      <c r="F471" s="36" t="n">
        <f aca="false">(A471-$A$2)/365.25</f>
        <v>1.76865160848734</v>
      </c>
      <c r="G471" s="37" t="n">
        <f aca="false">INDEX('Default Prob'!$P$5:$P$14,MIN(1+_xlfn.IFNA(MATCH(F471,'Default Prob'!$F$5:$F$14,1),0),COUNT('Default Prob'!$P$5:$P$14)))</f>
        <v>0.0308436325815494</v>
      </c>
      <c r="H471" s="37" t="n">
        <f aca="false">H470*EXP(-G470*(F471-F470))</f>
        <v>0.950013691376889</v>
      </c>
      <c r="I471" s="38" t="n">
        <f aca="false">H470-H471</f>
        <v>8.02275440966449E-005</v>
      </c>
      <c r="J471" s="39" t="n">
        <f aca="false">INDEX('Default Prob'!$C$3:$C$20, _xlfn.IFNA(MATCH(F471, 'Default Prob'!$B$3:$B$20, 1), 1))</f>
        <v>-0.0055</v>
      </c>
      <c r="K471" s="40" t="n">
        <f aca="false">1/((1+J471)^F471)</f>
        <v>1.00980216274394</v>
      </c>
      <c r="L471" s="41" t="n">
        <f aca="false">IF(AND(D471, A471 &lt;= $G$2), $D$5*$D$2*(A471-E471)/365.25, 0)</f>
        <v>0</v>
      </c>
      <c r="M471" s="41" t="n">
        <f aca="false">IF(A471&lt;=$G$2, $D$5*$D$2*(A471-E471)/365.25, 0)</f>
        <v>3326.4887063655</v>
      </c>
      <c r="N471" s="42" t="n">
        <f aca="false">(L471*H471 + M471*I471) * K471</f>
        <v>0.269491981551316</v>
      </c>
      <c r="O471" s="43" t="n">
        <f aca="false">IF(A471&lt;=$G$2, $D$2*(1-$D$3), 0)</f>
        <v>600000</v>
      </c>
      <c r="P471" s="44" t="n">
        <f aca="false">O471*I471*K471</f>
        <v>48.6083685242559</v>
      </c>
    </row>
    <row r="472" customFormat="false" ht="15" hidden="false" customHeight="false" outlineLevel="0" collapsed="false">
      <c r="A472" s="4" t="n">
        <f aca="false">WORKDAY(A471, 1)</f>
        <v>44543</v>
      </c>
      <c r="B472" s="33" t="n">
        <f aca="false">DATE(2000, MONTH(A472), DAY(A472))</f>
        <v>36873</v>
      </c>
      <c r="C472" s="33" t="n">
        <f aca="false">VLOOKUP(B472, $R$9:$S$13, 2)</f>
        <v>36880</v>
      </c>
      <c r="D472" s="34" t="n">
        <f aca="false">IF(OR(C472=B472, AND(C472&lt;&gt;C471, C471&gt;B471)), 1, 0)</f>
        <v>0</v>
      </c>
      <c r="E472" s="4" t="n">
        <f aca="false" t="array" ref="E472:E472">INDEX($A$9:A471, MAX(IF($D$9:D471=1, ROW(D$9:$D471)-ROW($D$9)+1, 0)))</f>
        <v>44459</v>
      </c>
      <c r="F472" s="36" t="n">
        <f aca="false">(A472-$A$2)/365.25</f>
        <v>1.77686516084873</v>
      </c>
      <c r="G472" s="37" t="n">
        <f aca="false">INDEX('Default Prob'!$P$5:$P$14,MIN(1+_xlfn.IFNA(MATCH(F472,'Default Prob'!$F$5:$F$14,1),0),COUNT('Default Prob'!$P$5:$P$14)))</f>
        <v>0.0308436325815494</v>
      </c>
      <c r="H472" s="37" t="n">
        <f aca="false">H471*EXP(-G471*(F472-F471))</f>
        <v>0.949773049389611</v>
      </c>
      <c r="I472" s="38" t="n">
        <f aca="false">H471-H472</f>
        <v>0.00024064198727769</v>
      </c>
      <c r="J472" s="39" t="n">
        <f aca="false">INDEX('Default Prob'!$C$3:$C$20, _xlfn.IFNA(MATCH(F472, 'Default Prob'!$B$3:$B$20, 1), 1))</f>
        <v>-0.0055</v>
      </c>
      <c r="K472" s="40" t="n">
        <f aca="false">1/((1+J472)^F472)</f>
        <v>1.00984790703576</v>
      </c>
      <c r="L472" s="41" t="n">
        <f aca="false">IF(AND(D472, A472 &lt;= $G$2), $D$5*$D$2*(A472-E472)/365.25, 0)</f>
        <v>0</v>
      </c>
      <c r="M472" s="41" t="n">
        <f aca="false">IF(A472&lt;=$G$2, $D$5*$D$2*(A472-E472)/365.25, 0)</f>
        <v>3449.69199178645</v>
      </c>
      <c r="N472" s="42" t="n">
        <f aca="false">(L472*H472 + M472*I472) * K472</f>
        <v>0.838315885198084</v>
      </c>
      <c r="O472" s="43" t="n">
        <f aca="false">IF(A472&lt;=$G$2, $D$2*(1-$D$3), 0)</f>
        <v>600000</v>
      </c>
      <c r="P472" s="44" t="n">
        <f aca="false">O472*I472*K472</f>
        <v>145.807084318381</v>
      </c>
    </row>
    <row r="473" customFormat="false" ht="15" hidden="false" customHeight="false" outlineLevel="0" collapsed="false">
      <c r="A473" s="4" t="n">
        <f aca="false">WORKDAY(A472, 1)</f>
        <v>44544</v>
      </c>
      <c r="B473" s="33" t="n">
        <f aca="false">DATE(2000, MONTH(A473), DAY(A473))</f>
        <v>36874</v>
      </c>
      <c r="C473" s="33" t="n">
        <f aca="false">VLOOKUP(B473, $R$9:$S$13, 2)</f>
        <v>36880</v>
      </c>
      <c r="D473" s="34" t="n">
        <f aca="false">IF(OR(C473=B473, AND(C473&lt;&gt;C472, C472&gt;B472)), 1, 0)</f>
        <v>0</v>
      </c>
      <c r="E473" s="4" t="n">
        <f aca="false" t="array" ref="E473:E473">INDEX($A$9:A472, MAX(IF($D$9:D472=1, ROW(D$9:$D472)-ROW($D$9)+1, 0)))</f>
        <v>44459</v>
      </c>
      <c r="F473" s="36" t="n">
        <f aca="false">(A473-$A$2)/365.25</f>
        <v>1.77960301163587</v>
      </c>
      <c r="G473" s="37" t="n">
        <f aca="false">INDEX('Default Prob'!$P$5:$P$14,MIN(1+_xlfn.IFNA(MATCH(F473,'Default Prob'!$F$5:$F$14,1),0),COUNT('Default Prob'!$P$5:$P$14)))</f>
        <v>0.0308436325815494</v>
      </c>
      <c r="H473" s="37" t="n">
        <f aca="false">H472*EXP(-G472*(F473-F472))</f>
        <v>0.949692848940283</v>
      </c>
      <c r="I473" s="38" t="n">
        <f aca="false">H472-H473</f>
        <v>8.02004493284381E-005</v>
      </c>
      <c r="J473" s="39" t="n">
        <f aca="false">INDEX('Default Prob'!$C$3:$C$20, _xlfn.IFNA(MATCH(F473, 'Default Prob'!$B$3:$B$20, 1), 1))</f>
        <v>-0.0055</v>
      </c>
      <c r="K473" s="40" t="n">
        <f aca="false">1/((1+J473)^F473)</f>
        <v>1.00986315559353</v>
      </c>
      <c r="L473" s="41" t="n">
        <f aca="false">IF(AND(D473, A473 &lt;= $G$2), $D$5*$D$2*(A473-E473)/365.25, 0)</f>
        <v>0</v>
      </c>
      <c r="M473" s="41" t="n">
        <f aca="false">IF(A473&lt;=$G$2, $D$5*$D$2*(A473-E473)/365.25, 0)</f>
        <v>3490.75975359343</v>
      </c>
      <c r="N473" s="42" t="n">
        <f aca="false">(L473*H473 + M473*I473) * K473</f>
        <v>0.28272179471462</v>
      </c>
      <c r="O473" s="43" t="n">
        <f aca="false">IF(A473&lt;=$G$2, $D$2*(1-$D$3), 0)</f>
        <v>600000</v>
      </c>
      <c r="P473" s="44" t="n">
        <f aca="false">O473*I473*K473</f>
        <v>48.5948873033012</v>
      </c>
    </row>
    <row r="474" customFormat="false" ht="15" hidden="false" customHeight="false" outlineLevel="0" collapsed="false">
      <c r="A474" s="4" t="n">
        <f aca="false">WORKDAY(A473, 1)</f>
        <v>44545</v>
      </c>
      <c r="B474" s="33" t="n">
        <f aca="false">DATE(2000, MONTH(A474), DAY(A474))</f>
        <v>36875</v>
      </c>
      <c r="C474" s="33" t="n">
        <f aca="false">VLOOKUP(B474, $R$9:$S$13, 2)</f>
        <v>36880</v>
      </c>
      <c r="D474" s="34" t="n">
        <f aca="false">IF(OR(C474=B474, AND(C474&lt;&gt;C473, C473&gt;B473)), 1, 0)</f>
        <v>0</v>
      </c>
      <c r="E474" s="4" t="n">
        <f aca="false" t="array" ref="E474:E474">INDEX($A$9:A473, MAX(IF($D$9:D473=1, ROW(D$9:$D473)-ROW($D$9)+1, 0)))</f>
        <v>44459</v>
      </c>
      <c r="F474" s="36" t="n">
        <f aca="false">(A474-$A$2)/365.25</f>
        <v>1.782340862423</v>
      </c>
      <c r="G474" s="37" t="n">
        <f aca="false">INDEX('Default Prob'!$P$5:$P$14,MIN(1+_xlfn.IFNA(MATCH(F474,'Default Prob'!$F$5:$F$14,1),0),COUNT('Default Prob'!$P$5:$P$14)))</f>
        <v>0.0308436325815494</v>
      </c>
      <c r="H474" s="37" t="n">
        <f aca="false">H473*EXP(-G473*(F474-F473))</f>
        <v>0.949612655263216</v>
      </c>
      <c r="I474" s="38" t="n">
        <f aca="false">H473-H474</f>
        <v>8.01936770662426E-005</v>
      </c>
      <c r="J474" s="39" t="n">
        <f aca="false">INDEX('Default Prob'!$C$3:$C$20, _xlfn.IFNA(MATCH(F474, 'Default Prob'!$B$3:$B$20, 1), 1))</f>
        <v>-0.0055</v>
      </c>
      <c r="K474" s="40" t="n">
        <f aca="false">1/((1+J474)^F474)</f>
        <v>1.00987840438155</v>
      </c>
      <c r="L474" s="41" t="n">
        <f aca="false">IF(AND(D474, A474 &lt;= $G$2), $D$5*$D$2*(A474-E474)/365.25, 0)</f>
        <v>0</v>
      </c>
      <c r="M474" s="41" t="n">
        <f aca="false">IF(A474&lt;=$G$2, $D$5*$D$2*(A474-E474)/365.25, 0)</f>
        <v>3531.82751540041</v>
      </c>
      <c r="N474" s="42" t="n">
        <f aca="false">(L474*H474 + M474*I474) * K474</f>
        <v>0.28602809802031</v>
      </c>
      <c r="O474" s="43" t="n">
        <f aca="false">IF(A474&lt;=$G$2, $D$2*(1-$D$3), 0)</f>
        <v>600000</v>
      </c>
      <c r="P474" s="44" t="n">
        <f aca="false">O474*I474*K474</f>
        <v>48.5915175822876</v>
      </c>
    </row>
    <row r="475" customFormat="false" ht="15" hidden="false" customHeight="false" outlineLevel="0" collapsed="false">
      <c r="A475" s="4" t="n">
        <f aca="false">WORKDAY(A474, 1)</f>
        <v>44546</v>
      </c>
      <c r="B475" s="33" t="n">
        <f aca="false">DATE(2000, MONTH(A475), DAY(A475))</f>
        <v>36876</v>
      </c>
      <c r="C475" s="33" t="n">
        <f aca="false">VLOOKUP(B475, $R$9:$S$13, 2)</f>
        <v>36880</v>
      </c>
      <c r="D475" s="34" t="n">
        <f aca="false">IF(OR(C475=B475, AND(C475&lt;&gt;C474, C474&gt;B474)), 1, 0)</f>
        <v>0</v>
      </c>
      <c r="E475" s="4" t="n">
        <f aca="false" t="array" ref="E475:E475">INDEX($A$9:A474, MAX(IF($D$9:D474=1, ROW(D$9:$D474)-ROW($D$9)+1, 0)))</f>
        <v>44459</v>
      </c>
      <c r="F475" s="36" t="n">
        <f aca="false">(A475-$A$2)/365.25</f>
        <v>1.78507871321013</v>
      </c>
      <c r="G475" s="37" t="n">
        <f aca="false">INDEX('Default Prob'!$P$5:$P$14,MIN(1+_xlfn.IFNA(MATCH(F475,'Default Prob'!$F$5:$F$14,1),0),COUNT('Default Prob'!$P$5:$P$14)))</f>
        <v>0.0308436325815494</v>
      </c>
      <c r="H475" s="37" t="n">
        <f aca="false">H474*EXP(-G474*(F475-F474))</f>
        <v>0.94953246835784</v>
      </c>
      <c r="I475" s="38" t="n">
        <f aca="false">H474-H475</f>
        <v>8.0186905376034E-005</v>
      </c>
      <c r="J475" s="39" t="n">
        <f aca="false">INDEX('Default Prob'!$C$3:$C$20, _xlfn.IFNA(MATCH(F475, 'Default Prob'!$B$3:$B$20, 1), 1))</f>
        <v>-0.0055</v>
      </c>
      <c r="K475" s="40" t="n">
        <f aca="false">1/((1+J475)^F475)</f>
        <v>1.00989365339982</v>
      </c>
      <c r="L475" s="41" t="n">
        <f aca="false">IF(AND(D475, A475 &lt;= $G$2), $D$5*$D$2*(A475-E475)/365.25, 0)</f>
        <v>0</v>
      </c>
      <c r="M475" s="41" t="n">
        <f aca="false">IF(A475&lt;=$G$2, $D$5*$D$2*(A475-E475)/365.25, 0)</f>
        <v>3572.89527720739</v>
      </c>
      <c r="N475" s="42" t="n">
        <f aca="false">(L475*H475 + M475*I475) * K475</f>
        <v>0.289333941428233</v>
      </c>
      <c r="O475" s="43" t="n">
        <f aca="false">IF(A475&lt;=$G$2, $D$2*(1-$D$3), 0)</f>
        <v>600000</v>
      </c>
      <c r="P475" s="44" t="n">
        <f aca="false">O475*I475*K475</f>
        <v>48.588148095017</v>
      </c>
    </row>
    <row r="476" customFormat="false" ht="15" hidden="false" customHeight="false" outlineLevel="0" collapsed="false">
      <c r="A476" s="4" t="n">
        <f aca="false">WORKDAY(A475, 1)</f>
        <v>44547</v>
      </c>
      <c r="B476" s="33" t="n">
        <f aca="false">DATE(2000, MONTH(A476), DAY(A476))</f>
        <v>36877</v>
      </c>
      <c r="C476" s="33" t="n">
        <f aca="false">VLOOKUP(B476, $R$9:$S$13, 2)</f>
        <v>36880</v>
      </c>
      <c r="D476" s="34" t="n">
        <f aca="false">IF(OR(C476=B476, AND(C476&lt;&gt;C475, C475&gt;B475)), 1, 0)</f>
        <v>0</v>
      </c>
      <c r="E476" s="4" t="n">
        <f aca="false" t="array" ref="E476:E476">INDEX($A$9:A475, MAX(IF($D$9:D475=1, ROW(D$9:$D475)-ROW($D$9)+1, 0)))</f>
        <v>44459</v>
      </c>
      <c r="F476" s="36" t="n">
        <f aca="false">(A476-$A$2)/365.25</f>
        <v>1.78781656399726</v>
      </c>
      <c r="G476" s="37" t="n">
        <f aca="false">INDEX('Default Prob'!$P$5:$P$14,MIN(1+_xlfn.IFNA(MATCH(F476,'Default Prob'!$F$5:$F$14,1),0),COUNT('Default Prob'!$P$5:$P$14)))</f>
        <v>0.0308436325815494</v>
      </c>
      <c r="H476" s="37" t="n">
        <f aca="false">H475*EXP(-G475*(F476-F475))</f>
        <v>0.949452288223583</v>
      </c>
      <c r="I476" s="38" t="n">
        <f aca="false">H475-H476</f>
        <v>8.01801342574793E-005</v>
      </c>
      <c r="J476" s="39" t="n">
        <f aca="false">INDEX('Default Prob'!$C$3:$C$20, _xlfn.IFNA(MATCH(F476, 'Default Prob'!$B$3:$B$20, 1), 1))</f>
        <v>-0.0055</v>
      </c>
      <c r="K476" s="40" t="n">
        <f aca="false">1/((1+J476)^F476)</f>
        <v>1.00990890264835</v>
      </c>
      <c r="L476" s="41" t="n">
        <f aca="false">IF(AND(D476, A476 &lt;= $G$2), $D$5*$D$2*(A476-E476)/365.25, 0)</f>
        <v>0</v>
      </c>
      <c r="M476" s="41" t="n">
        <f aca="false">IF(A476&lt;=$G$2, $D$5*$D$2*(A476-E476)/365.25, 0)</f>
        <v>3613.96303901437</v>
      </c>
      <c r="N476" s="42" t="n">
        <f aca="false">(L476*H476 + M476*I476) * K476</f>
        <v>0.292639324985248</v>
      </c>
      <c r="O476" s="43" t="n">
        <f aca="false">IF(A476&lt;=$G$2, $D$2*(1-$D$3), 0)</f>
        <v>600000</v>
      </c>
      <c r="P476" s="44" t="n">
        <f aca="false">O476*I476*K476</f>
        <v>48.5847788413008</v>
      </c>
    </row>
    <row r="477" customFormat="false" ht="15" hidden="false" customHeight="false" outlineLevel="0" collapsed="false">
      <c r="A477" s="4" t="n">
        <f aca="false">WORKDAY(A476, 1)</f>
        <v>44550</v>
      </c>
      <c r="B477" s="33" t="n">
        <f aca="false">DATE(2000, MONTH(A477), DAY(A477))</f>
        <v>36880</v>
      </c>
      <c r="C477" s="33" t="n">
        <f aca="false">VLOOKUP(B477, $R$9:$S$13, 2)</f>
        <v>36880</v>
      </c>
      <c r="D477" s="34" t="n">
        <f aca="false">IF(OR(C477=B477, AND(C477&lt;&gt;C476, C476&gt;B476)), 1, 0)</f>
        <v>1</v>
      </c>
      <c r="E477" s="4" t="n">
        <f aca="false" t="array" ref="E477:E477">INDEX($A$9:A476, MAX(IF($D$9:D476=1, ROW(D$9:$D476)-ROW($D$9)+1, 0)))</f>
        <v>44459</v>
      </c>
      <c r="F477" s="36" t="n">
        <f aca="false">(A477-$A$2)/365.25</f>
        <v>1.79603011635866</v>
      </c>
      <c r="G477" s="37" t="n">
        <f aca="false">INDEX('Default Prob'!$P$5:$P$14,MIN(1+_xlfn.IFNA(MATCH(F477,'Default Prob'!$F$5:$F$14,1),0),COUNT('Default Prob'!$P$5:$P$14)))</f>
        <v>0.0308436325815494</v>
      </c>
      <c r="H477" s="37" t="n">
        <f aca="false">H476*EXP(-G476*(F477-F476))</f>
        <v>0.949211788441804</v>
      </c>
      <c r="I477" s="38" t="n">
        <f aca="false">H476-H477</f>
        <v>0.000240499781779313</v>
      </c>
      <c r="J477" s="39" t="n">
        <f aca="false">INDEX('Default Prob'!$C$3:$C$20, _xlfn.IFNA(MATCH(F477, 'Default Prob'!$B$3:$B$20, 1), 1))</f>
        <v>-0.0055</v>
      </c>
      <c r="K477" s="40" t="n">
        <f aca="false">1/((1+J477)^F477)</f>
        <v>1.00995465177552</v>
      </c>
      <c r="L477" s="41" t="n">
        <f aca="false">IF(AND(D477, A477 &lt;= $G$2), $D$5*$D$2*(A477-E477)/365.25, 0)</f>
        <v>3737.16632443532</v>
      </c>
      <c r="M477" s="41" t="n">
        <f aca="false">IF(A477&lt;=$G$2, $D$5*$D$2*(A477-E477)/365.25, 0)</f>
        <v>3737.16632443532</v>
      </c>
      <c r="N477" s="42" t="n">
        <f aca="false">(L477*H477 + M477*I477) * K477</f>
        <v>3583.58282204759</v>
      </c>
      <c r="O477" s="43" t="n">
        <f aca="false">IF(A477&lt;=$G$2, $D$2*(1-$D$3), 0)</f>
        <v>600000</v>
      </c>
      <c r="P477" s="44" t="n">
        <f aca="false">O477*I477*K477</f>
        <v>145.736324015408</v>
      </c>
    </row>
    <row r="478" customFormat="false" ht="15" hidden="false" customHeight="false" outlineLevel="0" collapsed="false">
      <c r="A478" s="4" t="n">
        <f aca="false">WORKDAY(A477, 1)</f>
        <v>44551</v>
      </c>
      <c r="B478" s="33" t="n">
        <f aca="false">DATE(2000, MONTH(A478), DAY(A478))</f>
        <v>36881</v>
      </c>
      <c r="C478" s="33" t="n">
        <f aca="false">VLOOKUP(B478, $R$9:$S$13, 2)</f>
        <v>36605</v>
      </c>
      <c r="D478" s="34" t="n">
        <f aca="false">IF(OR(C478=B478, AND(C478&lt;&gt;C477, C477&gt;B477)), 1, 0)</f>
        <v>0</v>
      </c>
      <c r="E478" s="4" t="n">
        <f aca="false" t="array" ref="E478:E478">INDEX($A$9:A477, MAX(IF($D$9:D477=1, ROW(D$9:$D477)-ROW($D$9)+1, 0)))</f>
        <v>44550</v>
      </c>
      <c r="F478" s="36" t="n">
        <f aca="false">(A478-$A$2)/365.25</f>
        <v>1.79876796714579</v>
      </c>
      <c r="G478" s="37" t="n">
        <f aca="false">INDEX('Default Prob'!$P$5:$P$14,MIN(1+_xlfn.IFNA(MATCH(F478,'Default Prob'!$F$5:$F$14,1),0),COUNT('Default Prob'!$P$5:$P$14)))</f>
        <v>0.0308436325815494</v>
      </c>
      <c r="H478" s="37" t="n">
        <f aca="false">H477*EXP(-G477*(F478-F477))</f>
        <v>0.949131635386303</v>
      </c>
      <c r="I478" s="38" t="n">
        <f aca="false">H477-H478</f>
        <v>8.01530555007979E-005</v>
      </c>
      <c r="J478" s="39" t="n">
        <f aca="false">INDEX('Default Prob'!$C$3:$C$20, _xlfn.IFNA(MATCH(F478, 'Default Prob'!$B$3:$B$20, 1), 1))</f>
        <v>-0.0055</v>
      </c>
      <c r="K478" s="40" t="n">
        <f aca="false">1/((1+J478)^F478)</f>
        <v>1.00996990194511</v>
      </c>
      <c r="L478" s="41" t="n">
        <f aca="false">IF(AND(D478, A478 &lt;= $G$2), $D$5*$D$2*(A478-E478)/365.25, 0)</f>
        <v>0</v>
      </c>
      <c r="M478" s="41" t="n">
        <f aca="false">IF(A478&lt;=$G$2, $D$5*$D$2*(A478-E478)/365.25, 0)</f>
        <v>41.0677618069815</v>
      </c>
      <c r="N478" s="42" t="n">
        <f aca="false">(L478*H478 + M478*I478) * K478</f>
        <v>0.00332452458335696</v>
      </c>
      <c r="O478" s="43" t="n">
        <f aca="false">IF(A478&lt;=$G$2, $D$2*(1-$D$3), 0)</f>
        <v>600000</v>
      </c>
      <c r="P478" s="44" t="n">
        <f aca="false">O478*I478*K478</f>
        <v>48.5713041628452</v>
      </c>
    </row>
    <row r="479" customFormat="false" ht="15" hidden="false" customHeight="false" outlineLevel="0" collapsed="false">
      <c r="A479" s="4" t="n">
        <f aca="false">WORKDAY(A478, 1)</f>
        <v>44552</v>
      </c>
      <c r="B479" s="33" t="n">
        <f aca="false">DATE(2000, MONTH(A479), DAY(A479))</f>
        <v>36882</v>
      </c>
      <c r="C479" s="33" t="n">
        <f aca="false">VLOOKUP(B479, $R$9:$S$13, 2)</f>
        <v>36605</v>
      </c>
      <c r="D479" s="34" t="n">
        <f aca="false">IF(OR(C479=B479, AND(C479&lt;&gt;C478, C478&gt;B478)), 1, 0)</f>
        <v>0</v>
      </c>
      <c r="E479" s="4" t="n">
        <f aca="false" t="array" ref="E479:E479">INDEX($A$9:A478, MAX(IF($D$9:D478=1, ROW(D$9:$D478)-ROW($D$9)+1, 0)))</f>
        <v>44550</v>
      </c>
      <c r="F479" s="36" t="n">
        <f aca="false">(A479-$A$2)/365.25</f>
        <v>1.80150581793292</v>
      </c>
      <c r="G479" s="37" t="n">
        <f aca="false">INDEX('Default Prob'!$P$5:$P$14,MIN(1+_xlfn.IFNA(MATCH(F479,'Default Prob'!$F$5:$F$14,1),0),COUNT('Default Prob'!$P$5:$P$14)))</f>
        <v>0.0308436325815494</v>
      </c>
      <c r="H479" s="37" t="n">
        <f aca="false">H478*EXP(-G478*(F479-F478))</f>
        <v>0.949051489099062</v>
      </c>
      <c r="I479" s="38" t="n">
        <f aca="false">H478-H479</f>
        <v>8.01462872406233E-005</v>
      </c>
      <c r="J479" s="39" t="n">
        <f aca="false">INDEX('Default Prob'!$C$3:$C$20, _xlfn.IFNA(MATCH(F479, 'Default Prob'!$B$3:$B$20, 1), 1))</f>
        <v>-0.0055</v>
      </c>
      <c r="K479" s="40" t="n">
        <f aca="false">1/((1+J479)^F479)</f>
        <v>1.00998515234498</v>
      </c>
      <c r="L479" s="41" t="n">
        <f aca="false">IF(AND(D479, A479 &lt;= $G$2), $D$5*$D$2*(A479-E479)/365.25, 0)</f>
        <v>0</v>
      </c>
      <c r="M479" s="41" t="n">
        <f aca="false">IF(A479&lt;=$G$2, $D$5*$D$2*(A479-E479)/365.25, 0)</f>
        <v>82.1355236139631</v>
      </c>
      <c r="N479" s="42" t="n">
        <f aca="false">(L479*H479 + M479*I479) * K479</f>
        <v>0.00664858810091218</v>
      </c>
      <c r="O479" s="43" t="n">
        <f aca="false">IF(A479&lt;=$G$2, $D$2*(1-$D$3), 0)</f>
        <v>600000</v>
      </c>
      <c r="P479" s="44" t="n">
        <f aca="false">O479*I479*K479</f>
        <v>48.5679360771635</v>
      </c>
    </row>
    <row r="480" customFormat="false" ht="15" hidden="false" customHeight="false" outlineLevel="0" collapsed="false">
      <c r="A480" s="4" t="n">
        <f aca="false">WORKDAY(A479, 1)</f>
        <v>44553</v>
      </c>
      <c r="B480" s="33" t="n">
        <f aca="false">DATE(2000, MONTH(A480), DAY(A480))</f>
        <v>36883</v>
      </c>
      <c r="C480" s="33" t="n">
        <f aca="false">VLOOKUP(B480, $R$9:$S$13, 2)</f>
        <v>36605</v>
      </c>
      <c r="D480" s="34" t="n">
        <f aca="false">IF(OR(C480=B480, AND(C480&lt;&gt;C479, C479&gt;B479)), 1, 0)</f>
        <v>0</v>
      </c>
      <c r="E480" s="4" t="n">
        <f aca="false" t="array" ref="E480:E480">INDEX($A$9:A479, MAX(IF($D$9:D479=1, ROW(D$9:$D479)-ROW($D$9)+1, 0)))</f>
        <v>44550</v>
      </c>
      <c r="F480" s="36" t="n">
        <f aca="false">(A480-$A$2)/365.25</f>
        <v>1.80424366872005</v>
      </c>
      <c r="G480" s="37" t="n">
        <f aca="false">INDEX('Default Prob'!$P$5:$P$14,MIN(1+_xlfn.IFNA(MATCH(F480,'Default Prob'!$F$5:$F$14,1),0),COUNT('Default Prob'!$P$5:$P$14)))</f>
        <v>0.0308436325815494</v>
      </c>
      <c r="H480" s="37" t="n">
        <f aca="false">H479*EXP(-G479*(F480-F479))</f>
        <v>0.94897134957951</v>
      </c>
      <c r="I480" s="38" t="n">
        <f aca="false">H479-H480</f>
        <v>8.01395195519916E-005</v>
      </c>
      <c r="J480" s="39" t="n">
        <f aca="false">INDEX('Default Prob'!$C$3:$C$20, _xlfn.IFNA(MATCH(F480, 'Default Prob'!$B$3:$B$20, 1), 1))</f>
        <v>-0.0055</v>
      </c>
      <c r="K480" s="40" t="n">
        <f aca="false">1/((1+J480)^F480)</f>
        <v>1.01000040297513</v>
      </c>
      <c r="L480" s="41" t="n">
        <f aca="false">IF(AND(D480, A480 &lt;= $G$2), $D$5*$D$2*(A480-E480)/365.25, 0)</f>
        <v>0</v>
      </c>
      <c r="M480" s="41" t="n">
        <f aca="false">IF(A480&lt;=$G$2, $D$5*$D$2*(A480-E480)/365.25, 0)</f>
        <v>123.203285420945</v>
      </c>
      <c r="N480" s="42" t="n">
        <f aca="false">(L480*H480 + M480*I480) * K480</f>
        <v>0.00997219060062569</v>
      </c>
      <c r="O480" s="43" t="n">
        <f aca="false">IF(A480&lt;=$G$2, $D$2*(1-$D$3), 0)</f>
        <v>600000</v>
      </c>
      <c r="P480" s="44" t="n">
        <f aca="false">O480*I480*K480</f>
        <v>48.5645682250471</v>
      </c>
    </row>
    <row r="481" customFormat="false" ht="15" hidden="false" customHeight="false" outlineLevel="0" collapsed="false">
      <c r="A481" s="4" t="n">
        <f aca="false">WORKDAY(A480, 1)</f>
        <v>44554</v>
      </c>
      <c r="B481" s="33" t="n">
        <f aca="false">DATE(2000, MONTH(A481), DAY(A481))</f>
        <v>36884</v>
      </c>
      <c r="C481" s="33" t="n">
        <f aca="false">VLOOKUP(B481, $R$9:$S$13, 2)</f>
        <v>36605</v>
      </c>
      <c r="D481" s="34" t="n">
        <f aca="false">IF(OR(C481=B481, AND(C481&lt;&gt;C480, C480&gt;B480)), 1, 0)</f>
        <v>0</v>
      </c>
      <c r="E481" s="4" t="n">
        <f aca="false" t="array" ref="E481:E481">INDEX($A$9:A480, MAX(IF($D$9:D480=1, ROW(D$9:$D480)-ROW($D$9)+1, 0)))</f>
        <v>44550</v>
      </c>
      <c r="F481" s="36" t="n">
        <f aca="false">(A481-$A$2)/365.25</f>
        <v>1.80698151950719</v>
      </c>
      <c r="G481" s="37" t="n">
        <f aca="false">INDEX('Default Prob'!$P$5:$P$14,MIN(1+_xlfn.IFNA(MATCH(F481,'Default Prob'!$F$5:$F$14,1),0),COUNT('Default Prob'!$P$5:$P$14)))</f>
        <v>0.0308436325815494</v>
      </c>
      <c r="H481" s="37" t="n">
        <f aca="false">H480*EXP(-G480*(F481-F480))</f>
        <v>0.948891216827075</v>
      </c>
      <c r="I481" s="38" t="n">
        <f aca="false">H480-H481</f>
        <v>8.01327524349027E-005</v>
      </c>
      <c r="J481" s="39" t="n">
        <f aca="false">INDEX('Default Prob'!$C$3:$C$20, _xlfn.IFNA(MATCH(F481, 'Default Prob'!$B$3:$B$20, 1), 1))</f>
        <v>-0.0055</v>
      </c>
      <c r="K481" s="40" t="n">
        <f aca="false">1/((1+J481)^F481)</f>
        <v>1.01001565383557</v>
      </c>
      <c r="L481" s="41" t="n">
        <f aca="false">IF(AND(D481, A481 &lt;= $G$2), $D$5*$D$2*(A481-E481)/365.25, 0)</f>
        <v>0</v>
      </c>
      <c r="M481" s="41" t="n">
        <f aca="false">IF(A481&lt;=$G$2, $D$5*$D$2*(A481-E481)/365.25, 0)</f>
        <v>164.271047227926</v>
      </c>
      <c r="N481" s="42" t="n">
        <f aca="false">(L481*H481 + M481*I481) * K481</f>
        <v>0.0132953321304611</v>
      </c>
      <c r="O481" s="43" t="n">
        <f aca="false">IF(A481&lt;=$G$2, $D$2*(1-$D$3), 0)</f>
        <v>600000</v>
      </c>
      <c r="P481" s="44" t="n">
        <f aca="false">O481*I481*K481</f>
        <v>48.5612006065091</v>
      </c>
    </row>
    <row r="482" customFormat="false" ht="15" hidden="false" customHeight="false" outlineLevel="0" collapsed="false">
      <c r="A482" s="4" t="n">
        <f aca="false">WORKDAY(A481, 1)</f>
        <v>44557</v>
      </c>
      <c r="B482" s="33" t="n">
        <f aca="false">DATE(2000, MONTH(A482), DAY(A482))</f>
        <v>36887</v>
      </c>
      <c r="C482" s="33" t="n">
        <f aca="false">VLOOKUP(B482, $R$9:$S$13, 2)</f>
        <v>36605</v>
      </c>
      <c r="D482" s="34" t="n">
        <f aca="false">IF(OR(C482=B482, AND(C482&lt;&gt;C481, C481&gt;B481)), 1, 0)</f>
        <v>0</v>
      </c>
      <c r="E482" s="4" t="n">
        <f aca="false" t="array" ref="E482:E482">INDEX($A$9:A481, MAX(IF($D$9:D481=1, ROW(D$9:$D481)-ROW($D$9)+1, 0)))</f>
        <v>44550</v>
      </c>
      <c r="F482" s="36" t="n">
        <f aca="false">(A482-$A$2)/365.25</f>
        <v>1.81519507186858</v>
      </c>
      <c r="G482" s="37" t="n">
        <f aca="false">INDEX('Default Prob'!$P$5:$P$14,MIN(1+_xlfn.IFNA(MATCH(F482,'Default Prob'!$F$5:$F$14,1),0),COUNT('Default Prob'!$P$5:$P$14)))</f>
        <v>0.0308436325815494</v>
      </c>
      <c r="H482" s="37" t="n">
        <f aca="false">H481*EXP(-G481*(F482-F481))</f>
        <v>0.948650859166759</v>
      </c>
      <c r="I482" s="38" t="n">
        <f aca="false">H481-H482</f>
        <v>0.000240357660316159</v>
      </c>
      <c r="J482" s="39" t="n">
        <f aca="false">INDEX('Default Prob'!$C$3:$C$20, _xlfn.IFNA(MATCH(F482, 'Default Prob'!$B$3:$B$20, 1), 1))</f>
        <v>-0.0055</v>
      </c>
      <c r="K482" s="40" t="n">
        <f aca="false">1/((1+J482)^F482)</f>
        <v>1.01006140779859</v>
      </c>
      <c r="L482" s="41" t="n">
        <f aca="false">IF(AND(D482, A482 &lt;= $G$2), $D$5*$D$2*(A482-E482)/365.25, 0)</f>
        <v>0</v>
      </c>
      <c r="M482" s="41" t="n">
        <f aca="false">IF(A482&lt;=$G$2, $D$5*$D$2*(A482-E482)/365.25, 0)</f>
        <v>287.474332648871</v>
      </c>
      <c r="N482" s="42" t="n">
        <f aca="false">(L482*H482 + M482*I482) * K482</f>
        <v>0.0697918676500539</v>
      </c>
      <c r="O482" s="43" t="n">
        <f aca="false">IF(A482&lt;=$G$2, $D$2*(1-$D$3), 0)</f>
        <v>600000</v>
      </c>
      <c r="P482" s="44" t="n">
        <f aca="false">O482*I482*K482</f>
        <v>145.66559805247</v>
      </c>
    </row>
    <row r="483" customFormat="false" ht="15" hidden="false" customHeight="false" outlineLevel="0" collapsed="false">
      <c r="A483" s="4" t="n">
        <f aca="false">WORKDAY(A482, 1)</f>
        <v>44558</v>
      </c>
      <c r="B483" s="33" t="n">
        <f aca="false">DATE(2000, MONTH(A483), DAY(A483))</f>
        <v>36888</v>
      </c>
      <c r="C483" s="33" t="n">
        <f aca="false">VLOOKUP(B483, $R$9:$S$13, 2)</f>
        <v>36605</v>
      </c>
      <c r="D483" s="34" t="n">
        <f aca="false">IF(OR(C483=B483, AND(C483&lt;&gt;C482, C482&gt;B482)), 1, 0)</f>
        <v>0</v>
      </c>
      <c r="E483" s="4" t="n">
        <f aca="false" t="array" ref="E483:E483">INDEX($A$9:A482, MAX(IF($D$9:D482=1, ROW(D$9:$D482)-ROW($D$9)+1, 0)))</f>
        <v>44550</v>
      </c>
      <c r="F483" s="36" t="n">
        <f aca="false">(A483-$A$2)/365.25</f>
        <v>1.81793292265572</v>
      </c>
      <c r="G483" s="37" t="n">
        <f aca="false">INDEX('Default Prob'!$P$5:$P$14,MIN(1+_xlfn.IFNA(MATCH(F483,'Default Prob'!$F$5:$F$14,1),0),COUNT('Default Prob'!$P$5:$P$14)))</f>
        <v>0.0308436325815494</v>
      </c>
      <c r="H483" s="37" t="n">
        <f aca="false">H482*EXP(-G482*(F483-F482))</f>
        <v>0.948570753477079</v>
      </c>
      <c r="I483" s="38" t="n">
        <f aca="false">H482-H483</f>
        <v>8.01056896801988E-005</v>
      </c>
      <c r="J483" s="39" t="n">
        <f aca="false">INDEX('Default Prob'!$C$3:$C$20, _xlfn.IFNA(MATCH(F483, 'Default Prob'!$B$3:$B$20, 1), 1))</f>
        <v>-0.0055</v>
      </c>
      <c r="K483" s="40" t="n">
        <f aca="false">1/((1+J483)^F483)</f>
        <v>1.01007665958019</v>
      </c>
      <c r="L483" s="41" t="n">
        <f aca="false">IF(AND(D483, A483 &lt;= $G$2), $D$5*$D$2*(A483-E483)/365.25, 0)</f>
        <v>0</v>
      </c>
      <c r="M483" s="41" t="n">
        <f aca="false">IF(A483&lt;=$G$2, $D$5*$D$2*(A483-E483)/365.25, 0)</f>
        <v>328.542094455852</v>
      </c>
      <c r="N483" s="42" t="n">
        <f aca="false">(L483*H483 + M483*I483) * K483</f>
        <v>0.0265832895098292</v>
      </c>
      <c r="O483" s="43" t="n">
        <f aca="false">IF(A483&lt;=$G$2, $D$2*(1-$D$3), 0)</f>
        <v>600000</v>
      </c>
      <c r="P483" s="44" t="n">
        <f aca="false">O483*I483*K483</f>
        <v>48.5477324673255</v>
      </c>
    </row>
    <row r="484" customFormat="false" ht="15" hidden="false" customHeight="false" outlineLevel="0" collapsed="false">
      <c r="A484" s="4" t="n">
        <f aca="false">WORKDAY(A483, 1)</f>
        <v>44559</v>
      </c>
      <c r="B484" s="33" t="n">
        <f aca="false">DATE(2000, MONTH(A484), DAY(A484))</f>
        <v>36889</v>
      </c>
      <c r="C484" s="33" t="n">
        <f aca="false">VLOOKUP(B484, $R$9:$S$13, 2)</f>
        <v>36605</v>
      </c>
      <c r="D484" s="34" t="n">
        <f aca="false">IF(OR(C484=B484, AND(C484&lt;&gt;C483, C483&gt;B483)), 1, 0)</f>
        <v>0</v>
      </c>
      <c r="E484" s="4" t="n">
        <f aca="false" t="array" ref="E484:E484">INDEX($A$9:A483, MAX(IF($D$9:D483=1, ROW(D$9:$D483)-ROW($D$9)+1, 0)))</f>
        <v>44550</v>
      </c>
      <c r="F484" s="36" t="n">
        <f aca="false">(A484-$A$2)/365.25</f>
        <v>1.82067077344285</v>
      </c>
      <c r="G484" s="37" t="n">
        <f aca="false">INDEX('Default Prob'!$P$5:$P$14,MIN(1+_xlfn.IFNA(MATCH(F484,'Default Prob'!$F$5:$F$14,1),0),COUNT('Default Prob'!$P$5:$P$14)))</f>
        <v>0.0308436325815494</v>
      </c>
      <c r="H484" s="37" t="n">
        <f aca="false">H483*EXP(-G483*(F484-F483))</f>
        <v>0.948490654551659</v>
      </c>
      <c r="I484" s="38" t="n">
        <f aca="false">H483-H484</f>
        <v>8.00989254197138E-005</v>
      </c>
      <c r="J484" s="39" t="n">
        <f aca="false">INDEX('Default Prob'!$C$3:$C$20, _xlfn.IFNA(MATCH(F484, 'Default Prob'!$B$3:$B$20, 1), 1))</f>
        <v>-0.0055</v>
      </c>
      <c r="K484" s="40" t="n">
        <f aca="false">1/((1+J484)^F484)</f>
        <v>1.01009191159209</v>
      </c>
      <c r="L484" s="41" t="n">
        <f aca="false">IF(AND(D484, A484 &lt;= $G$2), $D$5*$D$2*(A484-E484)/365.25, 0)</f>
        <v>0</v>
      </c>
      <c r="M484" s="41" t="n">
        <f aca="false">IF(A484&lt;=$G$2, $D$5*$D$2*(A484-E484)/365.25, 0)</f>
        <v>369.609856262834</v>
      </c>
      <c r="N484" s="42" t="n">
        <f aca="false">(L484*H484 + M484*I484) * K484</f>
        <v>0.0299041269093649</v>
      </c>
      <c r="O484" s="43" t="n">
        <f aca="false">IF(A484&lt;=$G$2, $D$2*(1-$D$3), 0)</f>
        <v>600000</v>
      </c>
      <c r="P484" s="44" t="n">
        <f aca="false">O484*I484*K484</f>
        <v>48.5443660162024</v>
      </c>
    </row>
    <row r="485" customFormat="false" ht="15" hidden="false" customHeight="false" outlineLevel="0" collapsed="false">
      <c r="A485" s="4" t="n">
        <f aca="false">WORKDAY(A484, 1)</f>
        <v>44560</v>
      </c>
      <c r="B485" s="33" t="n">
        <f aca="false">DATE(2000, MONTH(A485), DAY(A485))</f>
        <v>36890</v>
      </c>
      <c r="C485" s="33" t="n">
        <f aca="false">VLOOKUP(B485, $R$9:$S$13, 2)</f>
        <v>36605</v>
      </c>
      <c r="D485" s="34" t="n">
        <f aca="false">IF(OR(C485=B485, AND(C485&lt;&gt;C484, C484&gt;B484)), 1, 0)</f>
        <v>0</v>
      </c>
      <c r="E485" s="4" t="n">
        <f aca="false" t="array" ref="E485:E485">INDEX($A$9:A484, MAX(IF($D$9:D484=1, ROW(D$9:$D484)-ROW($D$9)+1, 0)))</f>
        <v>44550</v>
      </c>
      <c r="F485" s="36" t="n">
        <f aca="false">(A485-$A$2)/365.25</f>
        <v>1.82340862422998</v>
      </c>
      <c r="G485" s="37" t="n">
        <f aca="false">INDEX('Default Prob'!$P$5:$P$14,MIN(1+_xlfn.IFNA(MATCH(F485,'Default Prob'!$F$5:$F$14,1),0),COUNT('Default Prob'!$P$5:$P$14)))</f>
        <v>0.0308436325815494</v>
      </c>
      <c r="H485" s="37" t="n">
        <f aca="false">H484*EXP(-G484*(F485-F484))</f>
        <v>0.948410562389929</v>
      </c>
      <c r="I485" s="38" t="n">
        <f aca="false">H484-H485</f>
        <v>8.00921617303274E-005</v>
      </c>
      <c r="J485" s="39" t="n">
        <f aca="false">INDEX('Default Prob'!$C$3:$C$20, _xlfn.IFNA(MATCH(F485, 'Default Prob'!$B$3:$B$20, 1), 1))</f>
        <v>-0.0055</v>
      </c>
      <c r="K485" s="40" t="n">
        <f aca="false">1/((1+J485)^F485)</f>
        <v>1.01010716383429</v>
      </c>
      <c r="L485" s="41" t="n">
        <f aca="false">IF(AND(D485, A485 &lt;= $G$2), $D$5*$D$2*(A485-E485)/365.25, 0)</f>
        <v>0</v>
      </c>
      <c r="M485" s="41" t="n">
        <f aca="false">IF(A485&lt;=$G$2, $D$5*$D$2*(A485-E485)/365.25, 0)</f>
        <v>410.677618069815</v>
      </c>
      <c r="N485" s="42" t="n">
        <f aca="false">(L485*H485 + M485*I485) * K485</f>
        <v>0.0332245036266028</v>
      </c>
      <c r="O485" s="43" t="n">
        <f aca="false">IF(A485&lt;=$G$2, $D$2*(1-$D$3), 0)</f>
        <v>600000</v>
      </c>
      <c r="P485" s="44" t="n">
        <f aca="false">O485*I485*K485</f>
        <v>48.5409997984667</v>
      </c>
    </row>
    <row r="486" customFormat="false" ht="15" hidden="false" customHeight="false" outlineLevel="0" collapsed="false">
      <c r="A486" s="4" t="n">
        <f aca="false">WORKDAY(A485, 1)</f>
        <v>44561</v>
      </c>
      <c r="B486" s="33" t="n">
        <f aca="false">DATE(2000, MONTH(A486), DAY(A486))</f>
        <v>36891</v>
      </c>
      <c r="C486" s="33" t="n">
        <f aca="false">VLOOKUP(B486, $R$9:$S$13, 2)</f>
        <v>36605</v>
      </c>
      <c r="D486" s="34" t="n">
        <f aca="false">IF(OR(C486=B486, AND(C486&lt;&gt;C485, C485&gt;B485)), 1, 0)</f>
        <v>0</v>
      </c>
      <c r="E486" s="4" t="n">
        <f aca="false" t="array" ref="E486:E486">INDEX($A$9:A485, MAX(IF($D$9:D485=1, ROW(D$9:$D485)-ROW($D$9)+1, 0)))</f>
        <v>44550</v>
      </c>
      <c r="F486" s="36" t="n">
        <f aca="false">(A486-$A$2)/365.25</f>
        <v>1.82614647501711</v>
      </c>
      <c r="G486" s="37" t="n">
        <f aca="false">INDEX('Default Prob'!$P$5:$P$14,MIN(1+_xlfn.IFNA(MATCH(F486,'Default Prob'!$F$5:$F$14,1),0),COUNT('Default Prob'!$P$5:$P$14)))</f>
        <v>0.0308436325815494</v>
      </c>
      <c r="H486" s="37" t="n">
        <f aca="false">H485*EXP(-G485*(F486-F485))</f>
        <v>0.948330476991317</v>
      </c>
      <c r="I486" s="38" t="n">
        <f aca="false">H485-H486</f>
        <v>8.00853986122618E-005</v>
      </c>
      <c r="J486" s="39" t="n">
        <f aca="false">INDEX('Default Prob'!$C$3:$C$20, _xlfn.IFNA(MATCH(F486, 'Default Prob'!$B$3:$B$20, 1), 1))</f>
        <v>-0.0055</v>
      </c>
      <c r="K486" s="40" t="n">
        <f aca="false">1/((1+J486)^F486)</f>
        <v>1.01012241630679</v>
      </c>
      <c r="L486" s="41" t="n">
        <f aca="false">IF(AND(D486, A486 &lt;= $G$2), $D$5*$D$2*(A486-E486)/365.25, 0)</f>
        <v>0</v>
      </c>
      <c r="M486" s="41" t="n">
        <f aca="false">IF(A486&lt;=$G$2, $D$5*$D$2*(A486-E486)/365.25, 0)</f>
        <v>451.745379876797</v>
      </c>
      <c r="N486" s="42" t="n">
        <f aca="false">(L486*H486 + M486*I486) * K486</f>
        <v>0.0365444197095776</v>
      </c>
      <c r="O486" s="43" t="n">
        <f aca="false">IF(A486&lt;=$G$2, $D$2*(1-$D$3), 0)</f>
        <v>600000</v>
      </c>
      <c r="P486" s="44" t="n">
        <f aca="false">O486*I486*K486</f>
        <v>48.5376338142663</v>
      </c>
    </row>
    <row r="487" customFormat="false" ht="15" hidden="false" customHeight="false" outlineLevel="0" collapsed="false">
      <c r="A487" s="4" t="n">
        <f aca="false">WORKDAY(A486, 1)</f>
        <v>44564</v>
      </c>
      <c r="B487" s="33" t="n">
        <f aca="false">DATE(2000, MONTH(A487), DAY(A487))</f>
        <v>36528</v>
      </c>
      <c r="C487" s="33" t="n">
        <f aca="false">VLOOKUP(B487, $R$9:$S$13, 2)</f>
        <v>36605</v>
      </c>
      <c r="D487" s="34" t="n">
        <f aca="false">IF(OR(C487=B487, AND(C487&lt;&gt;C486, C486&gt;B486)), 1, 0)</f>
        <v>0</v>
      </c>
      <c r="E487" s="4" t="n">
        <f aca="false" t="array" ref="E487:E487">INDEX($A$9:A486, MAX(IF($D$9:D486=1, ROW(D$9:$D486)-ROW($D$9)+1, 0)))</f>
        <v>44550</v>
      </c>
      <c r="F487" s="36" t="n">
        <f aca="false">(A487-$A$2)/365.25</f>
        <v>1.83436002737851</v>
      </c>
      <c r="G487" s="37" t="n">
        <f aca="false">INDEX('Default Prob'!$P$5:$P$14,MIN(1+_xlfn.IFNA(MATCH(F487,'Default Prob'!$F$5:$F$14,1),0),COUNT('Default Prob'!$P$5:$P$14)))</f>
        <v>0.0308436325815494</v>
      </c>
      <c r="H487" s="37" t="n">
        <f aca="false">H486*EXP(-G486*(F487-F486))</f>
        <v>0.948090261368478</v>
      </c>
      <c r="I487" s="38" t="n">
        <f aca="false">H486-H487</f>
        <v>0.000240215622838491</v>
      </c>
      <c r="J487" s="39" t="n">
        <f aca="false">INDEX('Default Prob'!$C$3:$C$20, _xlfn.IFNA(MATCH(F487, 'Default Prob'!$B$3:$B$20, 1), 1))</f>
        <v>-0.0055</v>
      </c>
      <c r="K487" s="40" t="n">
        <f aca="false">1/((1+J487)^F487)</f>
        <v>1.01016817510618</v>
      </c>
      <c r="L487" s="41" t="n">
        <f aca="false">IF(AND(D487, A487 &lt;= $G$2), $D$5*$D$2*(A487-E487)/365.25, 0)</f>
        <v>0</v>
      </c>
      <c r="M487" s="41" t="n">
        <f aca="false">IF(A487&lt;=$G$2, $D$5*$D$2*(A487-E487)/365.25, 0)</f>
        <v>574.948665297741</v>
      </c>
      <c r="N487" s="42" t="n">
        <f aca="false">(L487*H487 + M487*I487) * K487</f>
        <v>0.139515995193698</v>
      </c>
      <c r="O487" s="43" t="n">
        <f aca="false">IF(A487&lt;=$G$2, $D$2*(1-$D$3), 0)</f>
        <v>600000</v>
      </c>
      <c r="P487" s="44" t="n">
        <f aca="false">O487*I487*K487</f>
        <v>145.594906412852</v>
      </c>
    </row>
    <row r="488" customFormat="false" ht="15" hidden="false" customHeight="false" outlineLevel="0" collapsed="false">
      <c r="A488" s="4" t="n">
        <f aca="false">WORKDAY(A487, 1)</f>
        <v>44565</v>
      </c>
      <c r="B488" s="33" t="n">
        <f aca="false">DATE(2000, MONTH(A488), DAY(A488))</f>
        <v>36529</v>
      </c>
      <c r="C488" s="33" t="n">
        <f aca="false">VLOOKUP(B488, $R$9:$S$13, 2)</f>
        <v>36605</v>
      </c>
      <c r="D488" s="34" t="n">
        <f aca="false">IF(OR(C488=B488, AND(C488&lt;&gt;C487, C487&gt;B487)), 1, 0)</f>
        <v>0</v>
      </c>
      <c r="E488" s="4" t="n">
        <f aca="false" t="array" ref="E488:E488">INDEX($A$9:A487, MAX(IF($D$9:D487=1, ROW(D$9:$D487)-ROW($D$9)+1, 0)))</f>
        <v>44550</v>
      </c>
      <c r="F488" s="36" t="n">
        <f aca="false">(A488-$A$2)/365.25</f>
        <v>1.83709787816564</v>
      </c>
      <c r="G488" s="37" t="n">
        <f aca="false">INDEX('Default Prob'!$P$5:$P$14,MIN(1+_xlfn.IFNA(MATCH(F488,'Default Prob'!$F$5:$F$14,1),0),COUNT('Default Prob'!$P$5:$P$14)))</f>
        <v>0.0308436325815494</v>
      </c>
      <c r="H488" s="37" t="n">
        <f aca="false">H487*EXP(-G487*(F488-F487))</f>
        <v>0.948010203016628</v>
      </c>
      <c r="I488" s="38" t="n">
        <f aca="false">H487-H488</f>
        <v>8.00583518499876E-005</v>
      </c>
      <c r="J488" s="39" t="n">
        <f aca="false">INDEX('Default Prob'!$C$3:$C$20, _xlfn.IFNA(MATCH(F488, 'Default Prob'!$B$3:$B$20, 1), 1))</f>
        <v>-0.0055</v>
      </c>
      <c r="K488" s="40" t="n">
        <f aca="false">1/((1+J488)^F488)</f>
        <v>1.01018342849995</v>
      </c>
      <c r="L488" s="41" t="n">
        <f aca="false">IF(AND(D488, A488 &lt;= $G$2), $D$5*$D$2*(A488-E488)/365.25, 0)</f>
        <v>0</v>
      </c>
      <c r="M488" s="41" t="n">
        <f aca="false">IF(A488&lt;=$G$2, $D$5*$D$2*(A488-E488)/365.25, 0)</f>
        <v>616.016427104723</v>
      </c>
      <c r="N488" s="42" t="n">
        <f aca="false">(L488*H488 + M488*I488) * K488</f>
        <v>0.0498194786561864</v>
      </c>
      <c r="O488" s="43" t="n">
        <f aca="false">IF(A488&lt;=$G$2, $D$2*(1-$D$3), 0)</f>
        <v>600000</v>
      </c>
      <c r="P488" s="44" t="n">
        <f aca="false">O488*I488*K488</f>
        <v>48.5241722111256</v>
      </c>
    </row>
    <row r="489" customFormat="false" ht="15" hidden="false" customHeight="false" outlineLevel="0" collapsed="false">
      <c r="A489" s="4" t="n">
        <f aca="false">WORKDAY(A488, 1)</f>
        <v>44566</v>
      </c>
      <c r="B489" s="33" t="n">
        <f aca="false">DATE(2000, MONTH(A489), DAY(A489))</f>
        <v>36530</v>
      </c>
      <c r="C489" s="33" t="n">
        <f aca="false">VLOOKUP(B489, $R$9:$S$13, 2)</f>
        <v>36605</v>
      </c>
      <c r="D489" s="34" t="n">
        <f aca="false">IF(OR(C489=B489, AND(C489&lt;&gt;C488, C488&gt;B488)), 1, 0)</f>
        <v>0</v>
      </c>
      <c r="E489" s="4" t="n">
        <f aca="false" t="array" ref="E489:E489">INDEX($A$9:A488, MAX(IF($D$9:D488=1, ROW(D$9:$D488)-ROW($D$9)+1, 0)))</f>
        <v>44550</v>
      </c>
      <c r="F489" s="36" t="n">
        <f aca="false">(A489-$A$2)/365.25</f>
        <v>1.83983572895277</v>
      </c>
      <c r="G489" s="37" t="n">
        <f aca="false">INDEX('Default Prob'!$P$5:$P$14,MIN(1+_xlfn.IFNA(MATCH(F489,'Default Prob'!$F$5:$F$14,1),0),COUNT('Default Prob'!$P$5:$P$14)))</f>
        <v>0.0308436325815494</v>
      </c>
      <c r="H489" s="37" t="n">
        <f aca="false">H488*EXP(-G488*(F489-F488))</f>
        <v>0.947930151425041</v>
      </c>
      <c r="I489" s="38" t="n">
        <f aca="false">H488-H489</f>
        <v>8.00515915867495E-005</v>
      </c>
      <c r="J489" s="39" t="n">
        <f aca="false">INDEX('Default Prob'!$C$3:$C$20, _xlfn.IFNA(MATCH(F489, 'Default Prob'!$B$3:$B$20, 1), 1))</f>
        <v>-0.0055</v>
      </c>
      <c r="K489" s="40" t="n">
        <f aca="false">1/((1+J489)^F489)</f>
        <v>1.01019868212404</v>
      </c>
      <c r="L489" s="41" t="n">
        <f aca="false">IF(AND(D489, A489 &lt;= $G$2), $D$5*$D$2*(A489-E489)/365.25, 0)</f>
        <v>0</v>
      </c>
      <c r="M489" s="41" t="n">
        <f aca="false">IF(A489&lt;=$G$2, $D$5*$D$2*(A489-E489)/365.25, 0)</f>
        <v>657.084188911704</v>
      </c>
      <c r="N489" s="42" t="n">
        <f aca="false">(L489*H489 + M489*I489) * K489</f>
        <v>0.0531370922860724</v>
      </c>
      <c r="O489" s="43" t="n">
        <f aca="false">IF(A489&lt;=$G$2, $D$2*(1-$D$3), 0)</f>
        <v>600000</v>
      </c>
      <c r="P489" s="44" t="n">
        <f aca="false">O489*I489*K489</f>
        <v>48.5208073937199</v>
      </c>
    </row>
    <row r="490" customFormat="false" ht="15" hidden="false" customHeight="false" outlineLevel="0" collapsed="false">
      <c r="A490" s="4" t="n">
        <f aca="false">WORKDAY(A489, 1)</f>
        <v>44567</v>
      </c>
      <c r="B490" s="33" t="n">
        <f aca="false">DATE(2000, MONTH(A490), DAY(A490))</f>
        <v>36531</v>
      </c>
      <c r="C490" s="33" t="n">
        <f aca="false">VLOOKUP(B490, $R$9:$S$13, 2)</f>
        <v>36605</v>
      </c>
      <c r="D490" s="34" t="n">
        <f aca="false">IF(OR(C490=B490, AND(C490&lt;&gt;C489, C489&gt;B489)), 1, 0)</f>
        <v>0</v>
      </c>
      <c r="E490" s="4" t="n">
        <f aca="false" t="array" ref="E490:E490">INDEX($A$9:A489, MAX(IF($D$9:D489=1, ROW(D$9:$D489)-ROW($D$9)+1, 0)))</f>
        <v>44550</v>
      </c>
      <c r="F490" s="36" t="n">
        <f aca="false">(A490-$A$2)/365.25</f>
        <v>1.8425735797399</v>
      </c>
      <c r="G490" s="37" t="n">
        <f aca="false">INDEX('Default Prob'!$P$5:$P$14,MIN(1+_xlfn.IFNA(MATCH(F490,'Default Prob'!$F$5:$F$14,1),0),COUNT('Default Prob'!$P$5:$P$14)))</f>
        <v>0.0308436325815494</v>
      </c>
      <c r="H490" s="37" t="n">
        <f aca="false">H489*EXP(-G489*(F490-F489))</f>
        <v>0.947850106593147</v>
      </c>
      <c r="I490" s="38" t="n">
        <f aca="false">H489-H490</f>
        <v>8.0044831894388E-005</v>
      </c>
      <c r="J490" s="39" t="n">
        <f aca="false">INDEX('Default Prob'!$C$3:$C$20, _xlfn.IFNA(MATCH(F490, 'Default Prob'!$B$3:$B$20, 1), 1))</f>
        <v>-0.0055</v>
      </c>
      <c r="K490" s="40" t="n">
        <f aca="false">1/((1+J490)^F490)</f>
        <v>1.01021393597846</v>
      </c>
      <c r="L490" s="41" t="n">
        <f aca="false">IF(AND(D490, A490 &lt;= $G$2), $D$5*$D$2*(A490-E490)/365.25, 0)</f>
        <v>0</v>
      </c>
      <c r="M490" s="41" t="n">
        <f aca="false">IF(A490&lt;=$G$2, $D$5*$D$2*(A490-E490)/365.25, 0)</f>
        <v>698.151950718686</v>
      </c>
      <c r="N490" s="42" t="n">
        <f aca="false">(L490*H490 + M490*I490) * K490</f>
        <v>0.0564542455690756</v>
      </c>
      <c r="O490" s="43" t="n">
        <f aca="false">IF(A490&lt;=$G$2, $D$2*(1-$D$3), 0)</f>
        <v>600000</v>
      </c>
      <c r="P490" s="44" t="n">
        <f aca="false">O490*I490*K490</f>
        <v>48.5174428096585</v>
      </c>
    </row>
    <row r="491" customFormat="false" ht="15" hidden="false" customHeight="false" outlineLevel="0" collapsed="false">
      <c r="A491" s="4" t="n">
        <f aca="false">WORKDAY(A490, 1)</f>
        <v>44568</v>
      </c>
      <c r="B491" s="33" t="n">
        <f aca="false">DATE(2000, MONTH(A491), DAY(A491))</f>
        <v>36532</v>
      </c>
      <c r="C491" s="33" t="n">
        <f aca="false">VLOOKUP(B491, $R$9:$S$13, 2)</f>
        <v>36605</v>
      </c>
      <c r="D491" s="34" t="n">
        <f aca="false">IF(OR(C491=B491, AND(C491&lt;&gt;C490, C490&gt;B490)), 1, 0)</f>
        <v>0</v>
      </c>
      <c r="E491" s="4" t="n">
        <f aca="false" t="array" ref="E491:E491">INDEX($A$9:A490, MAX(IF($D$9:D490=1, ROW(D$9:$D490)-ROW($D$9)+1, 0)))</f>
        <v>44550</v>
      </c>
      <c r="F491" s="36" t="n">
        <f aca="false">(A491-$A$2)/365.25</f>
        <v>1.84531143052704</v>
      </c>
      <c r="G491" s="37" t="n">
        <f aca="false">INDEX('Default Prob'!$P$5:$P$14,MIN(1+_xlfn.IFNA(MATCH(F491,'Default Prob'!$F$5:$F$14,1),0),COUNT('Default Prob'!$P$5:$P$14)))</f>
        <v>0.0308436325815494</v>
      </c>
      <c r="H491" s="37" t="n">
        <f aca="false">H490*EXP(-G490*(F491-F490))</f>
        <v>0.947770068520374</v>
      </c>
      <c r="I491" s="38" t="n">
        <f aca="false">H490-H491</f>
        <v>8.00380727729033E-005</v>
      </c>
      <c r="J491" s="39" t="n">
        <f aca="false">INDEX('Default Prob'!$C$3:$C$20, _xlfn.IFNA(MATCH(F491, 'Default Prob'!$B$3:$B$20, 1), 1))</f>
        <v>-0.0055</v>
      </c>
      <c r="K491" s="40" t="n">
        <f aca="false">1/((1+J491)^F491)</f>
        <v>1.01022919006321</v>
      </c>
      <c r="L491" s="41" t="n">
        <f aca="false">IF(AND(D491, A491 &lt;= $G$2), $D$5*$D$2*(A491-E491)/365.25, 0)</f>
        <v>0</v>
      </c>
      <c r="M491" s="41" t="n">
        <f aca="false">IF(A491&lt;=$G$2, $D$5*$D$2*(A491-E491)/365.25, 0)</f>
        <v>739.219712525667</v>
      </c>
      <c r="N491" s="42" t="n">
        <f aca="false">(L491*H491 + M491*I491) * K491</f>
        <v>0.0597709385531265</v>
      </c>
      <c r="O491" s="43" t="n">
        <f aca="false">IF(A491&lt;=$G$2, $D$2*(1-$D$3), 0)</f>
        <v>600000</v>
      </c>
      <c r="P491" s="44" t="n">
        <f aca="false">O491*I491*K491</f>
        <v>48.5140784589544</v>
      </c>
    </row>
    <row r="492" customFormat="false" ht="15" hidden="false" customHeight="false" outlineLevel="0" collapsed="false">
      <c r="A492" s="4" t="n">
        <f aca="false">WORKDAY(A491, 1)</f>
        <v>44571</v>
      </c>
      <c r="B492" s="33" t="n">
        <f aca="false">DATE(2000, MONTH(A492), DAY(A492))</f>
        <v>36535</v>
      </c>
      <c r="C492" s="33" t="n">
        <f aca="false">VLOOKUP(B492, $R$9:$S$13, 2)</f>
        <v>36605</v>
      </c>
      <c r="D492" s="34" t="n">
        <f aca="false">IF(OR(C492=B492, AND(C492&lt;&gt;C491, C491&gt;B491)), 1, 0)</f>
        <v>0</v>
      </c>
      <c r="E492" s="4" t="n">
        <f aca="false" t="array" ref="E492:E492">INDEX($A$9:A491, MAX(IF($D$9:D491=1, ROW(D$9:$D491)-ROW($D$9)+1, 0)))</f>
        <v>44550</v>
      </c>
      <c r="F492" s="36" t="n">
        <f aca="false">(A492-$A$2)/365.25</f>
        <v>1.85352498288843</v>
      </c>
      <c r="G492" s="37" t="n">
        <f aca="false">INDEX('Default Prob'!$P$5:$P$14,MIN(1+_xlfn.IFNA(MATCH(F492,'Default Prob'!$F$5:$F$14,1),0),COUNT('Default Prob'!$P$5:$P$14)))</f>
        <v>0.0308436325815494</v>
      </c>
      <c r="H492" s="37" t="n">
        <f aca="false">H491*EXP(-G491*(F492-F491))</f>
        <v>0.947529994851077</v>
      </c>
      <c r="I492" s="38" t="n">
        <f aca="false">H491-H492</f>
        <v>0.000240073669296792</v>
      </c>
      <c r="J492" s="39" t="n">
        <f aca="false">INDEX('Default Prob'!$C$3:$C$20, _xlfn.IFNA(MATCH(F492, 'Default Prob'!$B$3:$B$20, 1), 1))</f>
        <v>-0.0055</v>
      </c>
      <c r="K492" s="40" t="n">
        <f aca="false">1/((1+J492)^F492)</f>
        <v>1.01027495369948</v>
      </c>
      <c r="L492" s="41" t="n">
        <f aca="false">IF(AND(D492, A492 &lt;= $G$2), $D$5*$D$2*(A492-E492)/365.25, 0)</f>
        <v>0</v>
      </c>
      <c r="M492" s="41" t="n">
        <f aca="false">IF(A492&lt;=$G$2, $D$5*$D$2*(A492-E492)/365.25, 0)</f>
        <v>862.422997946612</v>
      </c>
      <c r="N492" s="42" t="n">
        <f aca="false">(L492*H492 + M492*I492) * K492</f>
        <v>0.209172431942461</v>
      </c>
      <c r="O492" s="43" t="n">
        <f aca="false">IF(A492&lt;=$G$2, $D$2*(1-$D$3), 0)</f>
        <v>600000</v>
      </c>
      <c r="P492" s="44" t="n">
        <f aca="false">O492*I492*K492</f>
        <v>145.524249079969</v>
      </c>
    </row>
    <row r="493" customFormat="false" ht="15" hidden="false" customHeight="false" outlineLevel="0" collapsed="false">
      <c r="A493" s="4" t="n">
        <f aca="false">WORKDAY(A492, 1)</f>
        <v>44572</v>
      </c>
      <c r="B493" s="33" t="n">
        <f aca="false">DATE(2000, MONTH(A493), DAY(A493))</f>
        <v>36536</v>
      </c>
      <c r="C493" s="33" t="n">
        <f aca="false">VLOOKUP(B493, $R$9:$S$13, 2)</f>
        <v>36605</v>
      </c>
      <c r="D493" s="34" t="n">
        <f aca="false">IF(OR(C493=B493, AND(C493&lt;&gt;C492, C492&gt;B492)), 1, 0)</f>
        <v>0</v>
      </c>
      <c r="E493" s="4" t="n">
        <f aca="false" t="array" ref="E493:E493">INDEX($A$9:A492, MAX(IF($D$9:D492=1, ROW(D$9:$D492)-ROW($D$9)+1, 0)))</f>
        <v>44550</v>
      </c>
      <c r="F493" s="36" t="n">
        <f aca="false">(A493-$A$2)/365.25</f>
        <v>1.85626283367556</v>
      </c>
      <c r="G493" s="37" t="n">
        <f aca="false">INDEX('Default Prob'!$P$5:$P$14,MIN(1+_xlfn.IFNA(MATCH(F493,'Default Prob'!$F$5:$F$14,1),0),COUNT('Default Prob'!$P$5:$P$14)))</f>
        <v>0.0308436325815494</v>
      </c>
      <c r="H493" s="37" t="n">
        <f aca="false">H492*EXP(-G492*(F493-F492))</f>
        <v>0.947449983809084</v>
      </c>
      <c r="I493" s="38" t="n">
        <f aca="false">H492-H493</f>
        <v>8.00110419937328E-005</v>
      </c>
      <c r="J493" s="39" t="n">
        <f aca="false">INDEX('Default Prob'!$C$3:$C$20, _xlfn.IFNA(MATCH(F493, 'Default Prob'!$B$3:$B$20, 1), 1))</f>
        <v>-0.0055</v>
      </c>
      <c r="K493" s="40" t="n">
        <f aca="false">1/((1+J493)^F493)</f>
        <v>1.01029020870559</v>
      </c>
      <c r="L493" s="41" t="n">
        <f aca="false">IF(AND(D493, A493 &lt;= $G$2), $D$5*$D$2*(A493-E493)/365.25, 0)</f>
        <v>0</v>
      </c>
      <c r="M493" s="41" t="n">
        <f aca="false">IF(A493&lt;=$G$2, $D$5*$D$2*(A493-E493)/365.25, 0)</f>
        <v>903.490759753593</v>
      </c>
      <c r="N493" s="42" t="n">
        <f aca="false">(L493*H493 + M493*I493) * K493</f>
        <v>0.073033108456723</v>
      </c>
      <c r="O493" s="43" t="n">
        <f aca="false">IF(A493&lt;=$G$2, $D$2*(1-$D$3), 0)</f>
        <v>600000</v>
      </c>
      <c r="P493" s="44" t="n">
        <f aca="false">O493*I493*K493</f>
        <v>48.5006233887602</v>
      </c>
    </row>
    <row r="494" customFormat="false" ht="15" hidden="false" customHeight="false" outlineLevel="0" collapsed="false">
      <c r="A494" s="4" t="n">
        <f aca="false">WORKDAY(A493, 1)</f>
        <v>44573</v>
      </c>
      <c r="B494" s="33" t="n">
        <f aca="false">DATE(2000, MONTH(A494), DAY(A494))</f>
        <v>36537</v>
      </c>
      <c r="C494" s="33" t="n">
        <f aca="false">VLOOKUP(B494, $R$9:$S$13, 2)</f>
        <v>36605</v>
      </c>
      <c r="D494" s="34" t="n">
        <f aca="false">IF(OR(C494=B494, AND(C494&lt;&gt;C493, C493&gt;B493)), 1, 0)</f>
        <v>0</v>
      </c>
      <c r="E494" s="4" t="n">
        <f aca="false" t="array" ref="E494:E494">INDEX($A$9:A493, MAX(IF($D$9:D493=1, ROW(D$9:$D493)-ROW($D$9)+1, 0)))</f>
        <v>44550</v>
      </c>
      <c r="F494" s="36" t="n">
        <f aca="false">(A494-$A$2)/365.25</f>
        <v>1.8590006844627</v>
      </c>
      <c r="G494" s="37" t="n">
        <f aca="false">INDEX('Default Prob'!$P$5:$P$14,MIN(1+_xlfn.IFNA(MATCH(F494,'Default Prob'!$F$5:$F$14,1),0),COUNT('Default Prob'!$P$5:$P$14)))</f>
        <v>0.0308436325815494</v>
      </c>
      <c r="H494" s="37" t="n">
        <f aca="false">H493*EXP(-G493*(F494-F493))</f>
        <v>0.947369979523358</v>
      </c>
      <c r="I494" s="38" t="n">
        <f aca="false">H493-H494</f>
        <v>8.00042857254102E-005</v>
      </c>
      <c r="J494" s="39" t="n">
        <f aca="false">INDEX('Default Prob'!$C$3:$C$20, _xlfn.IFNA(MATCH(F494, 'Default Prob'!$B$3:$B$20, 1), 1))</f>
        <v>-0.0055</v>
      </c>
      <c r="K494" s="40" t="n">
        <f aca="false">1/((1+J494)^F494)</f>
        <v>1.01030546394205</v>
      </c>
      <c r="L494" s="41" t="n">
        <f aca="false">IF(AND(D494, A494 &lt;= $G$2), $D$5*$D$2*(A494-E494)/365.25, 0)</f>
        <v>0</v>
      </c>
      <c r="M494" s="41" t="n">
        <f aca="false">IF(A494&lt;=$G$2, $D$5*$D$2*(A494-E494)/365.25, 0)</f>
        <v>944.558521560575</v>
      </c>
      <c r="N494" s="42" t="n">
        <f aca="false">(L494*H494 + M494*I494) * K494</f>
        <v>0.07634750066385</v>
      </c>
      <c r="O494" s="43" t="n">
        <f aca="false">IF(A494&lt;=$G$2, $D$2*(1-$D$3), 0)</f>
        <v>600000</v>
      </c>
      <c r="P494" s="44" t="n">
        <f aca="false">O494*I494*K494</f>
        <v>48.4972602042977</v>
      </c>
    </row>
    <row r="495" customFormat="false" ht="15" hidden="false" customHeight="false" outlineLevel="0" collapsed="false">
      <c r="A495" s="4" t="n">
        <f aca="false">WORKDAY(A494, 1)</f>
        <v>44574</v>
      </c>
      <c r="B495" s="33" t="n">
        <f aca="false">DATE(2000, MONTH(A495), DAY(A495))</f>
        <v>36538</v>
      </c>
      <c r="C495" s="33" t="n">
        <f aca="false">VLOOKUP(B495, $R$9:$S$13, 2)</f>
        <v>36605</v>
      </c>
      <c r="D495" s="34" t="n">
        <f aca="false">IF(OR(C495=B495, AND(C495&lt;&gt;C494, C494&gt;B494)), 1, 0)</f>
        <v>0</v>
      </c>
      <c r="E495" s="4" t="n">
        <f aca="false" t="array" ref="E495:E495">INDEX($A$9:A494, MAX(IF($D$9:D494=1, ROW(D$9:$D494)-ROW($D$9)+1, 0)))</f>
        <v>44550</v>
      </c>
      <c r="F495" s="36" t="n">
        <f aca="false">(A495-$A$2)/365.25</f>
        <v>1.86173853524983</v>
      </c>
      <c r="G495" s="37" t="n">
        <f aca="false">INDEX('Default Prob'!$P$5:$P$14,MIN(1+_xlfn.IFNA(MATCH(F495,'Default Prob'!$F$5:$F$14,1),0),COUNT('Default Prob'!$P$5:$P$14)))</f>
        <v>0.0308436325815494</v>
      </c>
      <c r="H495" s="37" t="n">
        <f aca="false">H494*EXP(-G494*(F495-F494))</f>
        <v>0.94728998199333</v>
      </c>
      <c r="I495" s="38" t="n">
        <f aca="false">H494-H495</f>
        <v>7.99975300277422E-005</v>
      </c>
      <c r="J495" s="39" t="n">
        <f aca="false">INDEX('Default Prob'!$C$3:$C$20, _xlfn.IFNA(MATCH(F495, 'Default Prob'!$B$3:$B$20, 1), 1))</f>
        <v>-0.0055</v>
      </c>
      <c r="K495" s="40" t="n">
        <f aca="false">1/((1+J495)^F495)</f>
        <v>1.01032071940886</v>
      </c>
      <c r="L495" s="41" t="n">
        <f aca="false">IF(AND(D495, A495 &lt;= $G$2), $D$5*$D$2*(A495-E495)/365.25, 0)</f>
        <v>0</v>
      </c>
      <c r="M495" s="41" t="n">
        <f aca="false">IF(A495&lt;=$G$2, $D$5*$D$2*(A495-E495)/365.25, 0)</f>
        <v>985.626283367557</v>
      </c>
      <c r="N495" s="42" t="n">
        <f aca="false">(L495*H495 + M495*I495) * K495</f>
        <v>0.0796614328593614</v>
      </c>
      <c r="O495" s="43" t="n">
        <f aca="false">IF(A495&lt;=$G$2, $D$2*(1-$D$3), 0)</f>
        <v>600000</v>
      </c>
      <c r="P495" s="44" t="n">
        <f aca="false">O495*I495*K495</f>
        <v>48.4938972531362</v>
      </c>
    </row>
    <row r="496" customFormat="false" ht="15" hidden="false" customHeight="false" outlineLevel="0" collapsed="false">
      <c r="A496" s="4" t="n">
        <f aca="false">WORKDAY(A495, 1)</f>
        <v>44575</v>
      </c>
      <c r="B496" s="33" t="n">
        <f aca="false">DATE(2000, MONTH(A496), DAY(A496))</f>
        <v>36539</v>
      </c>
      <c r="C496" s="33" t="n">
        <f aca="false">VLOOKUP(B496, $R$9:$S$13, 2)</f>
        <v>36605</v>
      </c>
      <c r="D496" s="34" t="n">
        <f aca="false">IF(OR(C496=B496, AND(C496&lt;&gt;C495, C495&gt;B495)), 1, 0)</f>
        <v>0</v>
      </c>
      <c r="E496" s="4" t="n">
        <f aca="false" t="array" ref="E496:E496">INDEX($A$9:A495, MAX(IF($D$9:D495=1, ROW(D$9:$D495)-ROW($D$9)+1, 0)))</f>
        <v>44550</v>
      </c>
      <c r="F496" s="36" t="n">
        <f aca="false">(A496-$A$2)/365.25</f>
        <v>1.86447638603696</v>
      </c>
      <c r="G496" s="37" t="n">
        <f aca="false">INDEX('Default Prob'!$P$5:$P$14,MIN(1+_xlfn.IFNA(MATCH(F496,'Default Prob'!$F$5:$F$14,1),0),COUNT('Default Prob'!$P$5:$P$14)))</f>
        <v>0.0308436325815494</v>
      </c>
      <c r="H496" s="37" t="n">
        <f aca="false">H495*EXP(-G495*(F496-F495))</f>
        <v>0.94720999121843</v>
      </c>
      <c r="I496" s="38" t="n">
        <f aca="false">H495-H496</f>
        <v>7.99907749005069E-005</v>
      </c>
      <c r="J496" s="39" t="n">
        <f aca="false">INDEX('Default Prob'!$C$3:$C$20, _xlfn.IFNA(MATCH(F496, 'Default Prob'!$B$3:$B$20, 1), 1))</f>
        <v>-0.0055</v>
      </c>
      <c r="K496" s="40" t="n">
        <f aca="false">1/((1+J496)^F496)</f>
        <v>1.01033597510602</v>
      </c>
      <c r="L496" s="41" t="n">
        <f aca="false">IF(AND(D496, A496 &lt;= $G$2), $D$5*$D$2*(A496-E496)/365.25, 0)</f>
        <v>0</v>
      </c>
      <c r="M496" s="41" t="n">
        <f aca="false">IF(A496&lt;=$G$2, $D$5*$D$2*(A496-E496)/365.25, 0)</f>
        <v>1026.69404517454</v>
      </c>
      <c r="N496" s="42" t="n">
        <f aca="false">(L496*H496 + M496*I496) * K496</f>
        <v>0.0829749050909549</v>
      </c>
      <c r="O496" s="43" t="n">
        <f aca="false">IF(A496&lt;=$G$2, $D$2*(1-$D$3), 0)</f>
        <v>600000</v>
      </c>
      <c r="P496" s="44" t="n">
        <f aca="false">O496*I496*K496</f>
        <v>48.4905345351541</v>
      </c>
    </row>
    <row r="497" customFormat="false" ht="15" hidden="false" customHeight="false" outlineLevel="0" collapsed="false">
      <c r="A497" s="4" t="n">
        <f aca="false">WORKDAY(A496, 1)</f>
        <v>44578</v>
      </c>
      <c r="B497" s="33" t="n">
        <f aca="false">DATE(2000, MONTH(A497), DAY(A497))</f>
        <v>36542</v>
      </c>
      <c r="C497" s="33" t="n">
        <f aca="false">VLOOKUP(B497, $R$9:$S$13, 2)</f>
        <v>36605</v>
      </c>
      <c r="D497" s="34" t="n">
        <f aca="false">IF(OR(C497=B497, AND(C497&lt;&gt;C496, C496&gt;B496)), 1, 0)</f>
        <v>0</v>
      </c>
      <c r="E497" s="4" t="n">
        <f aca="false" t="array" ref="E497:E497">INDEX($A$9:A496, MAX(IF($D$9:D496=1, ROW(D$9:$D496)-ROW($D$9)+1, 0)))</f>
        <v>44550</v>
      </c>
      <c r="F497" s="36" t="n">
        <f aca="false">(A497-$A$2)/365.25</f>
        <v>1.87268993839836</v>
      </c>
      <c r="G497" s="37" t="n">
        <f aca="false">INDEX('Default Prob'!$P$5:$P$14,MIN(1+_xlfn.IFNA(MATCH(F497,'Default Prob'!$F$5:$F$14,1),0),COUNT('Default Prob'!$P$5:$P$14)))</f>
        <v>0.0308436325815494</v>
      </c>
      <c r="H497" s="37" t="n">
        <f aca="false">H496*EXP(-G496*(F497-F496))</f>
        <v>0.946970059418788</v>
      </c>
      <c r="I497" s="38" t="n">
        <f aca="false">H496-H497</f>
        <v>0.000239931799641435</v>
      </c>
      <c r="J497" s="39" t="n">
        <f aca="false">INDEX('Default Prob'!$C$3:$C$20, _xlfn.IFNA(MATCH(F497, 'Default Prob'!$B$3:$B$20, 1), 1))</f>
        <v>-0.0055</v>
      </c>
      <c r="K497" s="40" t="n">
        <f aca="false">1/((1+J497)^F497)</f>
        <v>1.01038174357968</v>
      </c>
      <c r="L497" s="41" t="n">
        <f aca="false">IF(AND(D497, A497 &lt;= $G$2), $D$5*$D$2*(A497-E497)/365.25, 0)</f>
        <v>0</v>
      </c>
      <c r="M497" s="41" t="n">
        <f aca="false">IF(A497&lt;=$G$2, $D$5*$D$2*(A497-E497)/365.25, 0)</f>
        <v>1149.89733059548</v>
      </c>
      <c r="N497" s="42" t="n">
        <f aca="false">(L497*H497 + M497*I497) * K497</f>
        <v>0.27876122717593</v>
      </c>
      <c r="O497" s="43" t="n">
        <f aca="false">IF(A497&lt;=$G$2, $D$2*(1-$D$3), 0)</f>
        <v>600000</v>
      </c>
      <c r="P497" s="44" t="n">
        <f aca="false">O497*I497*K497</f>
        <v>145.453626037155</v>
      </c>
    </row>
    <row r="498" customFormat="false" ht="15" hidden="false" customHeight="false" outlineLevel="0" collapsed="false">
      <c r="A498" s="4" t="n">
        <f aca="false">WORKDAY(A497, 1)</f>
        <v>44579</v>
      </c>
      <c r="B498" s="33" t="n">
        <f aca="false">DATE(2000, MONTH(A498), DAY(A498))</f>
        <v>36543</v>
      </c>
      <c r="C498" s="33" t="n">
        <f aca="false">VLOOKUP(B498, $R$9:$S$13, 2)</f>
        <v>36605</v>
      </c>
      <c r="D498" s="34" t="n">
        <f aca="false">IF(OR(C498=B498, AND(C498&lt;&gt;C497, C497&gt;B497)), 1, 0)</f>
        <v>0</v>
      </c>
      <c r="E498" s="4" t="n">
        <f aca="false" t="array" ref="E498:E498">INDEX($A$9:A497, MAX(IF($D$9:D497=1, ROW(D$9:$D497)-ROW($D$9)+1, 0)))</f>
        <v>44550</v>
      </c>
      <c r="F498" s="36" t="n">
        <f aca="false">(A498-$A$2)/365.25</f>
        <v>1.87542778918549</v>
      </c>
      <c r="G498" s="37" t="n">
        <f aca="false">INDEX('Default Prob'!$P$5:$P$14,MIN(1+_xlfn.IFNA(MATCH(F498,'Default Prob'!$F$5:$F$14,1),0),COUNT('Default Prob'!$P$5:$P$14)))</f>
        <v>0.0308436325815494</v>
      </c>
      <c r="H498" s="37" t="n">
        <f aca="false">H497*EXP(-G497*(F498-F497))</f>
        <v>0.946890095658694</v>
      </c>
      <c r="I498" s="38" t="n">
        <f aca="false">H497-H498</f>
        <v>7.99637600948921E-005</v>
      </c>
      <c r="J498" s="39" t="n">
        <f aca="false">INDEX('Default Prob'!$C$3:$C$20, _xlfn.IFNA(MATCH(F498, 'Default Prob'!$B$3:$B$20, 1), 1))</f>
        <v>-0.0055</v>
      </c>
      <c r="K498" s="40" t="n">
        <f aca="false">1/((1+J498)^F498)</f>
        <v>1.01039700019831</v>
      </c>
      <c r="L498" s="41" t="n">
        <f aca="false">IF(AND(D498, A498 &lt;= $G$2), $D$5*$D$2*(A498-E498)/365.25, 0)</f>
        <v>0</v>
      </c>
      <c r="M498" s="41" t="n">
        <f aca="false">IF(A498&lt;=$G$2, $D$5*$D$2*(A498-E498)/365.25, 0)</f>
        <v>1190.96509240246</v>
      </c>
      <c r="N498" s="42" t="n">
        <f aca="false">(L498*H498 + M498*I498) * K498</f>
        <v>0.096224195335081</v>
      </c>
      <c r="O498" s="43" t="n">
        <f aca="false">IF(A498&lt;=$G$2, $D$2*(1-$D$3), 0)</f>
        <v>600000</v>
      </c>
      <c r="P498" s="44" t="n">
        <f aca="false">O498*I498*K498</f>
        <v>48.4770859946736</v>
      </c>
    </row>
    <row r="499" customFormat="false" ht="15" hidden="false" customHeight="false" outlineLevel="0" collapsed="false">
      <c r="A499" s="4" t="n">
        <f aca="false">WORKDAY(A498, 1)</f>
        <v>44580</v>
      </c>
      <c r="B499" s="33" t="n">
        <f aca="false">DATE(2000, MONTH(A499), DAY(A499))</f>
        <v>36544</v>
      </c>
      <c r="C499" s="33" t="n">
        <f aca="false">VLOOKUP(B499, $R$9:$S$13, 2)</f>
        <v>36605</v>
      </c>
      <c r="D499" s="34" t="n">
        <f aca="false">IF(OR(C499=B499, AND(C499&lt;&gt;C498, C498&gt;B498)), 1, 0)</f>
        <v>0</v>
      </c>
      <c r="E499" s="4" t="n">
        <f aca="false" t="array" ref="E499:E499">INDEX($A$9:A498, MAX(IF($D$9:D498=1, ROW(D$9:$D498)-ROW($D$9)+1, 0)))</f>
        <v>44550</v>
      </c>
      <c r="F499" s="36" t="n">
        <f aca="false">(A499-$A$2)/365.25</f>
        <v>1.87816563997262</v>
      </c>
      <c r="G499" s="37" t="n">
        <f aca="false">INDEX('Default Prob'!$P$5:$P$14,MIN(1+_xlfn.IFNA(MATCH(F499,'Default Prob'!$F$5:$F$14,1),0),COUNT('Default Prob'!$P$5:$P$14)))</f>
        <v>0.0308436325815494</v>
      </c>
      <c r="H499" s="37" t="n">
        <f aca="false">H498*EXP(-G498*(F499-F498))</f>
        <v>0.946810138650874</v>
      </c>
      <c r="I499" s="38" t="n">
        <f aca="false">H498-H499</f>
        <v>7.99570078191536E-005</v>
      </c>
      <c r="J499" s="39" t="n">
        <f aca="false">INDEX('Default Prob'!$C$3:$C$20, _xlfn.IFNA(MATCH(F499, 'Default Prob'!$B$3:$B$20, 1), 1))</f>
        <v>-0.0055</v>
      </c>
      <c r="K499" s="40" t="n">
        <f aca="false">1/((1+J499)^F499)</f>
        <v>1.0104122570473</v>
      </c>
      <c r="L499" s="41" t="n">
        <f aca="false">IF(AND(D499, A499 &lt;= $G$2), $D$5*$D$2*(A499-E499)/365.25, 0)</f>
        <v>0</v>
      </c>
      <c r="M499" s="41" t="n">
        <f aca="false">IF(A499&lt;=$G$2, $D$5*$D$2*(A499-E499)/365.25, 0)</f>
        <v>1232.03285420945</v>
      </c>
      <c r="N499" s="42" t="n">
        <f aca="false">(L499*H499 + M499*I499) * K499</f>
        <v>0.0995353684648454</v>
      </c>
      <c r="O499" s="43" t="n">
        <f aca="false">IF(A499&lt;=$G$2, $D$2*(1-$D$3), 0)</f>
        <v>600000</v>
      </c>
      <c r="P499" s="44" t="n">
        <f aca="false">O499*I499*K499</f>
        <v>48.4737244423797</v>
      </c>
    </row>
    <row r="500" customFormat="false" ht="15" hidden="false" customHeight="false" outlineLevel="0" collapsed="false">
      <c r="A500" s="4" t="n">
        <f aca="false">WORKDAY(A499, 1)</f>
        <v>44581</v>
      </c>
      <c r="B500" s="33" t="n">
        <f aca="false">DATE(2000, MONTH(A500), DAY(A500))</f>
        <v>36545</v>
      </c>
      <c r="C500" s="33" t="n">
        <f aca="false">VLOOKUP(B500, $R$9:$S$13, 2)</f>
        <v>36605</v>
      </c>
      <c r="D500" s="34" t="n">
        <f aca="false">IF(OR(C500=B500, AND(C500&lt;&gt;C499, C499&gt;B499)), 1, 0)</f>
        <v>0</v>
      </c>
      <c r="E500" s="4" t="n">
        <f aca="false" t="array" ref="E500:E500">INDEX($A$9:A499, MAX(IF($D$9:D499=1, ROW(D$9:$D499)-ROW($D$9)+1, 0)))</f>
        <v>44550</v>
      </c>
      <c r="F500" s="36" t="n">
        <f aca="false">(A500-$A$2)/365.25</f>
        <v>1.88090349075975</v>
      </c>
      <c r="G500" s="37" t="n">
        <f aca="false">INDEX('Default Prob'!$P$5:$P$14,MIN(1+_xlfn.IFNA(MATCH(F500,'Default Prob'!$F$5:$F$14,1),0),COUNT('Default Prob'!$P$5:$P$14)))</f>
        <v>0.0308436325815494</v>
      </c>
      <c r="H500" s="37" t="n">
        <f aca="false">H499*EXP(-G499*(F500-F499))</f>
        <v>0.946730188394761</v>
      </c>
      <c r="I500" s="38" t="n">
        <f aca="false">H499-H500</f>
        <v>7.99502561136256E-005</v>
      </c>
      <c r="J500" s="39" t="n">
        <f aca="false">INDEX('Default Prob'!$C$3:$C$20, _xlfn.IFNA(MATCH(F500, 'Default Prob'!$B$3:$B$20, 1), 1))</f>
        <v>-0.0055</v>
      </c>
      <c r="K500" s="40" t="n">
        <f aca="false">1/((1+J500)^F500)</f>
        <v>1.01042751412667</v>
      </c>
      <c r="L500" s="41" t="n">
        <f aca="false">IF(AND(D500, A500 &lt;= $G$2), $D$5*$D$2*(A500-E500)/365.25, 0)</f>
        <v>0</v>
      </c>
      <c r="M500" s="41" t="n">
        <f aca="false">IF(A500&lt;=$G$2, $D$5*$D$2*(A500-E500)/365.25, 0)</f>
        <v>1273.10061601643</v>
      </c>
      <c r="N500" s="42" t="n">
        <f aca="false">(L500*H500 + M500*I500) * K500</f>
        <v>0.102846081917828</v>
      </c>
      <c r="O500" s="43" t="n">
        <f aca="false">IF(A500&lt;=$G$2, $D$2*(1-$D$3), 0)</f>
        <v>600000</v>
      </c>
      <c r="P500" s="44" t="n">
        <f aca="false">O500*I500*K500</f>
        <v>48.4703631232087</v>
      </c>
    </row>
    <row r="501" customFormat="false" ht="15" hidden="false" customHeight="false" outlineLevel="0" collapsed="false">
      <c r="A501" s="4" t="n">
        <f aca="false">WORKDAY(A500, 1)</f>
        <v>44582</v>
      </c>
      <c r="B501" s="33" t="n">
        <f aca="false">DATE(2000, MONTH(A501), DAY(A501))</f>
        <v>36546</v>
      </c>
      <c r="C501" s="33" t="n">
        <f aca="false">VLOOKUP(B501, $R$9:$S$13, 2)</f>
        <v>36605</v>
      </c>
      <c r="D501" s="34" t="n">
        <f aca="false">IF(OR(C501=B501, AND(C501&lt;&gt;C500, C500&gt;B500)), 1, 0)</f>
        <v>0</v>
      </c>
      <c r="E501" s="4" t="n">
        <f aca="false" t="array" ref="E501:E501">INDEX($A$9:A500, MAX(IF($D$9:D500=1, ROW(D$9:$D500)-ROW($D$9)+1, 0)))</f>
        <v>44550</v>
      </c>
      <c r="F501" s="36" t="n">
        <f aca="false">(A501-$A$2)/365.25</f>
        <v>1.88364134154689</v>
      </c>
      <c r="G501" s="37" t="n">
        <f aca="false">INDEX('Default Prob'!$P$5:$P$14,MIN(1+_xlfn.IFNA(MATCH(F501,'Default Prob'!$F$5:$F$14,1),0),COUNT('Default Prob'!$P$5:$P$14)))</f>
        <v>0.0308436325815494</v>
      </c>
      <c r="H501" s="37" t="n">
        <f aca="false">H500*EXP(-G500*(F501-F500))</f>
        <v>0.946650244889783</v>
      </c>
      <c r="I501" s="38" t="n">
        <f aca="false">H500-H501</f>
        <v>7.99435049783081E-005</v>
      </c>
      <c r="J501" s="39" t="n">
        <f aca="false">INDEX('Default Prob'!$C$3:$C$20, _xlfn.IFNA(MATCH(F501, 'Default Prob'!$B$3:$B$20, 1), 1))</f>
        <v>-0.0055</v>
      </c>
      <c r="K501" s="40" t="n">
        <f aca="false">1/((1+J501)^F501)</f>
        <v>1.01044277143642</v>
      </c>
      <c r="L501" s="41" t="n">
        <f aca="false">IF(AND(D501, A501 &lt;= $G$2), $D$5*$D$2*(A501-E501)/365.25, 0)</f>
        <v>0</v>
      </c>
      <c r="M501" s="41" t="n">
        <f aca="false">IF(A501&lt;=$G$2, $D$5*$D$2*(A501-E501)/365.25, 0)</f>
        <v>1314.16837782341</v>
      </c>
      <c r="N501" s="42" t="n">
        <f aca="false">(L501*H501 + M501*I501) * K501</f>
        <v>0.106156335741927</v>
      </c>
      <c r="O501" s="43" t="n">
        <f aca="false">IF(A501&lt;=$G$2, $D$2*(1-$D$3), 0)</f>
        <v>600000</v>
      </c>
      <c r="P501" s="44" t="n">
        <f aca="false">O501*I501*K501</f>
        <v>48.4670020371737</v>
      </c>
    </row>
    <row r="502" customFormat="false" ht="15" hidden="false" customHeight="false" outlineLevel="0" collapsed="false">
      <c r="A502" s="4" t="n">
        <f aca="false">WORKDAY(A501, 1)</f>
        <v>44585</v>
      </c>
      <c r="B502" s="33" t="n">
        <f aca="false">DATE(2000, MONTH(A502), DAY(A502))</f>
        <v>36549</v>
      </c>
      <c r="C502" s="33" t="n">
        <f aca="false">VLOOKUP(B502, $R$9:$S$13, 2)</f>
        <v>36605</v>
      </c>
      <c r="D502" s="34" t="n">
        <f aca="false">IF(OR(C502=B502, AND(C502&lt;&gt;C501, C501&gt;B501)), 1, 0)</f>
        <v>0</v>
      </c>
      <c r="E502" s="4" t="n">
        <f aca="false" t="array" ref="E502:E502">INDEX($A$9:A501, MAX(IF($D$9:D501=1, ROW(D$9:$D501)-ROW($D$9)+1, 0)))</f>
        <v>44550</v>
      </c>
      <c r="F502" s="36" t="n">
        <f aca="false">(A502-$A$2)/365.25</f>
        <v>1.89185489390828</v>
      </c>
      <c r="G502" s="37" t="n">
        <f aca="false">INDEX('Default Prob'!$P$5:$P$14,MIN(1+_xlfn.IFNA(MATCH(F502,'Default Prob'!$F$5:$F$14,1),0),COUNT('Default Prob'!$P$5:$P$14)))</f>
        <v>0.0308436325815494</v>
      </c>
      <c r="H502" s="37" t="n">
        <f aca="false">H501*EXP(-G501*(F502-F501))</f>
        <v>0.94641045487596</v>
      </c>
      <c r="I502" s="38" t="n">
        <f aca="false">H501-H502</f>
        <v>0.000239790013822905</v>
      </c>
      <c r="J502" s="39" t="n">
        <f aca="false">INDEX('Default Prob'!$C$3:$C$20, _xlfn.IFNA(MATCH(F502, 'Default Prob'!$B$3:$B$20, 1), 1))</f>
        <v>-0.0055</v>
      </c>
      <c r="K502" s="40" t="n">
        <f aca="false">1/((1+J502)^F502)</f>
        <v>1.01048854474798</v>
      </c>
      <c r="L502" s="41" t="n">
        <f aca="false">IF(AND(D502, A502 &lt;= $G$2), $D$5*$D$2*(A502-E502)/365.25, 0)</f>
        <v>0</v>
      </c>
      <c r="M502" s="41" t="n">
        <f aca="false">IF(A502&lt;=$G$2, $D$5*$D$2*(A502-E502)/365.25, 0)</f>
        <v>1437.37166324435</v>
      </c>
      <c r="N502" s="42" t="n">
        <f aca="false">(L502*H502 + M502*I502) * K502</f>
        <v>0.348282430141896</v>
      </c>
      <c r="O502" s="43" t="n">
        <f aca="false">IF(A502&lt;=$G$2, $D$2*(1-$D$3), 0)</f>
        <v>600000</v>
      </c>
      <c r="P502" s="44" t="n">
        <f aca="false">O502*I502*K502</f>
        <v>145.383037267803</v>
      </c>
    </row>
    <row r="503" customFormat="false" ht="15" hidden="false" customHeight="false" outlineLevel="0" collapsed="false">
      <c r="A503" s="4" t="n">
        <f aca="false">WORKDAY(A502, 1)</f>
        <v>44586</v>
      </c>
      <c r="B503" s="33" t="n">
        <f aca="false">DATE(2000, MONTH(A503), DAY(A503))</f>
        <v>36550</v>
      </c>
      <c r="C503" s="33" t="n">
        <f aca="false">VLOOKUP(B503, $R$9:$S$13, 2)</f>
        <v>36605</v>
      </c>
      <c r="D503" s="34" t="n">
        <f aca="false">IF(OR(C503=B503, AND(C503&lt;&gt;C502, C502&gt;B502)), 1, 0)</f>
        <v>0</v>
      </c>
      <c r="E503" s="4" t="n">
        <f aca="false" t="array" ref="E503:E503">INDEX($A$9:A502, MAX(IF($D$9:D502=1, ROW(D$9:$D502)-ROW($D$9)+1, 0)))</f>
        <v>44550</v>
      </c>
      <c r="F503" s="36" t="n">
        <f aca="false">(A503-$A$2)/365.25</f>
        <v>1.89459274469541</v>
      </c>
      <c r="G503" s="37" t="n">
        <f aca="false">INDEX('Default Prob'!$P$5:$P$14,MIN(1+_xlfn.IFNA(MATCH(F503,'Default Prob'!$F$5:$F$14,1),0),COUNT('Default Prob'!$P$5:$P$14)))</f>
        <v>0.0308436325815494</v>
      </c>
      <c r="H503" s="37" t="n">
        <f aca="false">H502*EXP(-G502*(F503-F502))</f>
        <v>0.946330538369823</v>
      </c>
      <c r="I503" s="38" t="n">
        <f aca="false">H502-H503</f>
        <v>7.99165061368123E-005</v>
      </c>
      <c r="J503" s="39" t="n">
        <f aca="false">INDEX('Default Prob'!$C$3:$C$20, _xlfn.IFNA(MATCH(F503, 'Default Prob'!$B$3:$B$20, 1), 1))</f>
        <v>-0.0055</v>
      </c>
      <c r="K503" s="40" t="n">
        <f aca="false">1/((1+J503)^F503)</f>
        <v>1.01050380297928</v>
      </c>
      <c r="L503" s="41" t="n">
        <f aca="false">IF(AND(D503, A503 &lt;= $G$2), $D$5*$D$2*(A503-E503)/365.25, 0)</f>
        <v>0</v>
      </c>
      <c r="M503" s="41" t="n">
        <f aca="false">IF(A503&lt;=$G$2, $D$5*$D$2*(A503-E503)/365.25, 0)</f>
        <v>1478.43942505133</v>
      </c>
      <c r="N503" s="42" t="n">
        <f aca="false">(L503*H503 + M503*I503) * K503</f>
        <v>0.119392755704081</v>
      </c>
      <c r="O503" s="43" t="n">
        <f aca="false">IF(A503&lt;=$G$2, $D$2*(1-$D$3), 0)</f>
        <v>600000</v>
      </c>
      <c r="P503" s="44" t="n">
        <f aca="false">O503*I503*K503</f>
        <v>48.4535600232396</v>
      </c>
    </row>
    <row r="504" customFormat="false" ht="15" hidden="false" customHeight="false" outlineLevel="0" collapsed="false">
      <c r="A504" s="4" t="n">
        <f aca="false">WORKDAY(A503, 1)</f>
        <v>44587</v>
      </c>
      <c r="B504" s="33" t="n">
        <f aca="false">DATE(2000, MONTH(A504), DAY(A504))</f>
        <v>36551</v>
      </c>
      <c r="C504" s="33" t="n">
        <f aca="false">VLOOKUP(B504, $R$9:$S$13, 2)</f>
        <v>36605</v>
      </c>
      <c r="D504" s="34" t="n">
        <f aca="false">IF(OR(C504=B504, AND(C504&lt;&gt;C503, C503&gt;B503)), 1, 0)</f>
        <v>0</v>
      </c>
      <c r="E504" s="4" t="n">
        <f aca="false" t="array" ref="E504:E504">INDEX($A$9:A503, MAX(IF($D$9:D503=1, ROW(D$9:$D503)-ROW($D$9)+1, 0)))</f>
        <v>44550</v>
      </c>
      <c r="F504" s="36" t="n">
        <f aca="false">(A504-$A$2)/365.25</f>
        <v>1.89733059548255</v>
      </c>
      <c r="G504" s="37" t="n">
        <f aca="false">INDEX('Default Prob'!$P$5:$P$14,MIN(1+_xlfn.IFNA(MATCH(F504,'Default Prob'!$F$5:$F$14,1),0),COUNT('Default Prob'!$P$5:$P$14)))</f>
        <v>0.0308436325815494</v>
      </c>
      <c r="H504" s="37" t="n">
        <f aca="false">H503*EXP(-G503*(F504-F503))</f>
        <v>0.946250628611971</v>
      </c>
      <c r="I504" s="38" t="n">
        <f aca="false">H503-H504</f>
        <v>7.99097578513264E-005</v>
      </c>
      <c r="J504" s="39" t="n">
        <f aca="false">INDEX('Default Prob'!$C$3:$C$20, _xlfn.IFNA(MATCH(F504, 'Default Prob'!$B$3:$B$20, 1), 1))</f>
        <v>-0.0055</v>
      </c>
      <c r="K504" s="40" t="n">
        <f aca="false">1/((1+J504)^F504)</f>
        <v>1.01051906144098</v>
      </c>
      <c r="L504" s="41" t="n">
        <f aca="false">IF(AND(D504, A504 &lt;= $G$2), $D$5*$D$2*(A504-E504)/365.25, 0)</f>
        <v>0</v>
      </c>
      <c r="M504" s="41" t="n">
        <f aca="false">IF(A504&lt;=$G$2, $D$5*$D$2*(A504-E504)/365.25, 0)</f>
        <v>1519.50718685832</v>
      </c>
      <c r="N504" s="42" t="n">
        <f aca="false">(L504*H504 + M504*I504) * K504</f>
        <v>0.12270071210038</v>
      </c>
      <c r="O504" s="43" t="n">
        <f aca="false">IF(A504&lt;=$G$2, $D$2*(1-$D$3), 0)</f>
        <v>600000</v>
      </c>
      <c r="P504" s="44" t="n">
        <f aca="false">O504*I504*K504</f>
        <v>48.4502001023391</v>
      </c>
    </row>
    <row r="505" customFormat="false" ht="15" hidden="false" customHeight="false" outlineLevel="0" collapsed="false">
      <c r="A505" s="4" t="n">
        <f aca="false">WORKDAY(A504, 1)</f>
        <v>44588</v>
      </c>
      <c r="B505" s="33" t="n">
        <f aca="false">DATE(2000, MONTH(A505), DAY(A505))</f>
        <v>36552</v>
      </c>
      <c r="C505" s="33" t="n">
        <f aca="false">VLOOKUP(B505, $R$9:$S$13, 2)</f>
        <v>36605</v>
      </c>
      <c r="D505" s="34" t="n">
        <f aca="false">IF(OR(C505=B505, AND(C505&lt;&gt;C504, C504&gt;B504)), 1, 0)</f>
        <v>0</v>
      </c>
      <c r="E505" s="4" t="n">
        <f aca="false" t="array" ref="E505:E505">INDEX($A$9:A504, MAX(IF($D$9:D504=1, ROW(D$9:$D504)-ROW($D$9)+1, 0)))</f>
        <v>44550</v>
      </c>
      <c r="F505" s="36" t="n">
        <f aca="false">(A505-$A$2)/365.25</f>
        <v>1.90006844626968</v>
      </c>
      <c r="G505" s="37" t="n">
        <f aca="false">INDEX('Default Prob'!$P$5:$P$14,MIN(1+_xlfn.IFNA(MATCH(F505,'Default Prob'!$F$5:$F$14,1),0),COUNT('Default Prob'!$P$5:$P$14)))</f>
        <v>0.0308436325815494</v>
      </c>
      <c r="H505" s="37" t="n">
        <f aca="false">H504*EXP(-G504*(F505-F504))</f>
        <v>0.946170725601836</v>
      </c>
      <c r="I505" s="38" t="n">
        <f aca="false">H504-H505</f>
        <v>7.99030101358289E-005</v>
      </c>
      <c r="J505" s="39" t="n">
        <f aca="false">INDEX('Default Prob'!$C$3:$C$20, _xlfn.IFNA(MATCH(F505, 'Default Prob'!$B$3:$B$20, 1), 1))</f>
        <v>-0.0055</v>
      </c>
      <c r="K505" s="40" t="n">
        <f aca="false">1/((1+J505)^F505)</f>
        <v>1.01053432013308</v>
      </c>
      <c r="L505" s="41" t="n">
        <f aca="false">IF(AND(D505, A505 &lt;= $G$2), $D$5*$D$2*(A505-E505)/365.25, 0)</f>
        <v>0</v>
      </c>
      <c r="M505" s="41" t="n">
        <f aca="false">IF(A505&lt;=$G$2, $D$5*$D$2*(A505-E505)/365.25, 0)</f>
        <v>1560.5749486653</v>
      </c>
      <c r="N505" s="42" t="n">
        <f aca="false">(L505*H505 + M505*I505) * K505</f>
        <v>0.126008209154804</v>
      </c>
      <c r="O505" s="43" t="n">
        <f aca="false">IF(A505&lt;=$G$2, $D$2*(1-$D$3), 0)</f>
        <v>600000</v>
      </c>
      <c r="P505" s="44" t="n">
        <f aca="false">O505*I505*K505</f>
        <v>48.446840414518</v>
      </c>
    </row>
    <row r="506" customFormat="false" ht="15" hidden="false" customHeight="false" outlineLevel="0" collapsed="false">
      <c r="A506" s="4" t="n">
        <f aca="false">WORKDAY(A505, 1)</f>
        <v>44589</v>
      </c>
      <c r="B506" s="33" t="n">
        <f aca="false">DATE(2000, MONTH(A506), DAY(A506))</f>
        <v>36553</v>
      </c>
      <c r="C506" s="33" t="n">
        <f aca="false">VLOOKUP(B506, $R$9:$S$13, 2)</f>
        <v>36605</v>
      </c>
      <c r="D506" s="34" t="n">
        <f aca="false">IF(OR(C506=B506, AND(C506&lt;&gt;C505, C505&gt;B505)), 1, 0)</f>
        <v>0</v>
      </c>
      <c r="E506" s="4" t="n">
        <f aca="false" t="array" ref="E506:E506">INDEX($A$9:A505, MAX(IF($D$9:D505=1, ROW(D$9:$D505)-ROW($D$9)+1, 0)))</f>
        <v>44550</v>
      </c>
      <c r="F506" s="36" t="n">
        <f aca="false">(A506-$A$2)/365.25</f>
        <v>1.90280629705681</v>
      </c>
      <c r="G506" s="37" t="n">
        <f aca="false">INDEX('Default Prob'!$P$5:$P$14,MIN(1+_xlfn.IFNA(MATCH(F506,'Default Prob'!$F$5:$F$14,1),0),COUNT('Default Prob'!$P$5:$P$14)))</f>
        <v>0.0308436325815494</v>
      </c>
      <c r="H506" s="37" t="n">
        <f aca="false">H505*EXP(-G505*(F506-F505))</f>
        <v>0.946090829338846</v>
      </c>
      <c r="I506" s="38" t="n">
        <f aca="false">H505-H506</f>
        <v>7.98962629897648E-005</v>
      </c>
      <c r="J506" s="39" t="n">
        <f aca="false">INDEX('Default Prob'!$C$3:$C$20, _xlfn.IFNA(MATCH(F506, 'Default Prob'!$B$3:$B$20, 1), 1))</f>
        <v>-0.0055</v>
      </c>
      <c r="K506" s="40" t="n">
        <f aca="false">1/((1+J506)^F506)</f>
        <v>1.01054957905559</v>
      </c>
      <c r="L506" s="41" t="n">
        <f aca="false">IF(AND(D506, A506 &lt;= $G$2), $D$5*$D$2*(A506-E506)/365.25, 0)</f>
        <v>0</v>
      </c>
      <c r="M506" s="41" t="n">
        <f aca="false">IF(A506&lt;=$G$2, $D$5*$D$2*(A506-E506)/365.25, 0)</f>
        <v>1601.64271047228</v>
      </c>
      <c r="N506" s="42" t="n">
        <f aca="false">(L506*H506 + M506*I506) * K506</f>
        <v>0.12931524691435</v>
      </c>
      <c r="O506" s="43" t="n">
        <f aca="false">IF(A506&lt;=$G$2, $D$2*(1-$D$3), 0)</f>
        <v>600000</v>
      </c>
      <c r="P506" s="44" t="n">
        <f aca="false">O506*I506*K506</f>
        <v>48.4434809594528</v>
      </c>
    </row>
    <row r="507" customFormat="false" ht="15" hidden="false" customHeight="false" outlineLevel="0" collapsed="false">
      <c r="A507" s="4" t="n">
        <f aca="false">WORKDAY(A506, 1)</f>
        <v>44592</v>
      </c>
      <c r="B507" s="33" t="n">
        <f aca="false">DATE(2000, MONTH(A507), DAY(A507))</f>
        <v>36556</v>
      </c>
      <c r="C507" s="33" t="n">
        <f aca="false">VLOOKUP(B507, $R$9:$S$13, 2)</f>
        <v>36605</v>
      </c>
      <c r="D507" s="34" t="n">
        <f aca="false">IF(OR(C507=B507, AND(C507&lt;&gt;C506, C506&gt;B506)), 1, 0)</f>
        <v>0</v>
      </c>
      <c r="E507" s="4" t="n">
        <f aca="false" t="array" ref="E507:E507">INDEX($A$9:A506, MAX(IF($D$9:D506=1, ROW(D$9:$D506)-ROW($D$9)+1, 0)))</f>
        <v>44550</v>
      </c>
      <c r="F507" s="36" t="n">
        <f aca="false">(A507-$A$2)/365.25</f>
        <v>1.91101984941821</v>
      </c>
      <c r="G507" s="37" t="n">
        <f aca="false">INDEX('Default Prob'!$P$5:$P$14,MIN(1+_xlfn.IFNA(MATCH(F507,'Default Prob'!$F$5:$F$14,1),0),COUNT('Default Prob'!$P$5:$P$14)))</f>
        <v>0.0308436325815494</v>
      </c>
      <c r="H507" s="37" t="n">
        <f aca="false">H506*EXP(-G506*(F507-F506))</f>
        <v>0.945851181027054</v>
      </c>
      <c r="I507" s="38" t="n">
        <f aca="false">H506-H507</f>
        <v>0.000239648311791574</v>
      </c>
      <c r="J507" s="39" t="n">
        <f aca="false">INDEX('Default Prob'!$C$3:$C$20, _xlfn.IFNA(MATCH(F507, 'Default Prob'!$B$3:$B$20, 1), 1))</f>
        <v>-0.0055</v>
      </c>
      <c r="K507" s="40" t="n">
        <f aca="false">1/((1+J507)^F507)</f>
        <v>1.01059535720556</v>
      </c>
      <c r="L507" s="41" t="n">
        <f aca="false">IF(AND(D507, A507 &lt;= $G$2), $D$5*$D$2*(A507-E507)/365.25, 0)</f>
        <v>0</v>
      </c>
      <c r="M507" s="41" t="n">
        <f aca="false">IF(A507&lt;=$G$2, $D$5*$D$2*(A507-E507)/365.25, 0)</f>
        <v>1724.84599589322</v>
      </c>
      <c r="N507" s="42" t="n">
        <f aca="false">(L507*H507 + M507*I507) * K507</f>
        <v>0.4177360900561</v>
      </c>
      <c r="O507" s="43" t="n">
        <f aca="false">IF(A507&lt;=$G$2, $D$2*(1-$D$3), 0)</f>
        <v>600000</v>
      </c>
      <c r="P507" s="44" t="n">
        <f aca="false">O507*I507*K507</f>
        <v>145.312482755229</v>
      </c>
    </row>
    <row r="508" customFormat="false" ht="15" hidden="false" customHeight="false" outlineLevel="0" collapsed="false">
      <c r="A508" s="4" t="n">
        <f aca="false">WORKDAY(A507, 1)</f>
        <v>44593</v>
      </c>
      <c r="B508" s="33" t="n">
        <f aca="false">DATE(2000, MONTH(A508), DAY(A508))</f>
        <v>36557</v>
      </c>
      <c r="C508" s="33" t="n">
        <f aca="false">VLOOKUP(B508, $R$9:$S$13, 2)</f>
        <v>36605</v>
      </c>
      <c r="D508" s="34" t="n">
        <f aca="false">IF(OR(C508=B508, AND(C508&lt;&gt;C507, C507&gt;B507)), 1, 0)</f>
        <v>0</v>
      </c>
      <c r="E508" s="4" t="n">
        <f aca="false" t="array" ref="E508:E508">INDEX($A$9:A507, MAX(IF($D$9:D507=1, ROW(D$9:$D507)-ROW($D$9)+1, 0)))</f>
        <v>44550</v>
      </c>
      <c r="F508" s="36" t="n">
        <f aca="false">(A508-$A$2)/365.25</f>
        <v>1.91375770020534</v>
      </c>
      <c r="G508" s="37" t="n">
        <f aca="false">INDEX('Default Prob'!$P$5:$P$14,MIN(1+_xlfn.IFNA(MATCH(F508,'Default Prob'!$F$5:$F$14,1),0),COUNT('Default Prob'!$P$5:$P$14)))</f>
        <v>0.0308436325815494</v>
      </c>
      <c r="H508" s="37" t="n">
        <f aca="false">H507*EXP(-G507*(F508-F507))</f>
        <v>0.945771311746951</v>
      </c>
      <c r="I508" s="38" t="n">
        <f aca="false">H507-H508</f>
        <v>7.98692801031731E-005</v>
      </c>
      <c r="J508" s="39" t="n">
        <f aca="false">INDEX('Default Prob'!$C$3:$C$20, _xlfn.IFNA(MATCH(F508, 'Default Prob'!$B$3:$B$20, 1), 1))</f>
        <v>-0.0055</v>
      </c>
      <c r="K508" s="40" t="n">
        <f aca="false">1/((1+J508)^F508)</f>
        <v>1.01061061704972</v>
      </c>
      <c r="L508" s="41" t="n">
        <f aca="false">IF(AND(D508, A508 &lt;= $G$2), $D$5*$D$2*(A508-E508)/365.25, 0)</f>
        <v>0</v>
      </c>
      <c r="M508" s="41" t="n">
        <f aca="false">IF(A508&lt;=$G$2, $D$5*$D$2*(A508-E508)/365.25, 0)</f>
        <v>1765.91375770021</v>
      </c>
      <c r="N508" s="42" t="n">
        <f aca="false">(L508*H508 + M508*I508) * K508</f>
        <v>0.142538805966346</v>
      </c>
      <c r="O508" s="43" t="n">
        <f aca="false">IF(A508&lt;=$G$2, $D$2*(1-$D$3), 0)</f>
        <v>600000</v>
      </c>
      <c r="P508" s="44" t="n">
        <f aca="false">O508*I508*K508</f>
        <v>48.4300454690306</v>
      </c>
    </row>
    <row r="509" customFormat="false" ht="15" hidden="false" customHeight="false" outlineLevel="0" collapsed="false">
      <c r="A509" s="4" t="n">
        <f aca="false">WORKDAY(A508, 1)</f>
        <v>44594</v>
      </c>
      <c r="B509" s="33" t="n">
        <f aca="false">DATE(2000, MONTH(A509), DAY(A509))</f>
        <v>36558</v>
      </c>
      <c r="C509" s="33" t="n">
        <f aca="false">VLOOKUP(B509, $R$9:$S$13, 2)</f>
        <v>36605</v>
      </c>
      <c r="D509" s="34" t="n">
        <f aca="false">IF(OR(C509=B509, AND(C509&lt;&gt;C508, C508&gt;B508)), 1, 0)</f>
        <v>0</v>
      </c>
      <c r="E509" s="4" t="n">
        <f aca="false" t="array" ref="E509:E509">INDEX($A$9:A508, MAX(IF($D$9:D508=1, ROW(D$9:$D508)-ROW($D$9)+1, 0)))</f>
        <v>44550</v>
      </c>
      <c r="F509" s="36" t="n">
        <f aca="false">(A509-$A$2)/365.25</f>
        <v>1.91649555099247</v>
      </c>
      <c r="G509" s="37" t="n">
        <f aca="false">INDEX('Default Prob'!$P$5:$P$14,MIN(1+_xlfn.IFNA(MATCH(F509,'Default Prob'!$F$5:$F$14,1),0),COUNT('Default Prob'!$P$5:$P$14)))</f>
        <v>0.0308436325815494</v>
      </c>
      <c r="H509" s="37" t="n">
        <f aca="false">H508*EXP(-G508*(F509-F508))</f>
        <v>0.945691449211146</v>
      </c>
      <c r="I509" s="38" t="n">
        <f aca="false">H508-H509</f>
        <v>7.98625358056082E-005</v>
      </c>
      <c r="J509" s="39" t="n">
        <f aca="false">INDEX('Default Prob'!$C$3:$C$20, _xlfn.IFNA(MATCH(F509, 'Default Prob'!$B$3:$B$20, 1), 1))</f>
        <v>-0.0055</v>
      </c>
      <c r="K509" s="40" t="n">
        <f aca="false">1/((1+J509)^F509)</f>
        <v>1.01062587712429</v>
      </c>
      <c r="L509" s="41" t="n">
        <f aca="false">IF(AND(D509, A509 &lt;= $G$2), $D$5*$D$2*(A509-E509)/365.25, 0)</f>
        <v>0</v>
      </c>
      <c r="M509" s="41" t="n">
        <f aca="false">IF(A509&lt;=$G$2, $D$5*$D$2*(A509-E509)/365.25, 0)</f>
        <v>1806.98151950719</v>
      </c>
      <c r="N509" s="42" t="n">
        <f aca="false">(L509*H509 + M509*I509) * K509</f>
        <v>0.145843547971588</v>
      </c>
      <c r="O509" s="43" t="n">
        <f aca="false">IF(A509&lt;=$G$2, $D$2*(1-$D$3), 0)</f>
        <v>600000</v>
      </c>
      <c r="P509" s="44" t="n">
        <f aca="false">O509*I509*K509</f>
        <v>48.4266871787478</v>
      </c>
    </row>
    <row r="510" customFormat="false" ht="15" hidden="false" customHeight="false" outlineLevel="0" collapsed="false">
      <c r="A510" s="4" t="n">
        <f aca="false">WORKDAY(A509, 1)</f>
        <v>44595</v>
      </c>
      <c r="B510" s="33" t="n">
        <f aca="false">DATE(2000, MONTH(A510), DAY(A510))</f>
        <v>36559</v>
      </c>
      <c r="C510" s="33" t="n">
        <f aca="false">VLOOKUP(B510, $R$9:$S$13, 2)</f>
        <v>36605</v>
      </c>
      <c r="D510" s="34" t="n">
        <f aca="false">IF(OR(C510=B510, AND(C510&lt;&gt;C509, C509&gt;B509)), 1, 0)</f>
        <v>0</v>
      </c>
      <c r="E510" s="4" t="n">
        <f aca="false" t="array" ref="E510:E510">INDEX($A$9:A509, MAX(IF($D$9:D509=1, ROW(D$9:$D509)-ROW($D$9)+1, 0)))</f>
        <v>44550</v>
      </c>
      <c r="F510" s="36" t="n">
        <f aca="false">(A510-$A$2)/365.25</f>
        <v>1.9192334017796</v>
      </c>
      <c r="G510" s="37" t="n">
        <f aca="false">INDEX('Default Prob'!$P$5:$P$14,MIN(1+_xlfn.IFNA(MATCH(F510,'Default Prob'!$F$5:$F$14,1),0),COUNT('Default Prob'!$P$5:$P$14)))</f>
        <v>0.0308436325815494</v>
      </c>
      <c r="H510" s="37" t="n">
        <f aca="false">H509*EXP(-G509*(F510-F509))</f>
        <v>0.945611593419068</v>
      </c>
      <c r="I510" s="38" t="n">
        <f aca="false">H509-H510</f>
        <v>7.98557920774767E-005</v>
      </c>
      <c r="J510" s="39" t="n">
        <f aca="false">INDEX('Default Prob'!$C$3:$C$20, _xlfn.IFNA(MATCH(F510, 'Default Prob'!$B$3:$B$20, 1), 1))</f>
        <v>-0.0055</v>
      </c>
      <c r="K510" s="40" t="n">
        <f aca="false">1/((1+J510)^F510)</f>
        <v>1.01064113742929</v>
      </c>
      <c r="L510" s="41" t="n">
        <f aca="false">IF(AND(D510, A510 &lt;= $G$2), $D$5*$D$2*(A510-E510)/365.25, 0)</f>
        <v>0</v>
      </c>
      <c r="M510" s="41" t="n">
        <f aca="false">IF(A510&lt;=$G$2, $D$5*$D$2*(A510-E510)/365.25, 0)</f>
        <v>1848.04928131417</v>
      </c>
      <c r="N510" s="42" t="n">
        <f aca="false">(L510*H510 + M510*I510) * K510</f>
        <v>0.149147830969093</v>
      </c>
      <c r="O510" s="43" t="n">
        <f aca="false">IF(A510&lt;=$G$2, $D$2*(1-$D$3), 0)</f>
        <v>600000</v>
      </c>
      <c r="P510" s="44" t="n">
        <f aca="false">O510*I510*K510</f>
        <v>48.423329121299</v>
      </c>
    </row>
    <row r="511" customFormat="false" ht="15" hidden="false" customHeight="false" outlineLevel="0" collapsed="false">
      <c r="A511" s="4" t="n">
        <f aca="false">WORKDAY(A510, 1)</f>
        <v>44596</v>
      </c>
      <c r="B511" s="33" t="n">
        <f aca="false">DATE(2000, MONTH(A511), DAY(A511))</f>
        <v>36560</v>
      </c>
      <c r="C511" s="33" t="n">
        <f aca="false">VLOOKUP(B511, $R$9:$S$13, 2)</f>
        <v>36605</v>
      </c>
      <c r="D511" s="34" t="n">
        <f aca="false">IF(OR(C511=B511, AND(C511&lt;&gt;C510, C510&gt;B510)), 1, 0)</f>
        <v>0</v>
      </c>
      <c r="E511" s="4" t="n">
        <f aca="false" t="array" ref="E511:E511">INDEX($A$9:A510, MAX(IF($D$9:D510=1, ROW(D$9:$D510)-ROW($D$9)+1, 0)))</f>
        <v>44550</v>
      </c>
      <c r="F511" s="36" t="n">
        <f aca="false">(A511-$A$2)/365.25</f>
        <v>1.92197125256674</v>
      </c>
      <c r="G511" s="37" t="n">
        <f aca="false">INDEX('Default Prob'!$P$5:$P$14,MIN(1+_xlfn.IFNA(MATCH(F511,'Default Prob'!$F$5:$F$14,1),0),COUNT('Default Prob'!$P$5:$P$14)))</f>
        <v>0.0308436325815494</v>
      </c>
      <c r="H511" s="37" t="n">
        <f aca="false">H510*EXP(-G510*(F511-F510))</f>
        <v>0.945531744370149</v>
      </c>
      <c r="I511" s="38" t="n">
        <f aca="false">H510-H511</f>
        <v>7.98490489186676E-005</v>
      </c>
      <c r="J511" s="39" t="n">
        <f aca="false">INDEX('Default Prob'!$C$3:$C$20, _xlfn.IFNA(MATCH(F511, 'Default Prob'!$B$3:$B$20, 1), 1))</f>
        <v>-0.0055</v>
      </c>
      <c r="K511" s="40" t="n">
        <f aca="false">1/((1+J511)^F511)</f>
        <v>1.01065639796473</v>
      </c>
      <c r="L511" s="41" t="n">
        <f aca="false">IF(AND(D511, A511 &lt;= $G$2), $D$5*$D$2*(A511-E511)/365.25, 0)</f>
        <v>0</v>
      </c>
      <c r="M511" s="41" t="n">
        <f aca="false">IF(A511&lt;=$G$2, $D$5*$D$2*(A511-E511)/365.25, 0)</f>
        <v>1889.11704312115</v>
      </c>
      <c r="N511" s="42" t="n">
        <f aca="false">(L511*H511 + M511*I511) * K511</f>
        <v>0.152451655006501</v>
      </c>
      <c r="O511" s="43" t="n">
        <f aca="false">IF(A511&lt;=$G$2, $D$2*(1-$D$3), 0)</f>
        <v>600000</v>
      </c>
      <c r="P511" s="44" t="n">
        <f aca="false">O511*I511*K511</f>
        <v>48.4199712966298</v>
      </c>
    </row>
    <row r="512" customFormat="false" ht="15" hidden="false" customHeight="false" outlineLevel="0" collapsed="false">
      <c r="A512" s="4" t="n">
        <f aca="false">WORKDAY(A511, 1)</f>
        <v>44599</v>
      </c>
      <c r="B512" s="33" t="n">
        <f aca="false">DATE(2000, MONTH(A512), DAY(A512))</f>
        <v>36563</v>
      </c>
      <c r="C512" s="33" t="n">
        <f aca="false">VLOOKUP(B512, $R$9:$S$13, 2)</f>
        <v>36605</v>
      </c>
      <c r="D512" s="34" t="n">
        <f aca="false">IF(OR(C512=B512, AND(C512&lt;&gt;C511, C511&gt;B511)), 1, 0)</f>
        <v>0</v>
      </c>
      <c r="E512" s="4" t="n">
        <f aca="false" t="array" ref="E512:E512">INDEX($A$9:A511, MAX(IF($D$9:D511=1, ROW(D$9:$D511)-ROW($D$9)+1, 0)))</f>
        <v>44550</v>
      </c>
      <c r="F512" s="36" t="n">
        <f aca="false">(A512-$A$2)/365.25</f>
        <v>1.93018480492813</v>
      </c>
      <c r="G512" s="37" t="n">
        <f aca="false">INDEX('Default Prob'!$P$5:$P$14,MIN(1+_xlfn.IFNA(MATCH(F512,'Default Prob'!$F$5:$F$14,1),0),COUNT('Default Prob'!$P$5:$P$14)))</f>
        <v>0.0308436325815494</v>
      </c>
      <c r="H512" s="37" t="n">
        <f aca="false">H511*EXP(-G511*(F512-F511))</f>
        <v>0.945292237676651</v>
      </c>
      <c r="I512" s="38" t="n">
        <f aca="false">H511-H512</f>
        <v>0.000239506693497926</v>
      </c>
      <c r="J512" s="39" t="n">
        <f aca="false">INDEX('Default Prob'!$C$3:$C$20, _xlfn.IFNA(MATCH(F512, 'Default Prob'!$B$3:$B$20, 1), 1))</f>
        <v>-0.0055</v>
      </c>
      <c r="K512" s="40" t="n">
        <f aca="false">1/((1+J512)^F512)</f>
        <v>1.01070218095362</v>
      </c>
      <c r="L512" s="41" t="n">
        <f aca="false">IF(AND(D512, A512 &lt;= $G$2), $D$5*$D$2*(A512-E512)/365.25, 0)</f>
        <v>0</v>
      </c>
      <c r="M512" s="41" t="n">
        <f aca="false">IF(A512&lt;=$G$2, $D$5*$D$2*(A512-E512)/365.25, 0)</f>
        <v>2012.32032854209</v>
      </c>
      <c r="N512" s="42" t="n">
        <f aca="false">(L512*H512 + M512*I512) * K512</f>
        <v>0.4871222561025</v>
      </c>
      <c r="O512" s="43" t="n">
        <f aca="false">IF(A512&lt;=$G$2, $D$2*(1-$D$3), 0)</f>
        <v>600000</v>
      </c>
      <c r="P512" s="44" t="n">
        <f aca="false">O512*I512*K512</f>
        <v>145.241962482807</v>
      </c>
    </row>
    <row r="513" customFormat="false" ht="15" hidden="false" customHeight="false" outlineLevel="0" collapsed="false">
      <c r="A513" s="4" t="n">
        <f aca="false">WORKDAY(A512, 1)</f>
        <v>44600</v>
      </c>
      <c r="B513" s="33" t="n">
        <f aca="false">DATE(2000, MONTH(A513), DAY(A513))</f>
        <v>36564</v>
      </c>
      <c r="C513" s="33" t="n">
        <f aca="false">VLOOKUP(B513, $R$9:$S$13, 2)</f>
        <v>36605</v>
      </c>
      <c r="D513" s="34" t="n">
        <f aca="false">IF(OR(C513=B513, AND(C513&lt;&gt;C512, C512&gt;B512)), 1, 0)</f>
        <v>0</v>
      </c>
      <c r="E513" s="4" t="n">
        <f aca="false" t="array" ref="E513:E513">INDEX($A$9:A512, MAX(IF($D$9:D512=1, ROW(D$9:$D512)-ROW($D$9)+1, 0)))</f>
        <v>44550</v>
      </c>
      <c r="F513" s="36" t="n">
        <f aca="false">(A513-$A$2)/365.25</f>
        <v>1.93292265571526</v>
      </c>
      <c r="G513" s="37" t="n">
        <f aca="false">INDEX('Default Prob'!$P$5:$P$14,MIN(1+_xlfn.IFNA(MATCH(F513,'Default Prob'!$F$5:$F$14,1),0),COUNT('Default Prob'!$P$5:$P$14)))</f>
        <v>0.0308436325815494</v>
      </c>
      <c r="H513" s="37" t="n">
        <f aca="false">H512*EXP(-G512*(F513-F512))</f>
        <v>0.945212415594674</v>
      </c>
      <c r="I513" s="38" t="n">
        <f aca="false">H512-H513</f>
        <v>7.9822081977432E-005</v>
      </c>
      <c r="J513" s="39" t="n">
        <f aca="false">INDEX('Default Prob'!$C$3:$C$20, _xlfn.IFNA(MATCH(F513, 'Default Prob'!$B$3:$B$20, 1), 1))</f>
        <v>-0.0055</v>
      </c>
      <c r="K513" s="40" t="n">
        <f aca="false">1/((1+J513)^F513)</f>
        <v>1.0107174424108</v>
      </c>
      <c r="L513" s="41" t="n">
        <f aca="false">IF(AND(D513, A513 &lt;= $G$2), $D$5*$D$2*(A513-E513)/365.25, 0)</f>
        <v>0</v>
      </c>
      <c r="M513" s="41" t="n">
        <f aca="false">IF(A513&lt;=$G$2, $D$5*$D$2*(A513-E513)/365.25, 0)</f>
        <v>2053.38809034908</v>
      </c>
      <c r="N513" s="42" t="n">
        <f aca="false">(L513*H513 + M513*I513) * K513</f>
        <v>0.165662362513625</v>
      </c>
      <c r="O513" s="43" t="n">
        <f aca="false">IF(A513&lt;=$G$2, $D$2*(1-$D$3), 0)</f>
        <v>600000</v>
      </c>
      <c r="P513" s="44" t="n">
        <f aca="false">O513*I513*K513</f>
        <v>48.4065423264812</v>
      </c>
    </row>
    <row r="514" customFormat="false" ht="15" hidden="false" customHeight="false" outlineLevel="0" collapsed="false">
      <c r="A514" s="4" t="n">
        <f aca="false">WORKDAY(A513, 1)</f>
        <v>44601</v>
      </c>
      <c r="B514" s="33" t="n">
        <f aca="false">DATE(2000, MONTH(A514), DAY(A514))</f>
        <v>36565</v>
      </c>
      <c r="C514" s="33" t="n">
        <f aca="false">VLOOKUP(B514, $R$9:$S$13, 2)</f>
        <v>36605</v>
      </c>
      <c r="D514" s="34" t="n">
        <f aca="false">IF(OR(C514=B514, AND(C514&lt;&gt;C513, C513&gt;B513)), 1, 0)</f>
        <v>0</v>
      </c>
      <c r="E514" s="4" t="n">
        <f aca="false" t="array" ref="E514:E514">INDEX($A$9:A513, MAX(IF($D$9:D513=1, ROW(D$9:$D513)-ROW($D$9)+1, 0)))</f>
        <v>44550</v>
      </c>
      <c r="F514" s="36" t="n">
        <f aca="false">(A514-$A$2)/365.25</f>
        <v>1.9356605065024</v>
      </c>
      <c r="G514" s="37" t="n">
        <f aca="false">INDEX('Default Prob'!$P$5:$P$14,MIN(1+_xlfn.IFNA(MATCH(F514,'Default Prob'!$F$5:$F$14,1),0),COUNT('Default Prob'!$P$5:$P$14)))</f>
        <v>0.0308436325815494</v>
      </c>
      <c r="H514" s="37" t="n">
        <f aca="false">H513*EXP(-G513*(F514-F513))</f>
        <v>0.945132600253009</v>
      </c>
      <c r="I514" s="38" t="n">
        <f aca="false">H513-H514</f>
        <v>7.98153416652347E-005</v>
      </c>
      <c r="J514" s="39" t="n">
        <f aca="false">INDEX('Default Prob'!$C$3:$C$20, _xlfn.IFNA(MATCH(F514, 'Default Prob'!$B$3:$B$20, 1), 1))</f>
        <v>-0.0055</v>
      </c>
      <c r="K514" s="40" t="n">
        <f aca="false">1/((1+J514)^F514)</f>
        <v>1.01073270409842</v>
      </c>
      <c r="L514" s="41" t="n">
        <f aca="false">IF(AND(D514, A514 &lt;= $G$2), $D$5*$D$2*(A514-E514)/365.25, 0)</f>
        <v>0</v>
      </c>
      <c r="M514" s="41" t="n">
        <f aca="false">IF(A514&lt;=$G$2, $D$5*$D$2*(A514-E514)/365.25, 0)</f>
        <v>2094.45585215606</v>
      </c>
      <c r="N514" s="42" t="n">
        <f aca="false">(L514*H514 + M514*I514) * K514</f>
        <v>0.168963892468253</v>
      </c>
      <c r="O514" s="43" t="n">
        <f aca="false">IF(A514&lt;=$G$2, $D$2*(1-$D$3), 0)</f>
        <v>600000</v>
      </c>
      <c r="P514" s="44" t="n">
        <f aca="false">O514*I514*K514</f>
        <v>48.4031856659054</v>
      </c>
    </row>
    <row r="515" customFormat="false" ht="15" hidden="false" customHeight="false" outlineLevel="0" collapsed="false">
      <c r="A515" s="4" t="n">
        <f aca="false">WORKDAY(A514, 1)</f>
        <v>44602</v>
      </c>
      <c r="B515" s="33" t="n">
        <f aca="false">DATE(2000, MONTH(A515), DAY(A515))</f>
        <v>36566</v>
      </c>
      <c r="C515" s="33" t="n">
        <f aca="false">VLOOKUP(B515, $R$9:$S$13, 2)</f>
        <v>36605</v>
      </c>
      <c r="D515" s="34" t="n">
        <f aca="false">IF(OR(C515=B515, AND(C515&lt;&gt;C514, C514&gt;B514)), 1, 0)</f>
        <v>0</v>
      </c>
      <c r="E515" s="4" t="n">
        <f aca="false" t="array" ref="E515:E515">INDEX($A$9:A514, MAX(IF($D$9:D514=1, ROW(D$9:$D514)-ROW($D$9)+1, 0)))</f>
        <v>44550</v>
      </c>
      <c r="F515" s="36" t="n">
        <f aca="false">(A515-$A$2)/365.25</f>
        <v>1.93839835728953</v>
      </c>
      <c r="G515" s="37" t="n">
        <f aca="false">INDEX('Default Prob'!$P$5:$P$14,MIN(1+_xlfn.IFNA(MATCH(F515,'Default Prob'!$F$5:$F$14,1),0),COUNT('Default Prob'!$P$5:$P$14)))</f>
        <v>0.0308436325815494</v>
      </c>
      <c r="H515" s="37" t="n">
        <f aca="false">H514*EXP(-G514*(F515-F514))</f>
        <v>0.945052791651086</v>
      </c>
      <c r="I515" s="38" t="n">
        <f aca="false">H514-H515</f>
        <v>7.98086019223598E-005</v>
      </c>
      <c r="J515" s="39" t="n">
        <f aca="false">INDEX('Default Prob'!$C$3:$C$20, _xlfn.IFNA(MATCH(F515, 'Default Prob'!$B$3:$B$20, 1), 1))</f>
        <v>-0.0055</v>
      </c>
      <c r="K515" s="40" t="n">
        <f aca="false">1/((1+J515)^F515)</f>
        <v>1.0107479660165</v>
      </c>
      <c r="L515" s="41" t="n">
        <f aca="false">IF(AND(D515, A515 &lt;= $G$2), $D$5*$D$2*(A515-E515)/365.25, 0)</f>
        <v>0</v>
      </c>
      <c r="M515" s="41" t="n">
        <f aca="false">IF(A515&lt;=$G$2, $D$5*$D$2*(A515-E515)/365.25, 0)</f>
        <v>2135.52361396304</v>
      </c>
      <c r="N515" s="42" t="n">
        <f aca="false">(L515*H515 + M515*I515) * K515</f>
        <v>0.17226496374988</v>
      </c>
      <c r="O515" s="43" t="n">
        <f aca="false">IF(A515&lt;=$G$2, $D$2*(1-$D$3), 0)</f>
        <v>600000</v>
      </c>
      <c r="P515" s="44" t="n">
        <f aca="false">O515*I515*K515</f>
        <v>48.3998292381874</v>
      </c>
    </row>
    <row r="516" customFormat="false" ht="15" hidden="false" customHeight="false" outlineLevel="0" collapsed="false">
      <c r="A516" s="4" t="n">
        <f aca="false">WORKDAY(A515, 1)</f>
        <v>44603</v>
      </c>
      <c r="B516" s="33" t="n">
        <f aca="false">DATE(2000, MONTH(A516), DAY(A516))</f>
        <v>36567</v>
      </c>
      <c r="C516" s="33" t="n">
        <f aca="false">VLOOKUP(B516, $R$9:$S$13, 2)</f>
        <v>36605</v>
      </c>
      <c r="D516" s="34" t="n">
        <f aca="false">IF(OR(C516=B516, AND(C516&lt;&gt;C515, C515&gt;B515)), 1, 0)</f>
        <v>0</v>
      </c>
      <c r="E516" s="4" t="n">
        <f aca="false" t="array" ref="E516:E516">INDEX($A$9:A515, MAX(IF($D$9:D515=1, ROW(D$9:$D515)-ROW($D$9)+1, 0)))</f>
        <v>44550</v>
      </c>
      <c r="F516" s="36" t="n">
        <f aca="false">(A516-$A$2)/365.25</f>
        <v>1.94113620807666</v>
      </c>
      <c r="G516" s="37" t="n">
        <f aca="false">INDEX('Default Prob'!$P$5:$P$14,MIN(1+_xlfn.IFNA(MATCH(F516,'Default Prob'!$F$5:$F$14,1),0),COUNT('Default Prob'!$P$5:$P$14)))</f>
        <v>0.0308436325815494</v>
      </c>
      <c r="H516" s="37" t="n">
        <f aca="false">H515*EXP(-G515*(F516-F515))</f>
        <v>0.944972989788338</v>
      </c>
      <c r="I516" s="38" t="n">
        <f aca="false">H515-H516</f>
        <v>7.98018627483632E-005</v>
      </c>
      <c r="J516" s="39" t="n">
        <f aca="false">INDEX('Default Prob'!$C$3:$C$20, _xlfn.IFNA(MATCH(F516, 'Default Prob'!$B$3:$B$20, 1), 1))</f>
        <v>-0.0055</v>
      </c>
      <c r="K516" s="40" t="n">
        <f aca="false">1/((1+J516)^F516)</f>
        <v>1.01076322816503</v>
      </c>
      <c r="L516" s="41" t="n">
        <f aca="false">IF(AND(D516, A516 &lt;= $G$2), $D$5*$D$2*(A516-E516)/365.25, 0)</f>
        <v>0</v>
      </c>
      <c r="M516" s="41" t="n">
        <f aca="false">IF(A516&lt;=$G$2, $D$5*$D$2*(A516-E516)/365.25, 0)</f>
        <v>2176.59137577002</v>
      </c>
      <c r="N516" s="42" t="n">
        <f aca="false">(L516*H516 + M516*I516) * K516</f>
        <v>0.17556557640539</v>
      </c>
      <c r="O516" s="43" t="n">
        <f aca="false">IF(A516&lt;=$G$2, $D$2*(1-$D$3), 0)</f>
        <v>600000</v>
      </c>
      <c r="P516" s="44" t="n">
        <f aca="false">O516*I516*K516</f>
        <v>48.3964730430707</v>
      </c>
    </row>
    <row r="517" customFormat="false" ht="15" hidden="false" customHeight="false" outlineLevel="0" collapsed="false">
      <c r="A517" s="4" t="n">
        <f aca="false">WORKDAY(A516, 1)</f>
        <v>44606</v>
      </c>
      <c r="B517" s="33" t="n">
        <f aca="false">DATE(2000, MONTH(A517), DAY(A517))</f>
        <v>36570</v>
      </c>
      <c r="C517" s="33" t="n">
        <f aca="false">VLOOKUP(B517, $R$9:$S$13, 2)</f>
        <v>36605</v>
      </c>
      <c r="D517" s="34" t="n">
        <f aca="false">IF(OR(C517=B517, AND(C517&lt;&gt;C516, C516&gt;B516)), 1, 0)</f>
        <v>0</v>
      </c>
      <c r="E517" s="4" t="n">
        <f aca="false" t="array" ref="E517:E517">INDEX($A$9:A516, MAX(IF($D$9:D516=1, ROW(D$9:$D516)-ROW($D$9)+1, 0)))</f>
        <v>44550</v>
      </c>
      <c r="F517" s="36" t="n">
        <f aca="false">(A517-$A$2)/365.25</f>
        <v>1.94934976043806</v>
      </c>
      <c r="G517" s="37" t="n">
        <f aca="false">INDEX('Default Prob'!$P$5:$P$14,MIN(1+_xlfn.IFNA(MATCH(F517,'Default Prob'!$F$5:$F$14,1),0),COUNT('Default Prob'!$P$5:$P$14)))</f>
        <v>0.0308436325815494</v>
      </c>
      <c r="H517" s="37" t="n">
        <f aca="false">H516*EXP(-G516*(F517-F516))</f>
        <v>0.944733624629446</v>
      </c>
      <c r="I517" s="38" t="n">
        <f aca="false">H516-H517</f>
        <v>0.000239365158892446</v>
      </c>
      <c r="J517" s="39" t="n">
        <f aca="false">INDEX('Default Prob'!$C$3:$C$20, _xlfn.IFNA(MATCH(F517, 'Default Prob'!$B$3:$B$20, 1), 1))</f>
        <v>-0.0055</v>
      </c>
      <c r="K517" s="40" t="n">
        <f aca="false">1/((1+J517)^F517)</f>
        <v>1.01080901599336</v>
      </c>
      <c r="L517" s="41" t="n">
        <f aca="false">IF(AND(D517, A517 &lt;= $G$2), $D$5*$D$2*(A517-E517)/365.25, 0)</f>
        <v>0</v>
      </c>
      <c r="M517" s="41" t="n">
        <f aca="false">IF(A517&lt;=$G$2, $D$5*$D$2*(A517-E517)/365.25, 0)</f>
        <v>2299.79466119096</v>
      </c>
      <c r="N517" s="42" t="n">
        <f aca="false">(L517*H517 + M517*I517) * K517</f>
        <v>0.556440977433156</v>
      </c>
      <c r="O517" s="43" t="n">
        <f aca="false">IF(A517&lt;=$G$2, $D$2*(1-$D$3), 0)</f>
        <v>600000</v>
      </c>
      <c r="P517" s="44" t="n">
        <f aca="false">O517*I517*K517</f>
        <v>145.1714764339</v>
      </c>
    </row>
    <row r="518" customFormat="false" ht="15" hidden="false" customHeight="false" outlineLevel="0" collapsed="false">
      <c r="A518" s="4" t="n">
        <f aca="false">WORKDAY(A517, 1)</f>
        <v>44607</v>
      </c>
      <c r="B518" s="33" t="n">
        <f aca="false">DATE(2000, MONTH(A518), DAY(A518))</f>
        <v>36571</v>
      </c>
      <c r="C518" s="33" t="n">
        <f aca="false">VLOOKUP(B518, $R$9:$S$13, 2)</f>
        <v>36605</v>
      </c>
      <c r="D518" s="34" t="n">
        <f aca="false">IF(OR(C518=B518, AND(C518&lt;&gt;C517, C517&gt;B517)), 1, 0)</f>
        <v>0</v>
      </c>
      <c r="E518" s="4" t="n">
        <f aca="false" t="array" ref="E518:E518">INDEX($A$9:A517, MAX(IF($D$9:D517=1, ROW(D$9:$D517)-ROW($D$9)+1, 0)))</f>
        <v>44550</v>
      </c>
      <c r="F518" s="36" t="n">
        <f aca="false">(A518-$A$2)/365.25</f>
        <v>1.95208761122519</v>
      </c>
      <c r="G518" s="37" t="n">
        <f aca="false">INDEX('Default Prob'!$P$5:$P$14,MIN(1+_xlfn.IFNA(MATCH(F518,'Default Prob'!$F$5:$F$14,1),0),COUNT('Default Prob'!$P$5:$P$14)))</f>
        <v>0.0308436325815494</v>
      </c>
      <c r="H518" s="37" t="n">
        <f aca="false">H517*EXP(-G517*(F518-F517))</f>
        <v>0.944653849717703</v>
      </c>
      <c r="I518" s="38" t="n">
        <f aca="false">H517-H518</f>
        <v>7.97749117430468E-005</v>
      </c>
      <c r="J518" s="39" t="n">
        <f aca="false">INDEX('Default Prob'!$C$3:$C$20, _xlfn.IFNA(MATCH(F518, 'Default Prob'!$B$3:$B$20, 1), 1))</f>
        <v>-0.0055</v>
      </c>
      <c r="K518" s="40" t="n">
        <f aca="false">1/((1+J518)^F518)</f>
        <v>1.01082427906373</v>
      </c>
      <c r="L518" s="41" t="n">
        <f aca="false">IF(AND(D518, A518 &lt;= $G$2), $D$5*$D$2*(A518-E518)/365.25, 0)</f>
        <v>0</v>
      </c>
      <c r="M518" s="41" t="n">
        <f aca="false">IF(A518&lt;=$G$2, $D$5*$D$2*(A518-E518)/365.25, 0)</f>
        <v>2340.86242299795</v>
      </c>
      <c r="N518" s="42" t="n">
        <f aca="false">(L518*H518 + M518*I518) * K518</f>
        <v>0.188763441726988</v>
      </c>
      <c r="O518" s="43" t="n">
        <f aca="false">IF(A518&lt;=$G$2, $D$2*(1-$D$3), 0)</f>
        <v>600000</v>
      </c>
      <c r="P518" s="44" t="n">
        <f aca="false">O518*I518*K518</f>
        <v>48.3830505900228</v>
      </c>
    </row>
    <row r="519" customFormat="false" ht="15" hidden="false" customHeight="false" outlineLevel="0" collapsed="false">
      <c r="A519" s="4" t="n">
        <f aca="false">WORKDAY(A518, 1)</f>
        <v>44608</v>
      </c>
      <c r="B519" s="33" t="n">
        <f aca="false">DATE(2000, MONTH(A519), DAY(A519))</f>
        <v>36572</v>
      </c>
      <c r="C519" s="33" t="n">
        <f aca="false">VLOOKUP(B519, $R$9:$S$13, 2)</f>
        <v>36605</v>
      </c>
      <c r="D519" s="34" t="n">
        <f aca="false">IF(OR(C519=B519, AND(C519&lt;&gt;C518, C518&gt;B518)), 1, 0)</f>
        <v>0</v>
      </c>
      <c r="E519" s="4" t="n">
        <f aca="false" t="array" ref="E519:E519">INDEX($A$9:A518, MAX(IF($D$9:D518=1, ROW(D$9:$D518)-ROW($D$9)+1, 0)))</f>
        <v>44550</v>
      </c>
      <c r="F519" s="36" t="n">
        <f aca="false">(A519-$A$2)/365.25</f>
        <v>1.95482546201232</v>
      </c>
      <c r="G519" s="37" t="n">
        <f aca="false">INDEX('Default Prob'!$P$5:$P$14,MIN(1+_xlfn.IFNA(MATCH(F519,'Default Prob'!$F$5:$F$14,1),0),COUNT('Default Prob'!$P$5:$P$14)))</f>
        <v>0.0308436325815494</v>
      </c>
      <c r="H519" s="37" t="n">
        <f aca="false">H518*EXP(-G518*(F519-F518))</f>
        <v>0.944574081542288</v>
      </c>
      <c r="I519" s="38" t="n">
        <f aca="false">H518-H519</f>
        <v>7.97681754141077E-005</v>
      </c>
      <c r="J519" s="39" t="n">
        <f aca="false">INDEX('Default Prob'!$C$3:$C$20, _xlfn.IFNA(MATCH(F519, 'Default Prob'!$B$3:$B$20, 1), 1))</f>
        <v>-0.0055</v>
      </c>
      <c r="K519" s="40" t="n">
        <f aca="false">1/((1+J519)^F519)</f>
        <v>1.01083954236457</v>
      </c>
      <c r="L519" s="41" t="n">
        <f aca="false">IF(AND(D519, A519 &lt;= $G$2), $D$5*$D$2*(A519-E519)/365.25, 0)</f>
        <v>0</v>
      </c>
      <c r="M519" s="41" t="n">
        <f aca="false">IF(A519&lt;=$G$2, $D$5*$D$2*(A519-E519)/365.25, 0)</f>
        <v>2381.93018480493</v>
      </c>
      <c r="N519" s="42" t="n">
        <f aca="false">(L519*H519 + M519*I519) * K519</f>
        <v>0.192061761970822</v>
      </c>
      <c r="O519" s="43" t="n">
        <f aca="false">IF(A519&lt;=$G$2, $D$2*(1-$D$3), 0)</f>
        <v>600000</v>
      </c>
      <c r="P519" s="44" t="n">
        <f aca="false">O519*I519*K519</f>
        <v>48.3796955585122</v>
      </c>
    </row>
    <row r="520" customFormat="false" ht="15" hidden="false" customHeight="false" outlineLevel="0" collapsed="false">
      <c r="A520" s="4" t="n">
        <f aca="false">WORKDAY(A519, 1)</f>
        <v>44609</v>
      </c>
      <c r="B520" s="33" t="n">
        <f aca="false">DATE(2000, MONTH(A520), DAY(A520))</f>
        <v>36573</v>
      </c>
      <c r="C520" s="33" t="n">
        <f aca="false">VLOOKUP(B520, $R$9:$S$13, 2)</f>
        <v>36605</v>
      </c>
      <c r="D520" s="34" t="n">
        <f aca="false">IF(OR(C520=B520, AND(C520&lt;&gt;C519, C519&gt;B519)), 1, 0)</f>
        <v>0</v>
      </c>
      <c r="E520" s="4" t="n">
        <f aca="false" t="array" ref="E520:E520">INDEX($A$9:A519, MAX(IF($D$9:D519=1, ROW(D$9:$D519)-ROW($D$9)+1, 0)))</f>
        <v>44550</v>
      </c>
      <c r="F520" s="36" t="n">
        <f aca="false">(A520-$A$2)/365.25</f>
        <v>1.95756331279945</v>
      </c>
      <c r="G520" s="37" t="n">
        <f aca="false">INDEX('Default Prob'!$P$5:$P$14,MIN(1+_xlfn.IFNA(MATCH(F520,'Default Prob'!$F$5:$F$14,1),0),COUNT('Default Prob'!$P$5:$P$14)))</f>
        <v>0.0308436325815494</v>
      </c>
      <c r="H520" s="37" t="n">
        <f aca="false">H519*EXP(-G519*(F520-F519))</f>
        <v>0.944494320102635</v>
      </c>
      <c r="I520" s="38" t="n">
        <f aca="false">H519-H520</f>
        <v>7.97614396538249E-005</v>
      </c>
      <c r="J520" s="39" t="n">
        <f aca="false">INDEX('Default Prob'!$C$3:$C$20, _xlfn.IFNA(MATCH(F520, 'Default Prob'!$B$3:$B$20, 1), 1))</f>
        <v>-0.0055</v>
      </c>
      <c r="K520" s="40" t="n">
        <f aca="false">1/((1+J520)^F520)</f>
        <v>1.01085480589589</v>
      </c>
      <c r="L520" s="41" t="n">
        <f aca="false">IF(AND(D520, A520 &lt;= $G$2), $D$5*$D$2*(A520-E520)/365.25, 0)</f>
        <v>0</v>
      </c>
      <c r="M520" s="41" t="n">
        <f aca="false">IF(A520&lt;=$G$2, $D$5*$D$2*(A520-E520)/365.25, 0)</f>
        <v>2422.99794661191</v>
      </c>
      <c r="N520" s="42" t="n">
        <f aca="false">(L520*H520 + M520*I520) * K520</f>
        <v>0.195359623874964</v>
      </c>
      <c r="O520" s="43" t="n">
        <f aca="false">IF(A520&lt;=$G$2, $D$2*(1-$D$3), 0)</f>
        <v>600000</v>
      </c>
      <c r="P520" s="44" t="n">
        <f aca="false">O520*I520*K520</f>
        <v>48.3763407595463</v>
      </c>
    </row>
    <row r="521" customFormat="false" ht="15" hidden="false" customHeight="false" outlineLevel="0" collapsed="false">
      <c r="A521" s="4" t="n">
        <f aca="false">WORKDAY(A520, 1)</f>
        <v>44610</v>
      </c>
      <c r="B521" s="33" t="n">
        <f aca="false">DATE(2000, MONTH(A521), DAY(A521))</f>
        <v>36574</v>
      </c>
      <c r="C521" s="33" t="n">
        <f aca="false">VLOOKUP(B521, $R$9:$S$13, 2)</f>
        <v>36605</v>
      </c>
      <c r="D521" s="34" t="n">
        <f aca="false">IF(OR(C521=B521, AND(C521&lt;&gt;C520, C520&gt;B520)), 1, 0)</f>
        <v>0</v>
      </c>
      <c r="E521" s="4" t="n">
        <f aca="false" t="array" ref="E521:E521">INDEX($A$9:A520, MAX(IF($D$9:D520=1, ROW(D$9:$D520)-ROW($D$9)+1, 0)))</f>
        <v>44550</v>
      </c>
      <c r="F521" s="36" t="n">
        <f aca="false">(A521-$A$2)/365.25</f>
        <v>1.96030116358658</v>
      </c>
      <c r="G521" s="37" t="n">
        <f aca="false">INDEX('Default Prob'!$P$5:$P$14,MIN(1+_xlfn.IFNA(MATCH(F521,'Default Prob'!$F$5:$F$14,1),0),COUNT('Default Prob'!$P$5:$P$14)))</f>
        <v>0.0308436325815494</v>
      </c>
      <c r="H521" s="37" t="n">
        <f aca="false">H520*EXP(-G520*(F521-F520))</f>
        <v>0.944414565398172</v>
      </c>
      <c r="I521" s="38" t="n">
        <f aca="false">H520-H521</f>
        <v>7.97547044623093E-005</v>
      </c>
      <c r="J521" s="39" t="n">
        <f aca="false">INDEX('Default Prob'!$C$3:$C$20, _xlfn.IFNA(MATCH(F521, 'Default Prob'!$B$3:$B$20, 1), 1))</f>
        <v>-0.0055</v>
      </c>
      <c r="K521" s="40" t="n">
        <f aca="false">1/((1+J521)^F521)</f>
        <v>1.01087006965768</v>
      </c>
      <c r="L521" s="41" t="n">
        <f aca="false">IF(AND(D521, A521 &lt;= $G$2), $D$5*$D$2*(A521-E521)/365.25, 0)</f>
        <v>0</v>
      </c>
      <c r="M521" s="41" t="n">
        <f aca="false">IF(A521&lt;=$G$2, $D$5*$D$2*(A521-E521)/365.25, 0)</f>
        <v>2464.06570841889</v>
      </c>
      <c r="N521" s="42" t="n">
        <f aca="false">(L521*H521 + M521*I521) * K521</f>
        <v>0.198657027487497</v>
      </c>
      <c r="O521" s="43" t="n">
        <f aca="false">IF(A521&lt;=$G$2, $D$2*(1-$D$3), 0)</f>
        <v>600000</v>
      </c>
      <c r="P521" s="44" t="n">
        <f aca="false">O521*I521*K521</f>
        <v>48.3729861932054</v>
      </c>
    </row>
    <row r="522" customFormat="false" ht="15" hidden="false" customHeight="false" outlineLevel="0" collapsed="false">
      <c r="A522" s="4" t="n">
        <f aca="false">WORKDAY(A521, 1)</f>
        <v>44613</v>
      </c>
      <c r="B522" s="33" t="n">
        <f aca="false">DATE(2000, MONTH(A522), DAY(A522))</f>
        <v>36577</v>
      </c>
      <c r="C522" s="33" t="n">
        <f aca="false">VLOOKUP(B522, $R$9:$S$13, 2)</f>
        <v>36605</v>
      </c>
      <c r="D522" s="34" t="n">
        <f aca="false">IF(OR(C522=B522, AND(C522&lt;&gt;C521, C521&gt;B521)), 1, 0)</f>
        <v>0</v>
      </c>
      <c r="E522" s="4" t="n">
        <f aca="false" t="array" ref="E522:E522">INDEX($A$9:A521, MAX(IF($D$9:D521=1, ROW(D$9:$D521)-ROW($D$9)+1, 0)))</f>
        <v>44550</v>
      </c>
      <c r="F522" s="36" t="n">
        <f aca="false">(A522-$A$2)/365.25</f>
        <v>1.96851471594798</v>
      </c>
      <c r="G522" s="37" t="n">
        <f aca="false">INDEX('Default Prob'!$P$5:$P$14,MIN(1+_xlfn.IFNA(MATCH(F522,'Default Prob'!$F$5:$F$14,1),0),COUNT('Default Prob'!$P$5:$P$14)))</f>
        <v>0.0308436325815494</v>
      </c>
      <c r="H522" s="37" t="n">
        <f aca="false">H521*EXP(-G521*(F522-F521))</f>
        <v>0.944175341690247</v>
      </c>
      <c r="I522" s="38" t="n">
        <f aca="false">H521-H522</f>
        <v>0.000239223707925729</v>
      </c>
      <c r="J522" s="39" t="n">
        <f aca="false">INDEX('Default Prob'!$C$3:$C$20, _xlfn.IFNA(MATCH(F522, 'Default Prob'!$B$3:$B$20, 1), 1))</f>
        <v>-0.0055</v>
      </c>
      <c r="K522" s="40" t="n">
        <f aca="false">1/((1+J522)^F522)</f>
        <v>1.01091586232596</v>
      </c>
      <c r="L522" s="41" t="n">
        <f aca="false">IF(AND(D522, A522 &lt;= $G$2), $D$5*$D$2*(A522-E522)/365.25, 0)</f>
        <v>0</v>
      </c>
      <c r="M522" s="41" t="n">
        <f aca="false">IF(A522&lt;=$G$2, $D$5*$D$2*(A522-E522)/365.25, 0)</f>
        <v>2587.26899383984</v>
      </c>
      <c r="N522" s="42" t="n">
        <f aca="false">(L522*H522 + M522*I522) * K522</f>
        <v>0.625692303168491</v>
      </c>
      <c r="O522" s="43" t="n">
        <f aca="false">IF(A522&lt;=$G$2, $D$2*(1-$D$3), 0)</f>
        <v>600000</v>
      </c>
      <c r="P522" s="44" t="n">
        <f aca="false">O522*I522*K522</f>
        <v>145.101024591931</v>
      </c>
    </row>
    <row r="523" customFormat="false" ht="15" hidden="false" customHeight="false" outlineLevel="0" collapsed="false">
      <c r="A523" s="4" t="n">
        <f aca="false">WORKDAY(A522, 1)</f>
        <v>44614</v>
      </c>
      <c r="B523" s="33" t="n">
        <f aca="false">DATE(2000, MONTH(A523), DAY(A523))</f>
        <v>36578</v>
      </c>
      <c r="C523" s="33" t="n">
        <f aca="false">VLOOKUP(B523, $R$9:$S$13, 2)</f>
        <v>36605</v>
      </c>
      <c r="D523" s="34" t="n">
        <f aca="false">IF(OR(C523=B523, AND(C523&lt;&gt;C522, C522&gt;B522)), 1, 0)</f>
        <v>0</v>
      </c>
      <c r="E523" s="4" t="n">
        <f aca="false" t="array" ref="E523:E523">INDEX($A$9:A522, MAX(IF($D$9:D522=1, ROW(D$9:$D522)-ROW($D$9)+1, 0)))</f>
        <v>44550</v>
      </c>
      <c r="F523" s="36" t="n">
        <f aca="false">(A523-$A$2)/365.25</f>
        <v>1.97125256673511</v>
      </c>
      <c r="G523" s="37" t="n">
        <f aca="false">INDEX('Default Prob'!$P$5:$P$14,MIN(1+_xlfn.IFNA(MATCH(F523,'Default Prob'!$F$5:$F$14,1),0),COUNT('Default Prob'!$P$5:$P$14)))</f>
        <v>0.0308436325815494</v>
      </c>
      <c r="H523" s="37" t="n">
        <f aca="false">H522*EXP(-G522*(F523-F522))</f>
        <v>0.944095613920863</v>
      </c>
      <c r="I523" s="38" t="n">
        <f aca="false">H522-H523</f>
        <v>7.97277693834752E-005</v>
      </c>
      <c r="J523" s="39" t="n">
        <f aca="false">INDEX('Default Prob'!$C$3:$C$20, _xlfn.IFNA(MATCH(F523, 'Default Prob'!$B$3:$B$20, 1), 1))</f>
        <v>-0.0055</v>
      </c>
      <c r="K523" s="40" t="n">
        <f aca="false">1/((1+J523)^F523)</f>
        <v>1.0109311270097</v>
      </c>
      <c r="L523" s="41" t="n">
        <f aca="false">IF(AND(D523, A523 &lt;= $G$2), $D$5*$D$2*(A523-E523)/365.25, 0)</f>
        <v>0</v>
      </c>
      <c r="M523" s="41" t="n">
        <f aca="false">IF(A523&lt;=$G$2, $D$5*$D$2*(A523-E523)/365.25, 0)</f>
        <v>2628.33675564682</v>
      </c>
      <c r="N523" s="42" t="n">
        <f aca="false">(L523*H523 + M523*I523) * K523</f>
        <v>0.21184205997682</v>
      </c>
      <c r="O523" s="43" t="n">
        <f aca="false">IF(A523&lt;=$G$2, $D$2*(1-$D$3), 0)</f>
        <v>600000</v>
      </c>
      <c r="P523" s="44" t="n">
        <f aca="false">O523*I523*K523</f>
        <v>48.3595702540835</v>
      </c>
    </row>
    <row r="524" customFormat="false" ht="15" hidden="false" customHeight="false" outlineLevel="0" collapsed="false">
      <c r="A524" s="4" t="n">
        <f aca="false">WORKDAY(A523, 1)</f>
        <v>44615</v>
      </c>
      <c r="B524" s="33" t="n">
        <f aca="false">DATE(2000, MONTH(A524), DAY(A524))</f>
        <v>36579</v>
      </c>
      <c r="C524" s="33" t="n">
        <f aca="false">VLOOKUP(B524, $R$9:$S$13, 2)</f>
        <v>36605</v>
      </c>
      <c r="D524" s="34" t="n">
        <f aca="false">IF(OR(C524=B524, AND(C524&lt;&gt;C523, C523&gt;B523)), 1, 0)</f>
        <v>0</v>
      </c>
      <c r="E524" s="4" t="n">
        <f aca="false" t="array" ref="E524:E524">INDEX($A$9:A523, MAX(IF($D$9:D523=1, ROW(D$9:$D523)-ROW($D$9)+1, 0)))</f>
        <v>44550</v>
      </c>
      <c r="F524" s="36" t="n">
        <f aca="false">(A524-$A$2)/365.25</f>
        <v>1.97399041752225</v>
      </c>
      <c r="G524" s="37" t="n">
        <f aca="false">INDEX('Default Prob'!$P$5:$P$14,MIN(1+_xlfn.IFNA(MATCH(F524,'Default Prob'!$F$5:$F$14,1),0),COUNT('Default Prob'!$P$5:$P$14)))</f>
        <v>0.0308436325815494</v>
      </c>
      <c r="H524" s="37" t="n">
        <f aca="false">H523*EXP(-G523*(F524-F523))</f>
        <v>0.944015892883828</v>
      </c>
      <c r="I524" s="38" t="n">
        <f aca="false">H523-H524</f>
        <v>7.97210370353518E-005</v>
      </c>
      <c r="J524" s="39" t="n">
        <f aca="false">INDEX('Default Prob'!$C$3:$C$20, _xlfn.IFNA(MATCH(F524, 'Default Prob'!$B$3:$B$20, 1), 1))</f>
        <v>-0.0055</v>
      </c>
      <c r="K524" s="40" t="n">
        <f aca="false">1/((1+J524)^F524)</f>
        <v>1.01094639192393</v>
      </c>
      <c r="L524" s="41" t="n">
        <f aca="false">IF(AND(D524, A524 &lt;= $G$2), $D$5*$D$2*(A524-E524)/365.25, 0)</f>
        <v>0</v>
      </c>
      <c r="M524" s="41" t="n">
        <f aca="false">IF(A524&lt;=$G$2, $D$5*$D$2*(A524-E524)/365.25, 0)</f>
        <v>2669.4045174538</v>
      </c>
      <c r="N524" s="42" t="n">
        <f aca="false">(L524*H524 + M524*I524) * K524</f>
        <v>0.215137172847473</v>
      </c>
      <c r="O524" s="43" t="n">
        <f aca="false">IF(A524&lt;=$G$2, $D$2*(1-$D$3), 0)</f>
        <v>600000</v>
      </c>
      <c r="P524" s="44" t="n">
        <f aca="false">O524*I524*K524</f>
        <v>48.3562168507936</v>
      </c>
    </row>
    <row r="525" customFormat="false" ht="15" hidden="false" customHeight="false" outlineLevel="0" collapsed="false">
      <c r="A525" s="4" t="n">
        <f aca="false">WORKDAY(A524, 1)</f>
        <v>44616</v>
      </c>
      <c r="B525" s="33" t="n">
        <f aca="false">DATE(2000, MONTH(A525), DAY(A525))</f>
        <v>36580</v>
      </c>
      <c r="C525" s="33" t="n">
        <f aca="false">VLOOKUP(B525, $R$9:$S$13, 2)</f>
        <v>36605</v>
      </c>
      <c r="D525" s="34" t="n">
        <f aca="false">IF(OR(C525=B525, AND(C525&lt;&gt;C524, C524&gt;B524)), 1, 0)</f>
        <v>0</v>
      </c>
      <c r="E525" s="4" t="n">
        <f aca="false" t="array" ref="E525:E525">INDEX($A$9:A524, MAX(IF($D$9:D524=1, ROW(D$9:$D524)-ROW($D$9)+1, 0)))</f>
        <v>44550</v>
      </c>
      <c r="F525" s="36" t="n">
        <f aca="false">(A525-$A$2)/365.25</f>
        <v>1.97672826830938</v>
      </c>
      <c r="G525" s="37" t="n">
        <f aca="false">INDEX('Default Prob'!$P$5:$P$14,MIN(1+_xlfn.IFNA(MATCH(F525,'Default Prob'!$F$5:$F$14,1),0),COUNT('Default Prob'!$P$5:$P$14)))</f>
        <v>0.0308436325815494</v>
      </c>
      <c r="H525" s="37" t="n">
        <f aca="false">H524*EXP(-G524*(F525-F524))</f>
        <v>0.943936178578572</v>
      </c>
      <c r="I525" s="38" t="n">
        <f aca="false">H524-H525</f>
        <v>7.97143052554405E-005</v>
      </c>
      <c r="J525" s="39" t="n">
        <f aca="false">INDEX('Default Prob'!$C$3:$C$20, _xlfn.IFNA(MATCH(F525, 'Default Prob'!$B$3:$B$20, 1), 1))</f>
        <v>-0.0055</v>
      </c>
      <c r="K525" s="40" t="n">
        <f aca="false">1/((1+J525)^F525)</f>
        <v>1.01096165706866</v>
      </c>
      <c r="L525" s="41" t="n">
        <f aca="false">IF(AND(D525, A525 &lt;= $G$2), $D$5*$D$2*(A525-E525)/365.25, 0)</f>
        <v>0</v>
      </c>
      <c r="M525" s="41" t="n">
        <f aca="false">IF(A525&lt;=$G$2, $D$5*$D$2*(A525-E525)/365.25, 0)</f>
        <v>2710.47227926078</v>
      </c>
      <c r="N525" s="42" t="n">
        <f aca="false">(L525*H525 + M525*I525) * K525</f>
        <v>0.218431827711939</v>
      </c>
      <c r="O525" s="43" t="n">
        <f aca="false">IF(A525&lt;=$G$2, $D$2*(1-$D$3), 0)</f>
        <v>600000</v>
      </c>
      <c r="P525" s="44" t="n">
        <f aca="false">O525*I525*K525</f>
        <v>48.3528636798702</v>
      </c>
    </row>
    <row r="526" customFormat="false" ht="15" hidden="false" customHeight="false" outlineLevel="0" collapsed="false">
      <c r="A526" s="4" t="n">
        <f aca="false">WORKDAY(A525, 1)</f>
        <v>44617</v>
      </c>
      <c r="B526" s="33" t="n">
        <f aca="false">DATE(2000, MONTH(A526), DAY(A526))</f>
        <v>36581</v>
      </c>
      <c r="C526" s="33" t="n">
        <f aca="false">VLOOKUP(B526, $R$9:$S$13, 2)</f>
        <v>36605</v>
      </c>
      <c r="D526" s="34" t="n">
        <f aca="false">IF(OR(C526=B526, AND(C526&lt;&gt;C525, C525&gt;B525)), 1, 0)</f>
        <v>0</v>
      </c>
      <c r="E526" s="4" t="n">
        <f aca="false" t="array" ref="E526:E526">INDEX($A$9:A525, MAX(IF($D$9:D525=1, ROW(D$9:$D525)-ROW($D$9)+1, 0)))</f>
        <v>44550</v>
      </c>
      <c r="F526" s="36" t="n">
        <f aca="false">(A526-$A$2)/365.25</f>
        <v>1.97946611909651</v>
      </c>
      <c r="G526" s="37" t="n">
        <f aca="false">INDEX('Default Prob'!$P$5:$P$14,MIN(1+_xlfn.IFNA(MATCH(F526,'Default Prob'!$F$5:$F$14,1),0),COUNT('Default Prob'!$P$5:$P$14)))</f>
        <v>0.0308436325815494</v>
      </c>
      <c r="H526" s="37" t="n">
        <f aca="false">H525*EXP(-G525*(F526-F525))</f>
        <v>0.943856471004528</v>
      </c>
      <c r="I526" s="38" t="n">
        <f aca="false">H525-H526</f>
        <v>7.97075740441855E-005</v>
      </c>
      <c r="J526" s="39" t="n">
        <f aca="false">INDEX('Default Prob'!$C$3:$C$20, _xlfn.IFNA(MATCH(F526, 'Default Prob'!$B$3:$B$20, 1), 1))</f>
        <v>-0.0055</v>
      </c>
      <c r="K526" s="40" t="n">
        <f aca="false">1/((1+J526)^F526)</f>
        <v>1.01097692244389</v>
      </c>
      <c r="L526" s="41" t="n">
        <f aca="false">IF(AND(D526, A526 &lt;= $G$2), $D$5*$D$2*(A526-E526)/365.25, 0)</f>
        <v>0</v>
      </c>
      <c r="M526" s="41" t="n">
        <f aca="false">IF(A526&lt;=$G$2, $D$5*$D$2*(A526-E526)/365.25, 0)</f>
        <v>2751.54004106776</v>
      </c>
      <c r="N526" s="42" t="n">
        <f aca="false">(L526*H526 + M526*I526) * K526</f>
        <v>0.221726024619226</v>
      </c>
      <c r="O526" s="43" t="n">
        <f aca="false">IF(A526&lt;=$G$2, $D$2*(1-$D$3), 0)</f>
        <v>600000</v>
      </c>
      <c r="P526" s="44" t="n">
        <f aca="false">O526*I526*K526</f>
        <v>48.3495107415954</v>
      </c>
    </row>
    <row r="527" customFormat="false" ht="15" hidden="false" customHeight="false" outlineLevel="0" collapsed="false">
      <c r="A527" s="4" t="n">
        <f aca="false">WORKDAY(A526, 1)</f>
        <v>44620</v>
      </c>
      <c r="B527" s="33" t="n">
        <f aca="false">DATE(2000, MONTH(A527), DAY(A527))</f>
        <v>36584</v>
      </c>
      <c r="C527" s="33" t="n">
        <f aca="false">VLOOKUP(B527, $R$9:$S$13, 2)</f>
        <v>36605</v>
      </c>
      <c r="D527" s="34" t="n">
        <f aca="false">IF(OR(C527=B527, AND(C527&lt;&gt;C526, C526&gt;B526)), 1, 0)</f>
        <v>0</v>
      </c>
      <c r="E527" s="4" t="n">
        <f aca="false" t="array" ref="E527:E527">INDEX($A$9:A526, MAX(IF($D$9:D526=1, ROW(D$9:$D526)-ROW($D$9)+1, 0)))</f>
        <v>44550</v>
      </c>
      <c r="F527" s="36" t="n">
        <f aca="false">(A527-$A$2)/365.25</f>
        <v>1.98767967145791</v>
      </c>
      <c r="G527" s="37" t="n">
        <f aca="false">INDEX('Default Prob'!$P$5:$P$14,MIN(1+_xlfn.IFNA(MATCH(F527,'Default Prob'!$F$5:$F$14,1),0),COUNT('Default Prob'!$P$5:$P$14)))</f>
        <v>0.0308436325815494</v>
      </c>
      <c r="H527" s="37" t="n">
        <f aca="false">H526*EXP(-G526*(F527-F526))</f>
        <v>0.94361738866398</v>
      </c>
      <c r="I527" s="38" t="n">
        <f aca="false">H526-H527</f>
        <v>0.00023908234054848</v>
      </c>
      <c r="J527" s="39" t="n">
        <f aca="false">INDEX('Default Prob'!$C$3:$C$20, _xlfn.IFNA(MATCH(F527, 'Default Prob'!$B$3:$B$20, 1), 1))</f>
        <v>-0.0055</v>
      </c>
      <c r="K527" s="40" t="n">
        <f aca="false">1/((1+J527)^F527)</f>
        <v>1.01102271995262</v>
      </c>
      <c r="L527" s="41" t="n">
        <f aca="false">IF(AND(D527, A527 &lt;= $G$2), $D$5*$D$2*(A527-E527)/365.25, 0)</f>
        <v>0</v>
      </c>
      <c r="M527" s="41" t="n">
        <f aca="false">IF(A527&lt;=$G$2, $D$5*$D$2*(A527-E527)/365.25, 0)</f>
        <v>2874.74332648871</v>
      </c>
      <c r="N527" s="42" t="n">
        <f aca="false">(L527*H527 + M527*I527) * K527</f>
        <v>0.694876282397431</v>
      </c>
      <c r="O527" s="43" t="n">
        <f aca="false">IF(A527&lt;=$G$2, $D$2*(1-$D$3), 0)</f>
        <v>600000</v>
      </c>
      <c r="P527" s="44" t="n">
        <f aca="false">O527*I527*K527</f>
        <v>145.030606940378</v>
      </c>
    </row>
    <row r="528" customFormat="false" ht="15" hidden="false" customHeight="false" outlineLevel="0" collapsed="false">
      <c r="A528" s="4" t="n">
        <f aca="false">WORKDAY(A527, 1)</f>
        <v>44621</v>
      </c>
      <c r="B528" s="33" t="n">
        <f aca="false">DATE(2000, MONTH(A528), DAY(A528))</f>
        <v>36586</v>
      </c>
      <c r="C528" s="33" t="n">
        <f aca="false">VLOOKUP(B528, $R$9:$S$13, 2)</f>
        <v>36605</v>
      </c>
      <c r="D528" s="34" t="n">
        <f aca="false">IF(OR(C528=B528, AND(C528&lt;&gt;C527, C527&gt;B527)), 1, 0)</f>
        <v>0</v>
      </c>
      <c r="E528" s="4" t="n">
        <f aca="false" t="array" ref="E528:E528">INDEX($A$9:A527, MAX(IF($D$9:D527=1, ROW(D$9:$D527)-ROW($D$9)+1, 0)))</f>
        <v>44550</v>
      </c>
      <c r="F528" s="36" t="n">
        <f aca="false">(A528-$A$2)/365.25</f>
        <v>1.99041752224504</v>
      </c>
      <c r="G528" s="37" t="n">
        <f aca="false">INDEX('Default Prob'!$P$5:$P$14,MIN(1+_xlfn.IFNA(MATCH(F528,'Default Prob'!$F$5:$F$14,1),0),COUNT('Default Prob'!$P$5:$P$14)))</f>
        <v>0.0308436325815494</v>
      </c>
      <c r="H528" s="37" t="n">
        <f aca="false">H527*EXP(-G527*(F528-F527))</f>
        <v>0.943537708009097</v>
      </c>
      <c r="I528" s="38" t="n">
        <f aca="false">H527-H528</f>
        <v>7.96806548823969E-005</v>
      </c>
      <c r="J528" s="39" t="n">
        <f aca="false">INDEX('Default Prob'!$C$3:$C$20, _xlfn.IFNA(MATCH(F528, 'Default Prob'!$B$3:$B$20, 1), 1))</f>
        <v>-0.0055</v>
      </c>
      <c r="K528" s="40" t="n">
        <f aca="false">1/((1+J528)^F528)</f>
        <v>1.0110379862499</v>
      </c>
      <c r="L528" s="41" t="n">
        <f aca="false">IF(AND(D528, A528 &lt;= $G$2), $D$5*$D$2*(A528-E528)/365.25, 0)</f>
        <v>0</v>
      </c>
      <c r="M528" s="41" t="n">
        <f aca="false">IF(A528&lt;=$G$2, $D$5*$D$2*(A528-E528)/365.25, 0)</f>
        <v>2915.81108829569</v>
      </c>
      <c r="N528" s="42" t="n">
        <f aca="false">(L528*H528 + M528*I528) * K528</f>
        <v>0.234898233623465</v>
      </c>
      <c r="O528" s="43" t="n">
        <f aca="false">IF(A528&lt;=$G$2, $D$2*(1-$D$3), 0)</f>
        <v>600000</v>
      </c>
      <c r="P528" s="44" t="n">
        <f aca="false">O528*I528*K528</f>
        <v>48.3361013132229</v>
      </c>
    </row>
    <row r="529" customFormat="false" ht="15" hidden="false" customHeight="false" outlineLevel="0" collapsed="false">
      <c r="A529" s="4" t="n">
        <f aca="false">WORKDAY(A528, 1)</f>
        <v>44622</v>
      </c>
      <c r="B529" s="33" t="n">
        <f aca="false">DATE(2000, MONTH(A529), DAY(A529))</f>
        <v>36587</v>
      </c>
      <c r="C529" s="33" t="n">
        <f aca="false">VLOOKUP(B529, $R$9:$S$13, 2)</f>
        <v>36605</v>
      </c>
      <c r="D529" s="34" t="n">
        <f aca="false">IF(OR(C529=B529, AND(C529&lt;&gt;C528, C528&gt;B528)), 1, 0)</f>
        <v>0</v>
      </c>
      <c r="E529" s="4" t="n">
        <f aca="false" t="array" ref="E529:E529">INDEX($A$9:A528, MAX(IF($D$9:D528=1, ROW(D$9:$D528)-ROW($D$9)+1, 0)))</f>
        <v>44550</v>
      </c>
      <c r="F529" s="36" t="n">
        <f aca="false">(A529-$A$2)/365.25</f>
        <v>1.99315537303217</v>
      </c>
      <c r="G529" s="37" t="n">
        <f aca="false">INDEX('Default Prob'!$P$5:$P$14,MIN(1+_xlfn.IFNA(MATCH(F529,'Default Prob'!$F$5:$F$14,1),0),COUNT('Default Prob'!$P$5:$P$14)))</f>
        <v>0.0308436325815494</v>
      </c>
      <c r="H529" s="37" t="n">
        <f aca="false">H528*EXP(-G528*(F529-F528))</f>
        <v>0.943458034082585</v>
      </c>
      <c r="I529" s="38" t="n">
        <f aca="false">H528-H529</f>
        <v>7.96739265126467E-005</v>
      </c>
      <c r="J529" s="39" t="n">
        <f aca="false">INDEX('Default Prob'!$C$3:$C$20, _xlfn.IFNA(MATCH(F529, 'Default Prob'!$B$3:$B$20, 1), 1))</f>
        <v>-0.0055</v>
      </c>
      <c r="K529" s="40" t="n">
        <f aca="false">1/((1+J529)^F529)</f>
        <v>1.01105325277769</v>
      </c>
      <c r="L529" s="41" t="n">
        <f aca="false">IF(AND(D529, A529 &lt;= $G$2), $D$5*$D$2*(A529-E529)/365.25, 0)</f>
        <v>0</v>
      </c>
      <c r="M529" s="41" t="n">
        <f aca="false">IF(A529&lt;=$G$2, $D$5*$D$2*(A529-E529)/365.25, 0)</f>
        <v>2956.87885010267</v>
      </c>
      <c r="N529" s="42" t="n">
        <f aca="false">(L529*H529 + M529*I529) * K529</f>
        <v>0.238190141456964</v>
      </c>
      <c r="O529" s="43" t="n">
        <f aca="false">IF(A529&lt;=$G$2, $D$2*(1-$D$3), 0)</f>
        <v>600000</v>
      </c>
      <c r="P529" s="44" t="n">
        <f aca="false">O529*I529*K529</f>
        <v>48.3327495373091</v>
      </c>
    </row>
    <row r="530" customFormat="false" ht="15" hidden="false" customHeight="false" outlineLevel="0" collapsed="false">
      <c r="A530" s="4" t="n">
        <f aca="false">WORKDAY(A529, 1)</f>
        <v>44623</v>
      </c>
      <c r="B530" s="33" t="n">
        <f aca="false">DATE(2000, MONTH(A530), DAY(A530))</f>
        <v>36588</v>
      </c>
      <c r="C530" s="33" t="n">
        <f aca="false">VLOOKUP(B530, $R$9:$S$13, 2)</f>
        <v>36605</v>
      </c>
      <c r="D530" s="34" t="n">
        <f aca="false">IF(OR(C530=B530, AND(C530&lt;&gt;C529, C529&gt;B529)), 1, 0)</f>
        <v>0</v>
      </c>
      <c r="E530" s="4" t="n">
        <f aca="false" t="array" ref="E530:E530">INDEX($A$9:A529, MAX(IF($D$9:D529=1, ROW(D$9:$D529)-ROW($D$9)+1, 0)))</f>
        <v>44550</v>
      </c>
      <c r="F530" s="36" t="n">
        <f aca="false">(A530-$A$2)/365.25</f>
        <v>1.9958932238193</v>
      </c>
      <c r="G530" s="37" t="n">
        <f aca="false">INDEX('Default Prob'!$P$5:$P$14,MIN(1+_xlfn.IFNA(MATCH(F530,'Default Prob'!$F$5:$F$14,1),0),COUNT('Default Prob'!$P$5:$P$14)))</f>
        <v>0.0308436325815494</v>
      </c>
      <c r="H530" s="37" t="n">
        <f aca="false">H529*EXP(-G529*(F530-F529))</f>
        <v>0.943378366883874</v>
      </c>
      <c r="I530" s="38" t="n">
        <f aca="false">H529-H530</f>
        <v>7.96671987108866E-005</v>
      </c>
      <c r="J530" s="39" t="n">
        <f aca="false">INDEX('Default Prob'!$C$3:$C$20, _xlfn.IFNA(MATCH(F530, 'Default Prob'!$B$3:$B$20, 1), 1))</f>
        <v>-0.0055</v>
      </c>
      <c r="K530" s="40" t="n">
        <f aca="false">1/((1+J530)^F530)</f>
        <v>1.011068519536</v>
      </c>
      <c r="L530" s="41" t="n">
        <f aca="false">IF(AND(D530, A530 &lt;= $G$2), $D$5*$D$2*(A530-E530)/365.25, 0)</f>
        <v>0</v>
      </c>
      <c r="M530" s="41" t="n">
        <f aca="false">IF(A530&lt;=$G$2, $D$5*$D$2*(A530-E530)/365.25, 0)</f>
        <v>2997.94661190965</v>
      </c>
      <c r="N530" s="42" t="n">
        <f aca="false">(L530*H530 + M530*I530) * K530</f>
        <v>0.241481591618165</v>
      </c>
      <c r="O530" s="43" t="n">
        <f aca="false">IF(A530&lt;=$G$2, $D$2*(1-$D$3), 0)</f>
        <v>600000</v>
      </c>
      <c r="P530" s="44" t="n">
        <f aca="false">O530*I530*K530</f>
        <v>48.3293979937178</v>
      </c>
    </row>
    <row r="531" customFormat="false" ht="15" hidden="false" customHeight="false" outlineLevel="0" collapsed="false">
      <c r="A531" s="4" t="n">
        <f aca="false">WORKDAY(A530, 1)</f>
        <v>44624</v>
      </c>
      <c r="B531" s="33" t="n">
        <f aca="false">DATE(2000, MONTH(A531), DAY(A531))</f>
        <v>36589</v>
      </c>
      <c r="C531" s="33" t="n">
        <f aca="false">VLOOKUP(B531, $R$9:$S$13, 2)</f>
        <v>36605</v>
      </c>
      <c r="D531" s="34" t="n">
        <f aca="false">IF(OR(C531=B531, AND(C531&lt;&gt;C530, C530&gt;B530)), 1, 0)</f>
        <v>0</v>
      </c>
      <c r="E531" s="4" t="n">
        <f aca="false" t="array" ref="E531:E531">INDEX($A$9:A530, MAX(IF($D$9:D530=1, ROW(D$9:$D530)-ROW($D$9)+1, 0)))</f>
        <v>44550</v>
      </c>
      <c r="F531" s="36" t="n">
        <f aca="false">(A531-$A$2)/365.25</f>
        <v>1.99863107460643</v>
      </c>
      <c r="G531" s="37" t="n">
        <f aca="false">INDEX('Default Prob'!$P$5:$P$14,MIN(1+_xlfn.IFNA(MATCH(F531,'Default Prob'!$F$5:$F$14,1),0),COUNT('Default Prob'!$P$5:$P$14)))</f>
        <v>0.0308436325815494</v>
      </c>
      <c r="H531" s="37" t="n">
        <f aca="false">H530*EXP(-G530*(F531-F530))</f>
        <v>0.943298706412396</v>
      </c>
      <c r="I531" s="38" t="n">
        <f aca="false">H530-H531</f>
        <v>7.96604714773386E-005</v>
      </c>
      <c r="J531" s="39" t="n">
        <f aca="false">INDEX('Default Prob'!$C$3:$C$20, _xlfn.IFNA(MATCH(F531, 'Default Prob'!$B$3:$B$20, 1), 1))</f>
        <v>-0.0055</v>
      </c>
      <c r="K531" s="40" t="n">
        <f aca="false">1/((1+J531)^F531)</f>
        <v>1.01108378652484</v>
      </c>
      <c r="L531" s="41" t="n">
        <f aca="false">IF(AND(D531, A531 &lt;= $G$2), $D$5*$D$2*(A531-E531)/365.25, 0)</f>
        <v>0</v>
      </c>
      <c r="M531" s="41" t="n">
        <f aca="false">IF(A531&lt;=$G$2, $D$5*$D$2*(A531-E531)/365.25, 0)</f>
        <v>3039.01437371663</v>
      </c>
      <c r="N531" s="42" t="n">
        <f aca="false">(L531*H531 + M531*I531) * K531</f>
        <v>0.244772584155521</v>
      </c>
      <c r="O531" s="43" t="n">
        <f aca="false">IF(A531&lt;=$G$2, $D$2*(1-$D$3), 0)</f>
        <v>600000</v>
      </c>
      <c r="P531" s="44" t="n">
        <f aca="false">O531*I531*K531</f>
        <v>48.3260466825967</v>
      </c>
    </row>
    <row r="532" customFormat="false" ht="15" hidden="false" customHeight="false" outlineLevel="0" collapsed="false">
      <c r="A532" s="4" t="n">
        <f aca="false">WORKDAY(A531, 1)</f>
        <v>44627</v>
      </c>
      <c r="B532" s="33" t="n">
        <f aca="false">DATE(2000, MONTH(A532), DAY(A532))</f>
        <v>36592</v>
      </c>
      <c r="C532" s="33" t="n">
        <f aca="false">VLOOKUP(B532, $R$9:$S$13, 2)</f>
        <v>36605</v>
      </c>
      <c r="D532" s="34" t="n">
        <f aca="false">IF(OR(C532=B532, AND(C532&lt;&gt;C531, C531&gt;B531)), 1, 0)</f>
        <v>0</v>
      </c>
      <c r="E532" s="4" t="n">
        <f aca="false" t="array" ref="E532:E532">INDEX($A$9:A531, MAX(IF($D$9:D531=1, ROW(D$9:$D531)-ROW($D$9)+1, 0)))</f>
        <v>44550</v>
      </c>
      <c r="F532" s="36" t="n">
        <f aca="false">(A532-$A$2)/365.25</f>
        <v>2.00684462696783</v>
      </c>
      <c r="G532" s="37" t="n">
        <f aca="false">INDEX('Default Prob'!$P$5:$P$14,MIN(1+_xlfn.IFNA(MATCH(F532,'Default Prob'!$F$5:$F$14,1),0),COUNT('Default Prob'!$P$5:$P$14)))</f>
        <v>0.034781230763125</v>
      </c>
      <c r="H532" s="37" t="n">
        <f aca="false">H531*EXP(-G531*(F532-F531))</f>
        <v>0.943059765355685</v>
      </c>
      <c r="I532" s="38" t="n">
        <f aca="false">H531-H532</f>
        <v>0.000238941056711073</v>
      </c>
      <c r="J532" s="39" t="n">
        <f aca="false">INDEX('Default Prob'!$C$3:$C$20, _xlfn.IFNA(MATCH(F532, 'Default Prob'!$B$3:$B$20, 1), 1))</f>
        <v>-0.00582</v>
      </c>
      <c r="K532" s="40" t="n">
        <f aca="false">1/((1+J532)^F532)</f>
        <v>1.01178283357068</v>
      </c>
      <c r="L532" s="41" t="n">
        <f aca="false">IF(AND(D532, A532 &lt;= $G$2), $D$5*$D$2*(A532-E532)/365.25, 0)</f>
        <v>0</v>
      </c>
      <c r="M532" s="41" t="n">
        <f aca="false">IF(A532&lt;=$G$2, $D$5*$D$2*(A532-E532)/365.25, 0)</f>
        <v>3162.21765913758</v>
      </c>
      <c r="N532" s="42" t="n">
        <f aca="false">(L532*H532 + M532*I532) * K532</f>
        <v>0.764486545174277</v>
      </c>
      <c r="O532" s="43" t="n">
        <f aca="false">IF(A532&lt;=$G$2, $D$2*(1-$D$3), 0)</f>
        <v>600000</v>
      </c>
      <c r="P532" s="44" t="n">
        <f aca="false">O532*I532*K532</f>
        <v>145.053875649301</v>
      </c>
    </row>
    <row r="533" customFormat="false" ht="15" hidden="false" customHeight="false" outlineLevel="0" collapsed="false">
      <c r="A533" s="4" t="n">
        <f aca="false">WORKDAY(A532, 1)</f>
        <v>44628</v>
      </c>
      <c r="B533" s="33" t="n">
        <f aca="false">DATE(2000, MONTH(A533), DAY(A533))</f>
        <v>36593</v>
      </c>
      <c r="C533" s="33" t="n">
        <f aca="false">VLOOKUP(B533, $R$9:$S$13, 2)</f>
        <v>36605</v>
      </c>
      <c r="D533" s="34" t="n">
        <f aca="false">IF(OR(C533=B533, AND(C533&lt;&gt;C532, C532&gt;B532)), 1, 0)</f>
        <v>0</v>
      </c>
      <c r="E533" s="4" t="n">
        <f aca="false" t="array" ref="E533:E533">INDEX($A$9:A532, MAX(IF($D$9:D532=1, ROW(D$9:$D532)-ROW($D$9)+1, 0)))</f>
        <v>44550</v>
      </c>
      <c r="F533" s="36" t="n">
        <f aca="false">(A533-$A$2)/365.25</f>
        <v>2.00958247775496</v>
      </c>
      <c r="G533" s="37" t="n">
        <f aca="false">INDEX('Default Prob'!$P$5:$P$14,MIN(1+_xlfn.IFNA(MATCH(F533,'Default Prob'!$F$5:$F$14,1),0),COUNT('Default Prob'!$P$5:$P$14)))</f>
        <v>0.034781230763125</v>
      </c>
      <c r="H533" s="37" t="n">
        <f aca="false">H532*EXP(-G532*(F533-F532))</f>
        <v>0.942969965991876</v>
      </c>
      <c r="I533" s="38" t="n">
        <f aca="false">H532-H533</f>
        <v>8.9799363809151E-005</v>
      </c>
      <c r="J533" s="39" t="n">
        <f aca="false">INDEX('Default Prob'!$C$3:$C$20, _xlfn.IFNA(MATCH(F533, 'Default Prob'!$B$3:$B$20, 1), 1))</f>
        <v>-0.00582</v>
      </c>
      <c r="K533" s="40" t="n">
        <f aca="false">1/((1+J533)^F533)</f>
        <v>1.01179900284054</v>
      </c>
      <c r="L533" s="41" t="n">
        <f aca="false">IF(AND(D533, A533 &lt;= $G$2), $D$5*$D$2*(A533-E533)/365.25, 0)</f>
        <v>0</v>
      </c>
      <c r="M533" s="41" t="n">
        <f aca="false">IF(A533&lt;=$G$2, $D$5*$D$2*(A533-E533)/365.25, 0)</f>
        <v>3203.28542094456</v>
      </c>
      <c r="N533" s="42" t="n">
        <f aca="false">(L533*H533 + M533*I533) * K533</f>
        <v>0.291047011380266</v>
      </c>
      <c r="O533" s="43" t="n">
        <f aca="false">IF(A533&lt;=$G$2, $D$2*(1-$D$3), 0)</f>
        <v>600000</v>
      </c>
      <c r="P533" s="44" t="n">
        <f aca="false">O533*I533*K533</f>
        <v>54.5153440546883</v>
      </c>
    </row>
    <row r="534" customFormat="false" ht="15" hidden="false" customHeight="false" outlineLevel="0" collapsed="false">
      <c r="A534" s="4" t="n">
        <f aca="false">WORKDAY(A533, 1)</f>
        <v>44629</v>
      </c>
      <c r="B534" s="33" t="n">
        <f aca="false">DATE(2000, MONTH(A534), DAY(A534))</f>
        <v>36594</v>
      </c>
      <c r="C534" s="33" t="n">
        <f aca="false">VLOOKUP(B534, $R$9:$S$13, 2)</f>
        <v>36605</v>
      </c>
      <c r="D534" s="34" t="n">
        <f aca="false">IF(OR(C534=B534, AND(C534&lt;&gt;C533, C533&gt;B533)), 1, 0)</f>
        <v>0</v>
      </c>
      <c r="E534" s="4" t="n">
        <f aca="false" t="array" ref="E534:E534">INDEX($A$9:A533, MAX(IF($D$9:D533=1, ROW(D$9:$D533)-ROW($D$9)+1, 0)))</f>
        <v>44550</v>
      </c>
      <c r="F534" s="36" t="n">
        <f aca="false">(A534-$A$2)/365.25</f>
        <v>2.01232032854209</v>
      </c>
      <c r="G534" s="37" t="n">
        <f aca="false">INDEX('Default Prob'!$P$5:$P$14,MIN(1+_xlfn.IFNA(MATCH(F534,'Default Prob'!$F$5:$F$14,1),0),COUNT('Default Prob'!$P$5:$P$14)))</f>
        <v>0.034781230763125</v>
      </c>
      <c r="H534" s="37" t="n">
        <f aca="false">H533*EXP(-G533*(F534-F533))</f>
        <v>0.942880175178878</v>
      </c>
      <c r="I534" s="38" t="n">
        <f aca="false">H533-H534</f>
        <v>8.97908129982028E-005</v>
      </c>
      <c r="J534" s="39" t="n">
        <f aca="false">INDEX('Default Prob'!$C$3:$C$20, _xlfn.IFNA(MATCH(F534, 'Default Prob'!$B$3:$B$20, 1), 1))</f>
        <v>-0.00582</v>
      </c>
      <c r="K534" s="40" t="n">
        <f aca="false">1/((1+J534)^F534)</f>
        <v>1.0118151723688</v>
      </c>
      <c r="L534" s="41" t="n">
        <f aca="false">IF(AND(D534, A534 &lt;= $G$2), $D$5*$D$2*(A534-E534)/365.25, 0)</f>
        <v>0</v>
      </c>
      <c r="M534" s="41" t="n">
        <f aca="false">IF(A534&lt;=$G$2, $D$5*$D$2*(A534-E534)/365.25, 0)</f>
        <v>3244.35318275154</v>
      </c>
      <c r="N534" s="42" t="n">
        <f aca="false">(L534*H534 + M534*I534) * K534</f>
        <v>0.294755024539712</v>
      </c>
      <c r="O534" s="43" t="n">
        <f aca="false">IF(A534&lt;=$G$2, $D$2*(1-$D$3), 0)</f>
        <v>600000</v>
      </c>
      <c r="P534" s="44" t="n">
        <f aca="false">O534*I534*K534</f>
        <v>54.5110241585467</v>
      </c>
    </row>
    <row r="535" customFormat="false" ht="15" hidden="false" customHeight="false" outlineLevel="0" collapsed="false">
      <c r="A535" s="4" t="n">
        <f aca="false">WORKDAY(A534, 1)</f>
        <v>44630</v>
      </c>
      <c r="B535" s="33" t="n">
        <f aca="false">DATE(2000, MONTH(A535), DAY(A535))</f>
        <v>36595</v>
      </c>
      <c r="C535" s="33" t="n">
        <f aca="false">VLOOKUP(B535, $R$9:$S$13, 2)</f>
        <v>36605</v>
      </c>
      <c r="D535" s="34" t="n">
        <f aca="false">IF(OR(C535=B535, AND(C535&lt;&gt;C534, C534&gt;B534)), 1, 0)</f>
        <v>0</v>
      </c>
      <c r="E535" s="4" t="n">
        <f aca="false" t="array" ref="E535:E535">INDEX($A$9:A534, MAX(IF($D$9:D534=1, ROW(D$9:$D534)-ROW($D$9)+1, 0)))</f>
        <v>44550</v>
      </c>
      <c r="F535" s="36" t="n">
        <f aca="false">(A535-$A$2)/365.25</f>
        <v>2.01505817932923</v>
      </c>
      <c r="G535" s="37" t="n">
        <f aca="false">INDEX('Default Prob'!$P$5:$P$14,MIN(1+_xlfn.IFNA(MATCH(F535,'Default Prob'!$F$5:$F$14,1),0),COUNT('Default Prob'!$P$5:$P$14)))</f>
        <v>0.034781230763125</v>
      </c>
      <c r="H535" s="37" t="n">
        <f aca="false">H534*EXP(-G534*(F535-F534))</f>
        <v>0.942790392915877</v>
      </c>
      <c r="I535" s="38" t="n">
        <f aca="false">H534-H535</f>
        <v>8.97822630014922E-005</v>
      </c>
      <c r="J535" s="39" t="n">
        <f aca="false">INDEX('Default Prob'!$C$3:$C$20, _xlfn.IFNA(MATCH(F535, 'Default Prob'!$B$3:$B$20, 1), 1))</f>
        <v>-0.00582</v>
      </c>
      <c r="K535" s="40" t="n">
        <f aca="false">1/((1+J535)^F535)</f>
        <v>1.01183134215546</v>
      </c>
      <c r="L535" s="41" t="n">
        <f aca="false">IF(AND(D535, A535 &lt;= $G$2), $D$5*$D$2*(A535-E535)/365.25, 0)</f>
        <v>0</v>
      </c>
      <c r="M535" s="41" t="n">
        <f aca="false">IF(A535&lt;=$G$2, $D$5*$D$2*(A535-E535)/365.25, 0)</f>
        <v>3285.42094455852</v>
      </c>
      <c r="N535" s="42" t="n">
        <f aca="false">(L535*H535 + M535*I535) * K535</f>
        <v>0.298462448212089</v>
      </c>
      <c r="O535" s="43" t="n">
        <f aca="false">IF(A535&lt;=$G$2, $D$2*(1-$D$3), 0)</f>
        <v>600000</v>
      </c>
      <c r="P535" s="44" t="n">
        <f aca="false">O535*I535*K535</f>
        <v>54.5067046047328</v>
      </c>
    </row>
    <row r="536" customFormat="false" ht="15" hidden="false" customHeight="false" outlineLevel="0" collapsed="false">
      <c r="A536" s="4" t="n">
        <f aca="false">WORKDAY(A535, 1)</f>
        <v>44631</v>
      </c>
      <c r="B536" s="33" t="n">
        <f aca="false">DATE(2000, MONTH(A536), DAY(A536))</f>
        <v>36596</v>
      </c>
      <c r="C536" s="33" t="n">
        <f aca="false">VLOOKUP(B536, $R$9:$S$13, 2)</f>
        <v>36605</v>
      </c>
      <c r="D536" s="34" t="n">
        <f aca="false">IF(OR(C536=B536, AND(C536&lt;&gt;C535, C535&gt;B535)), 1, 0)</f>
        <v>0</v>
      </c>
      <c r="E536" s="4" t="n">
        <f aca="false" t="array" ref="E536:E536">INDEX($A$9:A535, MAX(IF($D$9:D535=1, ROW(D$9:$D535)-ROW($D$9)+1, 0)))</f>
        <v>44550</v>
      </c>
      <c r="F536" s="36" t="n">
        <f aca="false">(A536-$A$2)/365.25</f>
        <v>2.01779603011636</v>
      </c>
      <c r="G536" s="37" t="n">
        <f aca="false">INDEX('Default Prob'!$P$5:$P$14,MIN(1+_xlfn.IFNA(MATCH(F536,'Default Prob'!$F$5:$F$14,1),0),COUNT('Default Prob'!$P$5:$P$14)))</f>
        <v>0.034781230763125</v>
      </c>
      <c r="H536" s="37" t="n">
        <f aca="false">H535*EXP(-G535*(F536-F535))</f>
        <v>0.942700619202058</v>
      </c>
      <c r="I536" s="38" t="n">
        <f aca="false">H535-H536</f>
        <v>8.97737138189081E-005</v>
      </c>
      <c r="J536" s="39" t="n">
        <f aca="false">INDEX('Default Prob'!$C$3:$C$20, _xlfn.IFNA(MATCH(F536, 'Default Prob'!$B$3:$B$20, 1), 1))</f>
        <v>-0.00582</v>
      </c>
      <c r="K536" s="40" t="n">
        <f aca="false">1/((1+J536)^F536)</f>
        <v>1.01184751220054</v>
      </c>
      <c r="L536" s="41" t="n">
        <f aca="false">IF(AND(D536, A536 &lt;= $G$2), $D$5*$D$2*(A536-E536)/365.25, 0)</f>
        <v>0</v>
      </c>
      <c r="M536" s="41" t="n">
        <f aca="false">IF(A536&lt;=$G$2, $D$5*$D$2*(A536-E536)/365.25, 0)</f>
        <v>3326.4887063655</v>
      </c>
      <c r="N536" s="42" t="n">
        <f aca="false">(L536*H536 + M536*I536) * K536</f>
        <v>0.302169282467428</v>
      </c>
      <c r="O536" s="43" t="n">
        <f aca="false">IF(A536&lt;=$G$2, $D$2*(1-$D$3), 0)</f>
        <v>600000</v>
      </c>
      <c r="P536" s="44" t="n">
        <f aca="false">O536*I536*K536</f>
        <v>54.5023853931991</v>
      </c>
    </row>
    <row r="537" customFormat="false" ht="15" hidden="false" customHeight="false" outlineLevel="0" collapsed="false">
      <c r="A537" s="4" t="n">
        <f aca="false">WORKDAY(A536, 1)</f>
        <v>44634</v>
      </c>
      <c r="B537" s="33" t="n">
        <f aca="false">DATE(2000, MONTH(A537), DAY(A537))</f>
        <v>36599</v>
      </c>
      <c r="C537" s="33" t="n">
        <f aca="false">VLOOKUP(B537, $R$9:$S$13, 2)</f>
        <v>36605</v>
      </c>
      <c r="D537" s="34" t="n">
        <f aca="false">IF(OR(C537=B537, AND(C537&lt;&gt;C536, C536&gt;B536)), 1, 0)</f>
        <v>0</v>
      </c>
      <c r="E537" s="4" t="n">
        <f aca="false" t="array" ref="E537:E537">INDEX($A$9:A536, MAX(IF($D$9:D536=1, ROW(D$9:$D536)-ROW($D$9)+1, 0)))</f>
        <v>44550</v>
      </c>
      <c r="F537" s="36" t="n">
        <f aca="false">(A537-$A$2)/365.25</f>
        <v>2.02600958247775</v>
      </c>
      <c r="G537" s="37" t="n">
        <f aca="false">INDEX('Default Prob'!$P$5:$P$14,MIN(1+_xlfn.IFNA(MATCH(F537,'Default Prob'!$F$5:$F$14,1),0),COUNT('Default Prob'!$P$5:$P$14)))</f>
        <v>0.034781230763125</v>
      </c>
      <c r="H537" s="37" t="n">
        <f aca="false">H536*EXP(-G536*(F537-F536))</f>
        <v>0.942431349347556</v>
      </c>
      <c r="I537" s="38" t="n">
        <f aca="false">H536-H537</f>
        <v>0.000269269854501597</v>
      </c>
      <c r="J537" s="39" t="n">
        <f aca="false">INDEX('Default Prob'!$C$3:$C$20, _xlfn.IFNA(MATCH(F537, 'Default Prob'!$B$3:$B$20, 1), 1))</f>
        <v>-0.00582</v>
      </c>
      <c r="K537" s="40" t="n">
        <f aca="false">1/((1+J537)^F537)</f>
        <v>1.01189602388625</v>
      </c>
      <c r="L537" s="41" t="n">
        <f aca="false">IF(AND(D537, A537 &lt;= $G$2), $D$5*$D$2*(A537-E537)/365.25, 0)</f>
        <v>0</v>
      </c>
      <c r="M537" s="41" t="n">
        <f aca="false">IF(A537&lt;=$G$2, $D$5*$D$2*(A537-E537)/365.25, 0)</f>
        <v>3449.69199178645</v>
      </c>
      <c r="N537" s="42" t="n">
        <f aca="false">(L537*H537 + M537*I537) * K537</f>
        <v>0.939948254221684</v>
      </c>
      <c r="O537" s="43" t="n">
        <f aca="false">IF(A537&lt;=$G$2, $D$2*(1-$D$3), 0)</f>
        <v>600000</v>
      </c>
      <c r="P537" s="44" t="n">
        <f aca="false">O537*I537*K537</f>
        <v>163.483857073557</v>
      </c>
    </row>
    <row r="538" customFormat="false" ht="15" hidden="false" customHeight="false" outlineLevel="0" collapsed="false">
      <c r="A538" s="4" t="n">
        <f aca="false">WORKDAY(A537, 1)</f>
        <v>44635</v>
      </c>
      <c r="B538" s="33" t="n">
        <f aca="false">DATE(2000, MONTH(A538), DAY(A538))</f>
        <v>36600</v>
      </c>
      <c r="C538" s="33" t="n">
        <f aca="false">VLOOKUP(B538, $R$9:$S$13, 2)</f>
        <v>36605</v>
      </c>
      <c r="D538" s="34" t="n">
        <f aca="false">IF(OR(C538=B538, AND(C538&lt;&gt;C537, C537&gt;B537)), 1, 0)</f>
        <v>0</v>
      </c>
      <c r="E538" s="4" t="n">
        <f aca="false" t="array" ref="E538:E538">INDEX($A$9:A537, MAX(IF($D$9:D537=1, ROW(D$9:$D537)-ROW($D$9)+1, 0)))</f>
        <v>44550</v>
      </c>
      <c r="F538" s="36" t="n">
        <f aca="false">(A538-$A$2)/365.25</f>
        <v>2.02874743326489</v>
      </c>
      <c r="G538" s="37" t="n">
        <f aca="false">INDEX('Default Prob'!$P$5:$P$14,MIN(1+_xlfn.IFNA(MATCH(F538,'Default Prob'!$F$5:$F$14,1),0),COUNT('Default Prob'!$P$5:$P$14)))</f>
        <v>0.034781230763125</v>
      </c>
      <c r="H538" s="37" t="n">
        <f aca="false">H537*EXP(-G537*(F538-F537))</f>
        <v>0.942341609822327</v>
      </c>
      <c r="I538" s="38" t="n">
        <f aca="false">H537-H538</f>
        <v>8.97395252285049E-005</v>
      </c>
      <c r="J538" s="39" t="n">
        <f aca="false">INDEX('Default Prob'!$C$3:$C$20, _xlfn.IFNA(MATCH(F538, 'Default Prob'!$B$3:$B$20, 1), 1))</f>
        <v>-0.00582</v>
      </c>
      <c r="K538" s="40" t="n">
        <f aca="false">1/((1+J538)^F538)</f>
        <v>1.011912194965</v>
      </c>
      <c r="L538" s="41" t="n">
        <f aca="false">IF(AND(D538, A538 &lt;= $G$2), $D$5*$D$2*(A538-E538)/365.25, 0)</f>
        <v>0</v>
      </c>
      <c r="M538" s="41" t="n">
        <f aca="false">IF(A538&lt;=$G$2, $D$5*$D$2*(A538-E538)/365.25, 0)</f>
        <v>3490.75975359343</v>
      </c>
      <c r="N538" s="42" t="n">
        <f aca="false">(L538*H538 + M538*I538) * K538</f>
        <v>0.316990726721682</v>
      </c>
      <c r="O538" s="43" t="n">
        <f aca="false">IF(A538&lt;=$G$2, $D$2*(1-$D$3), 0)</f>
        <v>600000</v>
      </c>
      <c r="P538" s="44" t="n">
        <f aca="false">O538*I538*K538</f>
        <v>54.4851119694561</v>
      </c>
    </row>
    <row r="539" customFormat="false" ht="15" hidden="false" customHeight="false" outlineLevel="0" collapsed="false">
      <c r="A539" s="4" t="n">
        <f aca="false">WORKDAY(A538, 1)</f>
        <v>44636</v>
      </c>
      <c r="B539" s="33" t="n">
        <f aca="false">DATE(2000, MONTH(A539), DAY(A539))</f>
        <v>36601</v>
      </c>
      <c r="C539" s="33" t="n">
        <f aca="false">VLOOKUP(B539, $R$9:$S$13, 2)</f>
        <v>36605</v>
      </c>
      <c r="D539" s="34" t="n">
        <f aca="false">IF(OR(C539=B539, AND(C539&lt;&gt;C538, C538&gt;B538)), 1, 0)</f>
        <v>0</v>
      </c>
      <c r="E539" s="4" t="n">
        <f aca="false" t="array" ref="E539:E539">INDEX($A$9:A538, MAX(IF($D$9:D538=1, ROW(D$9:$D538)-ROW($D$9)+1, 0)))</f>
        <v>44550</v>
      </c>
      <c r="F539" s="36" t="n">
        <f aca="false">(A539-$A$2)/365.25</f>
        <v>2.03148528405202</v>
      </c>
      <c r="G539" s="37" t="n">
        <f aca="false">INDEX('Default Prob'!$P$5:$P$14,MIN(1+_xlfn.IFNA(MATCH(F539,'Default Prob'!$F$5:$F$14,1),0),COUNT('Default Prob'!$P$5:$P$14)))</f>
        <v>0.034781230763125</v>
      </c>
      <c r="H539" s="37" t="n">
        <f aca="false">H538*EXP(-G538*(F539-F538))</f>
        <v>0.942251878842212</v>
      </c>
      <c r="I539" s="38" t="n">
        <f aca="false">H538-H539</f>
        <v>8.97309801155544E-005</v>
      </c>
      <c r="J539" s="39" t="n">
        <f aca="false">INDEX('Default Prob'!$C$3:$C$20, _xlfn.IFNA(MATCH(F539, 'Default Prob'!$B$3:$B$20, 1), 1))</f>
        <v>-0.00582</v>
      </c>
      <c r="K539" s="40" t="n">
        <f aca="false">1/((1+J539)^F539)</f>
        <v>1.01192836630218</v>
      </c>
      <c r="L539" s="41" t="n">
        <f aca="false">IF(AND(D539, A539 &lt;= $G$2), $D$5*$D$2*(A539-E539)/365.25, 0)</f>
        <v>0</v>
      </c>
      <c r="M539" s="41" t="n">
        <f aca="false">IF(A539&lt;=$G$2, $D$5*$D$2*(A539-E539)/365.25, 0)</f>
        <v>3531.82751540041</v>
      </c>
      <c r="N539" s="42" t="n">
        <f aca="false">(L539*H539 + M539*I539) * K539</f>
        <v>0.320694614944241</v>
      </c>
      <c r="O539" s="43" t="n">
        <f aca="false">IF(A539&lt;=$G$2, $D$2*(1-$D$3), 0)</f>
        <v>600000</v>
      </c>
      <c r="P539" s="44" t="n">
        <f aca="false">O539*I539*K539</f>
        <v>54.4807944690158</v>
      </c>
    </row>
    <row r="540" customFormat="false" ht="15" hidden="false" customHeight="false" outlineLevel="0" collapsed="false">
      <c r="A540" s="4" t="n">
        <f aca="false">WORKDAY(A539, 1)</f>
        <v>44637</v>
      </c>
      <c r="B540" s="33" t="n">
        <f aca="false">DATE(2000, MONTH(A540), DAY(A540))</f>
        <v>36602</v>
      </c>
      <c r="C540" s="33" t="n">
        <f aca="false">VLOOKUP(B540, $R$9:$S$13, 2)</f>
        <v>36605</v>
      </c>
      <c r="D540" s="34" t="n">
        <f aca="false">IF(OR(C540=B540, AND(C540&lt;&gt;C539, C539&gt;B539)), 1, 0)</f>
        <v>0</v>
      </c>
      <c r="E540" s="4" t="n">
        <f aca="false" t="array" ref="E540:E540">INDEX($A$9:A539, MAX(IF($D$9:D539=1, ROW(D$9:$D539)-ROW($D$9)+1, 0)))</f>
        <v>44550</v>
      </c>
      <c r="F540" s="36" t="n">
        <f aca="false">(A540-$A$2)/365.25</f>
        <v>2.03422313483915</v>
      </c>
      <c r="G540" s="37" t="n">
        <f aca="false">INDEX('Default Prob'!$P$5:$P$14,MIN(1+_xlfn.IFNA(MATCH(F540,'Default Prob'!$F$5:$F$14,1),0),COUNT('Default Prob'!$P$5:$P$14)))</f>
        <v>0.034781230763125</v>
      </c>
      <c r="H540" s="37" t="n">
        <f aca="false">H539*EXP(-G539*(F540-F539))</f>
        <v>0.942162156406396</v>
      </c>
      <c r="I540" s="38" t="n">
        <f aca="false">H539-H540</f>
        <v>8.97224358161752E-005</v>
      </c>
      <c r="J540" s="39" t="n">
        <f aca="false">INDEX('Default Prob'!$C$3:$C$20, _xlfn.IFNA(MATCH(F540, 'Default Prob'!$B$3:$B$20, 1), 1))</f>
        <v>-0.00582</v>
      </c>
      <c r="K540" s="40" t="n">
        <f aca="false">1/((1+J540)^F540)</f>
        <v>1.01194453789779</v>
      </c>
      <c r="L540" s="41" t="n">
        <f aca="false">IF(AND(D540, A540 &lt;= $G$2), $D$5*$D$2*(A540-E540)/365.25, 0)</f>
        <v>0</v>
      </c>
      <c r="M540" s="41" t="n">
        <f aca="false">IF(A540&lt;=$G$2, $D$5*$D$2*(A540-E540)/365.25, 0)</f>
        <v>3572.89527720739</v>
      </c>
      <c r="N540" s="42" t="n">
        <f aca="false">(L540*H540 + M540*I540) * K540</f>
        <v>0.324397914170126</v>
      </c>
      <c r="O540" s="43" t="n">
        <f aca="false">IF(A540&lt;=$G$2, $D$2*(1-$D$3), 0)</f>
        <v>600000</v>
      </c>
      <c r="P540" s="44" t="n">
        <f aca="false">O540*I540*K540</f>
        <v>54.4764773106383</v>
      </c>
    </row>
    <row r="541" customFormat="false" ht="15" hidden="false" customHeight="false" outlineLevel="0" collapsed="false">
      <c r="A541" s="4" t="n">
        <f aca="false">WORKDAY(A540, 1)</f>
        <v>44638</v>
      </c>
      <c r="B541" s="33" t="n">
        <f aca="false">DATE(2000, MONTH(A541), DAY(A541))</f>
        <v>36603</v>
      </c>
      <c r="C541" s="33" t="n">
        <f aca="false">VLOOKUP(B541, $R$9:$S$13, 2)</f>
        <v>36605</v>
      </c>
      <c r="D541" s="34" t="n">
        <f aca="false">IF(OR(C541=B541, AND(C541&lt;&gt;C540, C540&gt;B540)), 1, 0)</f>
        <v>0</v>
      </c>
      <c r="E541" s="4" t="n">
        <f aca="false" t="array" ref="E541:E541">INDEX($A$9:A540, MAX(IF($D$9:D540=1, ROW(D$9:$D540)-ROW($D$9)+1, 0)))</f>
        <v>44550</v>
      </c>
      <c r="F541" s="36" t="n">
        <f aca="false">(A541-$A$2)/365.25</f>
        <v>2.03696098562628</v>
      </c>
      <c r="G541" s="37" t="n">
        <f aca="false">INDEX('Default Prob'!$P$5:$P$14,MIN(1+_xlfn.IFNA(MATCH(F541,'Default Prob'!$F$5:$F$14,1),0),COUNT('Default Prob'!$P$5:$P$14)))</f>
        <v>0.034781230763125</v>
      </c>
      <c r="H541" s="37" t="n">
        <f aca="false">H540*EXP(-G540*(F541-F540))</f>
        <v>0.942072442514065</v>
      </c>
      <c r="I541" s="38" t="n">
        <f aca="false">H540-H541</f>
        <v>8.97138923304786E-005</v>
      </c>
      <c r="J541" s="39" t="n">
        <f aca="false">INDEX('Default Prob'!$C$3:$C$20, _xlfn.IFNA(MATCH(F541, 'Default Prob'!$B$3:$B$20, 1), 1))</f>
        <v>-0.00582</v>
      </c>
      <c r="K541" s="40" t="n">
        <f aca="false">1/((1+J541)^F541)</f>
        <v>1.01196070975184</v>
      </c>
      <c r="L541" s="41" t="n">
        <f aca="false">IF(AND(D541, A541 &lt;= $G$2), $D$5*$D$2*(A541-E541)/365.25, 0)</f>
        <v>0</v>
      </c>
      <c r="M541" s="41" t="n">
        <f aca="false">IF(A541&lt;=$G$2, $D$5*$D$2*(A541-E541)/365.25, 0)</f>
        <v>3613.96303901437</v>
      </c>
      <c r="N541" s="42" t="n">
        <f aca="false">(L541*H541 + M541*I541) * K541</f>
        <v>0.3281006244701</v>
      </c>
      <c r="O541" s="43" t="n">
        <f aca="false">IF(A541&lt;=$G$2, $D$2*(1-$D$3), 0)</f>
        <v>600000</v>
      </c>
      <c r="P541" s="44" t="n">
        <f aca="false">O541*I541*K541</f>
        <v>54.472160494411</v>
      </c>
    </row>
    <row r="542" customFormat="false" ht="15" hidden="false" customHeight="false" outlineLevel="0" collapsed="false">
      <c r="A542" s="4" t="n">
        <f aca="false">WORKDAY(A541, 1)</f>
        <v>44641</v>
      </c>
      <c r="B542" s="33" t="n">
        <f aca="false">DATE(2000, MONTH(A542), DAY(A542))</f>
        <v>36606</v>
      </c>
      <c r="C542" s="33" t="n">
        <f aca="false">VLOOKUP(B542, $R$9:$S$13, 2)</f>
        <v>36697</v>
      </c>
      <c r="D542" s="34" t="n">
        <f aca="false">IF(OR(C542=B542, AND(C542&lt;&gt;C541, C541&gt;B541)), 1, 0)</f>
        <v>1</v>
      </c>
      <c r="E542" s="4" t="n">
        <f aca="false" t="array" ref="E542:E542">INDEX($A$9:A541, MAX(IF($D$9:D541=1, ROW(D$9:$D541)-ROW($D$9)+1, 0)))</f>
        <v>44550</v>
      </c>
      <c r="F542" s="36" t="n">
        <f aca="false">(A542-$A$2)/365.25</f>
        <v>2.04517453798768</v>
      </c>
      <c r="G542" s="37" t="n">
        <f aca="false">INDEX('Default Prob'!$P$5:$P$14,MIN(1+_xlfn.IFNA(MATCH(F542,'Default Prob'!$F$5:$F$14,1),0),COUNT('Default Prob'!$P$5:$P$14)))</f>
        <v>0.034781230763125</v>
      </c>
      <c r="H542" s="37" t="n">
        <f aca="false">H541*EXP(-G541*(F542-F541))</f>
        <v>0.941803352089853</v>
      </c>
      <c r="I542" s="38" t="n">
        <f aca="false">H541-H542</f>
        <v>0.000269090424211749</v>
      </c>
      <c r="J542" s="39" t="n">
        <f aca="false">INDEX('Default Prob'!$C$3:$C$20, _xlfn.IFNA(MATCH(F542, 'Default Prob'!$B$3:$B$20, 1), 1))</f>
        <v>-0.00582</v>
      </c>
      <c r="K542" s="40" t="n">
        <f aca="false">1/((1+J542)^F542)</f>
        <v>1.01200922686466</v>
      </c>
      <c r="L542" s="41" t="n">
        <f aca="false">IF(AND(D542, A542 &lt;= $G$2), $D$5*$D$2*(A542-E542)/365.25, 0)</f>
        <v>3737.16632443532</v>
      </c>
      <c r="M542" s="41" t="n">
        <f aca="false">IF(A542&lt;=$G$2, $D$5*$D$2*(A542-E542)/365.25, 0)</f>
        <v>3737.16632443532</v>
      </c>
      <c r="N542" s="42" t="n">
        <f aca="false">(L542*H542 + M542*I542) * K542</f>
        <v>3562.96206908107</v>
      </c>
      <c r="O542" s="43" t="n">
        <f aca="false">IF(A542&lt;=$G$2, $D$2*(1-$D$3), 0)</f>
        <v>600000</v>
      </c>
      <c r="P542" s="44" t="n">
        <f aca="false">O542*I542*K542</f>
        <v>163.39319529793</v>
      </c>
    </row>
    <row r="543" customFormat="false" ht="15" hidden="false" customHeight="false" outlineLevel="0" collapsed="false">
      <c r="A543" s="4" t="n">
        <f aca="false">WORKDAY(A542, 1)</f>
        <v>44642</v>
      </c>
      <c r="B543" s="33" t="n">
        <f aca="false">DATE(2000, MONTH(A543), DAY(A543))</f>
        <v>36607</v>
      </c>
      <c r="C543" s="33" t="n">
        <f aca="false">VLOOKUP(B543, $R$9:$S$13, 2)</f>
        <v>36697</v>
      </c>
      <c r="D543" s="34" t="n">
        <f aca="false">IF(OR(C543=B543, AND(C543&lt;&gt;C542, C542&gt;B542)), 1, 0)</f>
        <v>0</v>
      </c>
      <c r="E543" s="4" t="n">
        <f aca="false" t="array" ref="E543:E543">INDEX($A$9:A542, MAX(IF($D$9:D542=1, ROW(D$9:$D542)-ROW($D$9)+1, 0)))</f>
        <v>44641</v>
      </c>
      <c r="F543" s="36" t="n">
        <f aca="false">(A543-$A$2)/365.25</f>
        <v>2.04791238877481</v>
      </c>
      <c r="G543" s="37" t="n">
        <f aca="false">INDEX('Default Prob'!$P$5:$P$14,MIN(1+_xlfn.IFNA(MATCH(F543,'Default Prob'!$F$5:$F$14,1),0),COUNT('Default Prob'!$P$5:$P$14)))</f>
        <v>0.034781230763125</v>
      </c>
      <c r="H543" s="37" t="n">
        <f aca="false">H542*EXP(-G542*(F543-F542))</f>
        <v>0.941713672363332</v>
      </c>
      <c r="I543" s="38" t="n">
        <f aca="false">H542-H543</f>
        <v>8.96797265219629E-005</v>
      </c>
      <c r="J543" s="39" t="n">
        <f aca="false">INDEX('Default Prob'!$C$3:$C$20, _xlfn.IFNA(MATCH(F543, 'Default Prob'!$B$3:$B$20, 1), 1))</f>
        <v>-0.00582</v>
      </c>
      <c r="K543" s="40" t="n">
        <f aca="false">1/((1+J543)^F543)</f>
        <v>1.01202539975251</v>
      </c>
      <c r="L543" s="41" t="n">
        <f aca="false">IF(AND(D543, A543 &lt;= $G$2), $D$5*$D$2*(A543-E543)/365.25, 0)</f>
        <v>0</v>
      </c>
      <c r="M543" s="41" t="n">
        <f aca="false">IF(A543&lt;=$G$2, $D$5*$D$2*(A543-E543)/365.25, 0)</f>
        <v>41.0677618069815</v>
      </c>
      <c r="N543" s="42" t="n">
        <f aca="false">(L543*H543 + M543*I543) * K543</f>
        <v>0.0037272345413998</v>
      </c>
      <c r="O543" s="43" t="n">
        <f aca="false">IF(A543&lt;=$G$2, $D$2*(1-$D$3), 0)</f>
        <v>600000</v>
      </c>
      <c r="P543" s="44" t="n">
        <f aca="false">O543*I543*K543</f>
        <v>54.4548966498511</v>
      </c>
    </row>
    <row r="544" customFormat="false" ht="15" hidden="false" customHeight="false" outlineLevel="0" collapsed="false">
      <c r="A544" s="4" t="n">
        <f aca="false">WORKDAY(A543, 1)</f>
        <v>44643</v>
      </c>
      <c r="B544" s="33" t="n">
        <f aca="false">DATE(2000, MONTH(A544), DAY(A544))</f>
        <v>36608</v>
      </c>
      <c r="C544" s="33" t="n">
        <f aca="false">VLOOKUP(B544, $R$9:$S$13, 2)</f>
        <v>36697</v>
      </c>
      <c r="D544" s="34" t="n">
        <f aca="false">IF(OR(C544=B544, AND(C544&lt;&gt;C543, C543&gt;B543)), 1, 0)</f>
        <v>0</v>
      </c>
      <c r="E544" s="4" t="n">
        <f aca="false" t="array" ref="E544:E544">INDEX($A$9:A543, MAX(IF($D$9:D543=1, ROW(D$9:$D543)-ROW($D$9)+1, 0)))</f>
        <v>44641</v>
      </c>
      <c r="F544" s="36" t="n">
        <f aca="false">(A544-$A$2)/365.25</f>
        <v>2.05065023956194</v>
      </c>
      <c r="G544" s="37" t="n">
        <f aca="false">INDEX('Default Prob'!$P$5:$P$14,MIN(1+_xlfn.IFNA(MATCH(F544,'Default Prob'!$F$5:$F$14,1),0),COUNT('Default Prob'!$P$5:$P$14)))</f>
        <v>0.034781230763125</v>
      </c>
      <c r="H544" s="37" t="n">
        <f aca="false">H543*EXP(-G543*(F544-F543))</f>
        <v>0.941624001176229</v>
      </c>
      <c r="I544" s="38" t="n">
        <f aca="false">H543-H544</f>
        <v>8.96711871030131E-005</v>
      </c>
      <c r="J544" s="39" t="n">
        <f aca="false">INDEX('Default Prob'!$C$3:$C$20, _xlfn.IFNA(MATCH(F544, 'Default Prob'!$B$3:$B$20, 1), 1))</f>
        <v>-0.00582</v>
      </c>
      <c r="K544" s="40" t="n">
        <f aca="false">1/((1+J544)^F544)</f>
        <v>1.01204157289881</v>
      </c>
      <c r="L544" s="41" t="n">
        <f aca="false">IF(AND(D544, A544 &lt;= $G$2), $D$5*$D$2*(A544-E544)/365.25, 0)</f>
        <v>0</v>
      </c>
      <c r="M544" s="41" t="n">
        <f aca="false">IF(A544&lt;=$G$2, $D$5*$D$2*(A544-E544)/365.25, 0)</f>
        <v>82.1355236139631</v>
      </c>
      <c r="N544" s="42" t="n">
        <f aca="false">(L544*H544 + M544*I544) * K544</f>
        <v>0.0074538783769558</v>
      </c>
      <c r="O544" s="43" t="n">
        <f aca="false">IF(A544&lt;=$G$2, $D$2*(1-$D$3), 0)</f>
        <v>600000</v>
      </c>
      <c r="P544" s="44" t="n">
        <f aca="false">O544*I544*K544</f>
        <v>54.4505815436621</v>
      </c>
    </row>
    <row r="545" customFormat="false" ht="15" hidden="false" customHeight="false" outlineLevel="0" collapsed="false">
      <c r="A545" s="4" t="n">
        <f aca="false">WORKDAY(A544, 1)</f>
        <v>44644</v>
      </c>
      <c r="B545" s="33" t="n">
        <f aca="false">DATE(2000, MONTH(A545), DAY(A545))</f>
        <v>36609</v>
      </c>
      <c r="C545" s="33" t="n">
        <f aca="false">VLOOKUP(B545, $R$9:$S$13, 2)</f>
        <v>36697</v>
      </c>
      <c r="D545" s="34" t="n">
        <f aca="false">IF(OR(C545=B545, AND(C545&lt;&gt;C544, C544&gt;B544)), 1, 0)</f>
        <v>0</v>
      </c>
      <c r="E545" s="4" t="n">
        <f aca="false" t="array" ref="E545:E545">INDEX($A$9:A544, MAX(IF($D$9:D544=1, ROW(D$9:$D544)-ROW($D$9)+1, 0)))</f>
        <v>44641</v>
      </c>
      <c r="F545" s="36" t="n">
        <f aca="false">(A545-$A$2)/365.25</f>
        <v>2.05338809034908</v>
      </c>
      <c r="G545" s="37" t="n">
        <f aca="false">INDEX('Default Prob'!$P$5:$P$14,MIN(1+_xlfn.IFNA(MATCH(F545,'Default Prob'!$F$5:$F$14,1),0),COUNT('Default Prob'!$P$5:$P$14)))</f>
        <v>0.034781230763125</v>
      </c>
      <c r="H545" s="37" t="n">
        <f aca="false">H544*EXP(-G544*(F545-F544))</f>
        <v>0.941534338527731</v>
      </c>
      <c r="I545" s="38" t="n">
        <f aca="false">H544-H545</f>
        <v>8.96626484973018E-005</v>
      </c>
      <c r="J545" s="39" t="n">
        <f aca="false">INDEX('Default Prob'!$C$3:$C$20, _xlfn.IFNA(MATCH(F545, 'Default Prob'!$B$3:$B$20, 1), 1))</f>
        <v>-0.00582</v>
      </c>
      <c r="K545" s="40" t="n">
        <f aca="false">1/((1+J545)^F545)</f>
        <v>1.01205774630357</v>
      </c>
      <c r="L545" s="41" t="n">
        <f aca="false">IF(AND(D545, A545 &lt;= $G$2), $D$5*$D$2*(A545-E545)/365.25, 0)</f>
        <v>0</v>
      </c>
      <c r="M545" s="41" t="n">
        <f aca="false">IF(A545&lt;=$G$2, $D$5*$D$2*(A545-E545)/365.25, 0)</f>
        <v>123.203285420945</v>
      </c>
      <c r="N545" s="42" t="n">
        <f aca="false">(L545*H545 + M545*I545) * K545</f>
        <v>0.0111799315768939</v>
      </c>
      <c r="O545" s="43" t="n">
        <f aca="false">IF(A545&lt;=$G$2, $D$2*(1-$D$3), 0)</f>
        <v>600000</v>
      </c>
      <c r="P545" s="44" t="n">
        <f aca="false">O545*I545*K545</f>
        <v>54.4462667794733</v>
      </c>
    </row>
    <row r="546" customFormat="false" ht="15" hidden="false" customHeight="false" outlineLevel="0" collapsed="false">
      <c r="A546" s="4" t="n">
        <f aca="false">WORKDAY(A545, 1)</f>
        <v>44645</v>
      </c>
      <c r="B546" s="33" t="n">
        <f aca="false">DATE(2000, MONTH(A546), DAY(A546))</f>
        <v>36610</v>
      </c>
      <c r="C546" s="33" t="n">
        <f aca="false">VLOOKUP(B546, $R$9:$S$13, 2)</f>
        <v>36697</v>
      </c>
      <c r="D546" s="34" t="n">
        <f aca="false">IF(OR(C546=B546, AND(C546&lt;&gt;C545, C545&gt;B545)), 1, 0)</f>
        <v>0</v>
      </c>
      <c r="E546" s="4" t="n">
        <f aca="false" t="array" ref="E546:E546">INDEX($A$9:A545, MAX(IF($D$9:D545=1, ROW(D$9:$D545)-ROW($D$9)+1, 0)))</f>
        <v>44641</v>
      </c>
      <c r="F546" s="36" t="n">
        <f aca="false">(A546-$A$2)/365.25</f>
        <v>2.05612594113621</v>
      </c>
      <c r="G546" s="37" t="n">
        <f aca="false">INDEX('Default Prob'!$P$5:$P$14,MIN(1+_xlfn.IFNA(MATCH(F546,'Default Prob'!$F$5:$F$14,1),0),COUNT('Default Prob'!$P$5:$P$14)))</f>
        <v>0.034781230763125</v>
      </c>
      <c r="H546" s="37" t="n">
        <f aca="false">H545*EXP(-G545*(F546-F545))</f>
        <v>0.941444684417027</v>
      </c>
      <c r="I546" s="38" t="n">
        <f aca="false">H545-H546</f>
        <v>8.96541107046067E-005</v>
      </c>
      <c r="J546" s="39" t="n">
        <f aca="false">INDEX('Default Prob'!$C$3:$C$20, _xlfn.IFNA(MATCH(F546, 'Default Prob'!$B$3:$B$20, 1), 1))</f>
        <v>-0.00582</v>
      </c>
      <c r="K546" s="40" t="n">
        <f aca="false">1/((1+J546)^F546)</f>
        <v>1.0120739199668</v>
      </c>
      <c r="L546" s="41" t="n">
        <f aca="false">IF(AND(D546, A546 &lt;= $G$2), $D$5*$D$2*(A546-E546)/365.25, 0)</f>
        <v>0</v>
      </c>
      <c r="M546" s="41" t="n">
        <f aca="false">IF(A546&lt;=$G$2, $D$5*$D$2*(A546-E546)/365.25, 0)</f>
        <v>164.271047227926</v>
      </c>
      <c r="N546" s="42" t="n">
        <f aca="false">(L546*H546 + M546*I546) * K546</f>
        <v>0.0149053942114085</v>
      </c>
      <c r="O546" s="43" t="n">
        <f aca="false">IF(A546&lt;=$G$2, $D$2*(1-$D$3), 0)</f>
        <v>600000</v>
      </c>
      <c r="P546" s="44" t="n">
        <f aca="false">O546*I546*K546</f>
        <v>54.4419523571695</v>
      </c>
    </row>
    <row r="547" customFormat="false" ht="15" hidden="false" customHeight="false" outlineLevel="0" collapsed="false">
      <c r="A547" s="4" t="n">
        <f aca="false">WORKDAY(A546, 1)</f>
        <v>44648</v>
      </c>
      <c r="B547" s="33" t="n">
        <f aca="false">DATE(2000, MONTH(A547), DAY(A547))</f>
        <v>36613</v>
      </c>
      <c r="C547" s="33" t="n">
        <f aca="false">VLOOKUP(B547, $R$9:$S$13, 2)</f>
        <v>36697</v>
      </c>
      <c r="D547" s="34" t="n">
        <f aca="false">IF(OR(C547=B547, AND(C547&lt;&gt;C546, C546&gt;B546)), 1, 0)</f>
        <v>0</v>
      </c>
      <c r="E547" s="4" t="n">
        <f aca="false" t="array" ref="E547:E547">INDEX($A$9:A546, MAX(IF($D$9:D546=1, ROW(D$9:$D546)-ROW($D$9)+1, 0)))</f>
        <v>44641</v>
      </c>
      <c r="F547" s="36" t="n">
        <f aca="false">(A547-$A$2)/365.25</f>
        <v>2.0643394934976</v>
      </c>
      <c r="G547" s="37" t="n">
        <f aca="false">INDEX('Default Prob'!$P$5:$P$14,MIN(1+_xlfn.IFNA(MATCH(F547,'Default Prob'!$F$5:$F$14,1),0),COUNT('Default Prob'!$P$5:$P$14)))</f>
        <v>0.034781230763125</v>
      </c>
      <c r="H547" s="37" t="n">
        <f aca="false">H546*EXP(-G546*(F547-F546))</f>
        <v>0.94117577330354</v>
      </c>
      <c r="I547" s="38" t="n">
        <f aca="false">H546-H547</f>
        <v>0.000268911113486814</v>
      </c>
      <c r="J547" s="39" t="n">
        <f aca="false">INDEX('Default Prob'!$C$3:$C$20, _xlfn.IFNA(MATCH(F547, 'Default Prob'!$B$3:$B$20, 1), 1))</f>
        <v>-0.00582</v>
      </c>
      <c r="K547" s="40" t="n">
        <f aca="false">1/((1+J547)^F547)</f>
        <v>1.01212244250734</v>
      </c>
      <c r="L547" s="41" t="n">
        <f aca="false">IF(AND(D547, A547 &lt;= $G$2), $D$5*$D$2*(A547-E547)/365.25, 0)</f>
        <v>0</v>
      </c>
      <c r="M547" s="41" t="n">
        <f aca="false">IF(A547&lt;=$G$2, $D$5*$D$2*(A547-E547)/365.25, 0)</f>
        <v>287.474332648871</v>
      </c>
      <c r="N547" s="42" t="n">
        <f aca="false">(L547*H547 + M547*I547) * K547</f>
        <v>0.0782421688294659</v>
      </c>
      <c r="O547" s="43" t="n">
        <f aca="false">IF(A547&lt;=$G$2, $D$2*(1-$D$3), 0)</f>
        <v>600000</v>
      </c>
      <c r="P547" s="44" t="n">
        <f aca="false">O547*I547*K547</f>
        <v>163.302583799785</v>
      </c>
    </row>
    <row r="548" customFormat="false" ht="15" hidden="false" customHeight="false" outlineLevel="0" collapsed="false">
      <c r="A548" s="4" t="n">
        <f aca="false">WORKDAY(A547, 1)</f>
        <v>44649</v>
      </c>
      <c r="B548" s="33" t="n">
        <f aca="false">DATE(2000, MONTH(A548), DAY(A548))</f>
        <v>36614</v>
      </c>
      <c r="C548" s="33" t="n">
        <f aca="false">VLOOKUP(B548, $R$9:$S$13, 2)</f>
        <v>36697</v>
      </c>
      <c r="D548" s="34" t="n">
        <f aca="false">IF(OR(C548=B548, AND(C548&lt;&gt;C547, C547&gt;B547)), 1, 0)</f>
        <v>0</v>
      </c>
      <c r="E548" s="4" t="n">
        <f aca="false" t="array" ref="E548:E548">INDEX($A$9:A547, MAX(IF($D$9:D547=1, ROW(D$9:$D547)-ROW($D$9)+1, 0)))</f>
        <v>44641</v>
      </c>
      <c r="F548" s="36" t="n">
        <f aca="false">(A548-$A$2)/365.25</f>
        <v>2.06707734428474</v>
      </c>
      <c r="G548" s="37" t="n">
        <f aca="false">INDEX('Default Prob'!$P$5:$P$14,MIN(1+_xlfn.IFNA(MATCH(F548,'Default Prob'!$F$5:$F$14,1),0),COUNT('Default Prob'!$P$5:$P$14)))</f>
        <v>0.034781230763125</v>
      </c>
      <c r="H548" s="37" t="n">
        <f aca="false">H547*EXP(-G547*(F548-F547))</f>
        <v>0.941086153335877</v>
      </c>
      <c r="I548" s="38" t="n">
        <f aca="false">H547-H548</f>
        <v>8.96199676627685E-005</v>
      </c>
      <c r="J548" s="39" t="n">
        <f aca="false">INDEX('Default Prob'!$C$3:$C$20, _xlfn.IFNA(MATCH(F548, 'Default Prob'!$B$3:$B$20, 1), 1))</f>
        <v>-0.00582</v>
      </c>
      <c r="K548" s="40" t="n">
        <f aca="false">1/((1+J548)^F548)</f>
        <v>1.01213861720448</v>
      </c>
      <c r="L548" s="41" t="n">
        <f aca="false">IF(AND(D548, A548 &lt;= $G$2), $D$5*$D$2*(A548-E548)/365.25, 0)</f>
        <v>0</v>
      </c>
      <c r="M548" s="41" t="n">
        <f aca="false">IF(A548&lt;=$G$2, $D$5*$D$2*(A548-E548)/365.25, 0)</f>
        <v>328.542094455852</v>
      </c>
      <c r="N548" s="42" t="n">
        <f aca="false">(L548*H548 + M548*I548) * K548</f>
        <v>0.0298013404990898</v>
      </c>
      <c r="O548" s="43" t="n">
        <f aca="false">IF(A548&lt;=$G$2, $D$2*(1-$D$3), 0)</f>
        <v>600000</v>
      </c>
      <c r="P548" s="44" t="n">
        <f aca="false">O548*I548*K548</f>
        <v>54.4246980864627</v>
      </c>
    </row>
    <row r="549" customFormat="false" ht="15" hidden="false" customHeight="false" outlineLevel="0" collapsed="false">
      <c r="A549" s="4" t="n">
        <f aca="false">WORKDAY(A548, 1)</f>
        <v>44650</v>
      </c>
      <c r="B549" s="33" t="n">
        <f aca="false">DATE(2000, MONTH(A549), DAY(A549))</f>
        <v>36615</v>
      </c>
      <c r="C549" s="33" t="n">
        <f aca="false">VLOOKUP(B549, $R$9:$S$13, 2)</f>
        <v>36697</v>
      </c>
      <c r="D549" s="34" t="n">
        <f aca="false">IF(OR(C549=B549, AND(C549&lt;&gt;C548, C548&gt;B548)), 1, 0)</f>
        <v>0</v>
      </c>
      <c r="E549" s="4" t="n">
        <f aca="false" t="array" ref="E549:E549">INDEX($A$9:A548, MAX(IF($D$9:D548=1, ROW(D$9:$D548)-ROW($D$9)+1, 0)))</f>
        <v>44641</v>
      </c>
      <c r="F549" s="36" t="n">
        <f aca="false">(A549-$A$2)/365.25</f>
        <v>2.06981519507187</v>
      </c>
      <c r="G549" s="37" t="n">
        <f aca="false">INDEX('Default Prob'!$P$5:$P$14,MIN(1+_xlfn.IFNA(MATCH(F549,'Default Prob'!$F$5:$F$14,1),0),COUNT('Default Prob'!$P$5:$P$14)))</f>
        <v>0.034781230763125</v>
      </c>
      <c r="H549" s="37" t="n">
        <f aca="false">H548*EXP(-G548*(F549-F548))</f>
        <v>0.940996541901943</v>
      </c>
      <c r="I549" s="38" t="n">
        <f aca="false">H548-H549</f>
        <v>8.96114339341558E-005</v>
      </c>
      <c r="J549" s="39" t="n">
        <f aca="false">INDEX('Default Prob'!$C$3:$C$20, _xlfn.IFNA(MATCH(F549, 'Default Prob'!$B$3:$B$20, 1), 1))</f>
        <v>-0.00582</v>
      </c>
      <c r="K549" s="40" t="n">
        <f aca="false">1/((1+J549)^F549)</f>
        <v>1.0121547921601</v>
      </c>
      <c r="L549" s="41" t="n">
        <f aca="false">IF(AND(D549, A549 &lt;= $G$2), $D$5*$D$2*(A549-E549)/365.25, 0)</f>
        <v>0</v>
      </c>
      <c r="M549" s="41" t="n">
        <f aca="false">IF(A549&lt;=$G$2, $D$5*$D$2*(A549-E549)/365.25, 0)</f>
        <v>369.609856262834</v>
      </c>
      <c r="N549" s="42" t="n">
        <f aca="false">(L549*H549 + M549*I549) * K549</f>
        <v>0.033523851359308</v>
      </c>
      <c r="O549" s="43" t="n">
        <f aca="false">IF(A549&lt;=$G$2, $D$2*(1-$D$3), 0)</f>
        <v>600000</v>
      </c>
      <c r="P549" s="44" t="n">
        <f aca="false">O549*I549*K549</f>
        <v>54.4203853732766</v>
      </c>
    </row>
    <row r="550" customFormat="false" ht="15" hidden="false" customHeight="false" outlineLevel="0" collapsed="false">
      <c r="A550" s="4" t="n">
        <f aca="false">WORKDAY(A549, 1)</f>
        <v>44651</v>
      </c>
      <c r="B550" s="33" t="n">
        <f aca="false">DATE(2000, MONTH(A550), DAY(A550))</f>
        <v>36616</v>
      </c>
      <c r="C550" s="33" t="n">
        <f aca="false">VLOOKUP(B550, $R$9:$S$13, 2)</f>
        <v>36697</v>
      </c>
      <c r="D550" s="34" t="n">
        <f aca="false">IF(OR(C550=B550, AND(C550&lt;&gt;C549, C549&gt;B549)), 1, 0)</f>
        <v>0</v>
      </c>
      <c r="E550" s="4" t="n">
        <f aca="false" t="array" ref="E550:E550">INDEX($A$9:A549, MAX(IF($D$9:D549=1, ROW(D$9:$D549)-ROW($D$9)+1, 0)))</f>
        <v>44641</v>
      </c>
      <c r="F550" s="36" t="n">
        <f aca="false">(A550-$A$2)/365.25</f>
        <v>2.072553045859</v>
      </c>
      <c r="G550" s="37" t="n">
        <f aca="false">INDEX('Default Prob'!$P$5:$P$14,MIN(1+_xlfn.IFNA(MATCH(F550,'Default Prob'!$F$5:$F$14,1),0),COUNT('Default Prob'!$P$5:$P$14)))</f>
        <v>0.034781230763125</v>
      </c>
      <c r="H550" s="37" t="n">
        <f aca="false">H549*EXP(-G549*(F550-F549))</f>
        <v>0.940906939000925</v>
      </c>
      <c r="I550" s="38" t="n">
        <f aca="false">H549-H550</f>
        <v>8.96029010181154E-005</v>
      </c>
      <c r="J550" s="39" t="n">
        <f aca="false">INDEX('Default Prob'!$C$3:$C$20, _xlfn.IFNA(MATCH(F550, 'Default Prob'!$B$3:$B$20, 1), 1))</f>
        <v>-0.00582</v>
      </c>
      <c r="K550" s="40" t="n">
        <f aca="false">1/((1+J550)^F550)</f>
        <v>1.01217096737422</v>
      </c>
      <c r="L550" s="41" t="n">
        <f aca="false">IF(AND(D550, A550 &lt;= $G$2), $D$5*$D$2*(A550-E550)/365.25, 0)</f>
        <v>0</v>
      </c>
      <c r="M550" s="41" t="n">
        <f aca="false">IF(A550&lt;=$G$2, $D$5*$D$2*(A550-E550)/365.25, 0)</f>
        <v>410.677618069815</v>
      </c>
      <c r="N550" s="42" t="n">
        <f aca="false">(L550*H550 + M550*I550) * K550</f>
        <v>0.0372457720751715</v>
      </c>
      <c r="O550" s="43" t="n">
        <f aca="false">IF(A550&lt;=$G$2, $D$2*(1-$D$3), 0)</f>
        <v>600000</v>
      </c>
      <c r="P550" s="44" t="n">
        <f aca="false">O550*I550*K550</f>
        <v>54.4160730018255</v>
      </c>
    </row>
    <row r="551" customFormat="false" ht="15" hidden="false" customHeight="false" outlineLevel="0" collapsed="false">
      <c r="A551" s="4" t="n">
        <f aca="false">WORKDAY(A550, 1)</f>
        <v>44652</v>
      </c>
      <c r="B551" s="33" t="n">
        <f aca="false">DATE(2000, MONTH(A551), DAY(A551))</f>
        <v>36617</v>
      </c>
      <c r="C551" s="33" t="n">
        <f aca="false">VLOOKUP(B551, $R$9:$S$13, 2)</f>
        <v>36697</v>
      </c>
      <c r="D551" s="34" t="n">
        <f aca="false">IF(OR(C551=B551, AND(C551&lt;&gt;C550, C550&gt;B550)), 1, 0)</f>
        <v>0</v>
      </c>
      <c r="E551" s="4" t="n">
        <f aca="false" t="array" ref="E551:E551">INDEX($A$9:A550, MAX(IF($D$9:D550=1, ROW(D$9:$D550)-ROW($D$9)+1, 0)))</f>
        <v>44641</v>
      </c>
      <c r="F551" s="36" t="n">
        <f aca="false">(A551-$A$2)/365.25</f>
        <v>2.07529089664613</v>
      </c>
      <c r="G551" s="37" t="n">
        <f aca="false">INDEX('Default Prob'!$P$5:$P$14,MIN(1+_xlfn.IFNA(MATCH(F551,'Default Prob'!$F$5:$F$14,1),0),COUNT('Default Prob'!$P$5:$P$14)))</f>
        <v>0.034781230763125</v>
      </c>
      <c r="H551" s="37" t="n">
        <f aca="false">H550*EXP(-G550*(F551-F550))</f>
        <v>0.94081734463201</v>
      </c>
      <c r="I551" s="38" t="n">
        <f aca="false">H550-H551</f>
        <v>8.95943689146472E-005</v>
      </c>
      <c r="J551" s="39" t="n">
        <f aca="false">INDEX('Default Prob'!$C$3:$C$20, _xlfn.IFNA(MATCH(F551, 'Default Prob'!$B$3:$B$20, 1), 1))</f>
        <v>-0.00582</v>
      </c>
      <c r="K551" s="40" t="n">
        <f aca="false">1/((1+J551)^F551)</f>
        <v>1.01218714284683</v>
      </c>
      <c r="L551" s="41" t="n">
        <f aca="false">IF(AND(D551, A551 &lt;= $G$2), $D$5*$D$2*(A551-E551)/365.25, 0)</f>
        <v>0</v>
      </c>
      <c r="M551" s="41" t="n">
        <f aca="false">IF(A551&lt;=$G$2, $D$5*$D$2*(A551-E551)/365.25, 0)</f>
        <v>451.745379876797</v>
      </c>
      <c r="N551" s="42" t="n">
        <f aca="false">(L551*H551 + M551*I551) * K551</f>
        <v>0.0409671027168666</v>
      </c>
      <c r="O551" s="43" t="n">
        <f aca="false">IF(A551&lt;=$G$2, $D$2*(1-$D$3), 0)</f>
        <v>600000</v>
      </c>
      <c r="P551" s="44" t="n">
        <f aca="false">O551*I551*K551</f>
        <v>54.4117609721292</v>
      </c>
    </row>
    <row r="552" customFormat="false" ht="15" hidden="false" customHeight="false" outlineLevel="0" collapsed="false">
      <c r="A552" s="4" t="n">
        <f aca="false">WORKDAY(A551, 1)</f>
        <v>44655</v>
      </c>
      <c r="B552" s="33" t="n">
        <f aca="false">DATE(2000, MONTH(A552), DAY(A552))</f>
        <v>36620</v>
      </c>
      <c r="C552" s="33" t="n">
        <f aca="false">VLOOKUP(B552, $R$9:$S$13, 2)</f>
        <v>36697</v>
      </c>
      <c r="D552" s="34" t="n">
        <f aca="false">IF(OR(C552=B552, AND(C552&lt;&gt;C551, C551&gt;B551)), 1, 0)</f>
        <v>0</v>
      </c>
      <c r="E552" s="4" t="n">
        <f aca="false" t="array" ref="E552:E552">INDEX($A$9:A551, MAX(IF($D$9:D551=1, ROW(D$9:$D551)-ROW($D$9)+1, 0)))</f>
        <v>44641</v>
      </c>
      <c r="F552" s="36" t="n">
        <f aca="false">(A552-$A$2)/365.25</f>
        <v>2.08350444900753</v>
      </c>
      <c r="G552" s="37" t="n">
        <f aca="false">INDEX('Default Prob'!$P$5:$P$14,MIN(1+_xlfn.IFNA(MATCH(F552,'Default Prob'!$F$5:$F$14,1),0),COUNT('Default Prob'!$P$5:$P$14)))</f>
        <v>0.034781230763125</v>
      </c>
      <c r="H552" s="37" t="n">
        <f aca="false">H551*EXP(-G551*(F552-F551))</f>
        <v>0.940548612709763</v>
      </c>
      <c r="I552" s="38" t="n">
        <f aca="false">H551-H552</f>
        <v>0.000268731922247079</v>
      </c>
      <c r="J552" s="39" t="n">
        <f aca="false">INDEX('Default Prob'!$C$3:$C$20, _xlfn.IFNA(MATCH(F552, 'Default Prob'!$B$3:$B$20, 1), 1))</f>
        <v>-0.00582</v>
      </c>
      <c r="K552" s="40" t="n">
        <f aca="false">1/((1+J552)^F552)</f>
        <v>1.01223567081569</v>
      </c>
      <c r="L552" s="41" t="n">
        <f aca="false">IF(AND(D552, A552 &lt;= $G$2), $D$5*$D$2*(A552-E552)/365.25, 0)</f>
        <v>0</v>
      </c>
      <c r="M552" s="41" t="n">
        <f aca="false">IF(A552&lt;=$G$2, $D$5*$D$2*(A552-E552)/365.25, 0)</f>
        <v>574.948665297741</v>
      </c>
      <c r="N552" s="42" t="n">
        <f aca="false">(L552*H552 + M552*I552) * K552</f>
        <v>0.156397557543945</v>
      </c>
      <c r="O552" s="43" t="n">
        <f aca="false">IF(A552&lt;=$G$2, $D$2*(1-$D$3), 0)</f>
        <v>600000</v>
      </c>
      <c r="P552" s="44" t="n">
        <f aca="false">O552*I552*K552</f>
        <v>163.212022551217</v>
      </c>
    </row>
    <row r="553" customFormat="false" ht="15" hidden="false" customHeight="false" outlineLevel="0" collapsed="false">
      <c r="A553" s="4" t="n">
        <f aca="false">WORKDAY(A552, 1)</f>
        <v>44656</v>
      </c>
      <c r="B553" s="33" t="n">
        <f aca="false">DATE(2000, MONTH(A553), DAY(A553))</f>
        <v>36621</v>
      </c>
      <c r="C553" s="33" t="n">
        <f aca="false">VLOOKUP(B553, $R$9:$S$13, 2)</f>
        <v>36697</v>
      </c>
      <c r="D553" s="34" t="n">
        <f aca="false">IF(OR(C553=B553, AND(C553&lt;&gt;C552, C552&gt;B552)), 1, 0)</f>
        <v>0</v>
      </c>
      <c r="E553" s="4" t="n">
        <f aca="false" t="array" ref="E553:E553">INDEX($A$9:A552, MAX(IF($D$9:D552=1, ROW(D$9:$D552)-ROW($D$9)+1, 0)))</f>
        <v>44641</v>
      </c>
      <c r="F553" s="36" t="n">
        <f aca="false">(A553-$A$2)/365.25</f>
        <v>2.08624229979466</v>
      </c>
      <c r="G553" s="37" t="n">
        <f aca="false">INDEX('Default Prob'!$P$5:$P$14,MIN(1+_xlfn.IFNA(MATCH(F553,'Default Prob'!$F$5:$F$14,1),0),COUNT('Default Prob'!$P$5:$P$14)))</f>
        <v>0.034781230763125</v>
      </c>
      <c r="H553" s="37" t="n">
        <f aca="false">H552*EXP(-G552*(F553-F552))</f>
        <v>0.940459052461139</v>
      </c>
      <c r="I553" s="38" t="n">
        <f aca="false">H552-H553</f>
        <v>8.95602486243874E-005</v>
      </c>
      <c r="J553" s="39" t="n">
        <f aca="false">INDEX('Default Prob'!$C$3:$C$20, _xlfn.IFNA(MATCH(F553, 'Default Prob'!$B$3:$B$20, 1), 1))</f>
        <v>-0.00582</v>
      </c>
      <c r="K553" s="40" t="n">
        <f aca="false">1/((1+J553)^F553)</f>
        <v>1.01225184732233</v>
      </c>
      <c r="L553" s="41" t="n">
        <f aca="false">IF(AND(D553, A553 &lt;= $G$2), $D$5*$D$2*(A553-E553)/365.25, 0)</f>
        <v>0</v>
      </c>
      <c r="M553" s="41" t="n">
        <f aca="false">IF(A553&lt;=$G$2, $D$5*$D$2*(A553-E553)/365.25, 0)</f>
        <v>616.016427104723</v>
      </c>
      <c r="N553" s="42" t="n">
        <f aca="false">(L553*H553 + M553*I553) * K553</f>
        <v>0.0558465259445685</v>
      </c>
      <c r="O553" s="43" t="n">
        <f aca="false">IF(A553&lt;=$G$2, $D$2*(1-$D$3), 0)</f>
        <v>600000</v>
      </c>
      <c r="P553" s="44" t="n">
        <f aca="false">O553*I553*K553</f>
        <v>54.3945162700098</v>
      </c>
    </row>
    <row r="554" customFormat="false" ht="15" hidden="false" customHeight="false" outlineLevel="0" collapsed="false">
      <c r="A554" s="4" t="n">
        <f aca="false">WORKDAY(A553, 1)</f>
        <v>44657</v>
      </c>
      <c r="B554" s="33" t="n">
        <f aca="false">DATE(2000, MONTH(A554), DAY(A554))</f>
        <v>36622</v>
      </c>
      <c r="C554" s="33" t="n">
        <f aca="false">VLOOKUP(B554, $R$9:$S$13, 2)</f>
        <v>36697</v>
      </c>
      <c r="D554" s="34" t="n">
        <f aca="false">IF(OR(C554=B554, AND(C554&lt;&gt;C553, C553&gt;B553)), 1, 0)</f>
        <v>0</v>
      </c>
      <c r="E554" s="4" t="n">
        <f aca="false" t="array" ref="E554:E554">INDEX($A$9:A553, MAX(IF($D$9:D553=1, ROW(D$9:$D553)-ROW($D$9)+1, 0)))</f>
        <v>44641</v>
      </c>
      <c r="F554" s="36" t="n">
        <f aca="false">(A554-$A$2)/365.25</f>
        <v>2.08898015058179</v>
      </c>
      <c r="G554" s="37" t="n">
        <f aca="false">INDEX('Default Prob'!$P$5:$P$14,MIN(1+_xlfn.IFNA(MATCH(F554,'Default Prob'!$F$5:$F$14,1),0),COUNT('Default Prob'!$P$5:$P$14)))</f>
        <v>0.034781230763125</v>
      </c>
      <c r="H554" s="37" t="n">
        <f aca="false">H553*EXP(-G553*(F554-F553))</f>
        <v>0.940369500740556</v>
      </c>
      <c r="I554" s="38" t="n">
        <f aca="false">H553-H554</f>
        <v>8.95517205823371E-005</v>
      </c>
      <c r="J554" s="39" t="n">
        <f aca="false">INDEX('Default Prob'!$C$3:$C$20, _xlfn.IFNA(MATCH(F554, 'Default Prob'!$B$3:$B$20, 1), 1))</f>
        <v>-0.00582</v>
      </c>
      <c r="K554" s="40" t="n">
        <f aca="false">1/((1+J554)^F554)</f>
        <v>1.01226802408748</v>
      </c>
      <c r="L554" s="41" t="n">
        <f aca="false">IF(AND(D554, A554 &lt;= $G$2), $D$5*$D$2*(A554-E554)/365.25, 0)</f>
        <v>0</v>
      </c>
      <c r="M554" s="41" t="n">
        <f aca="false">IF(A554&lt;=$G$2, $D$5*$D$2*(A554-E554)/365.25, 0)</f>
        <v>657.084188911704</v>
      </c>
      <c r="N554" s="42" t="n">
        <f aca="false">(L554*H554 + M554*I554) * K554</f>
        <v>0.0595649072673619</v>
      </c>
      <c r="O554" s="43" t="n">
        <f aca="false">IF(A554&lt;=$G$2, $D$2*(1-$D$3), 0)</f>
        <v>600000</v>
      </c>
      <c r="P554" s="44" t="n">
        <f aca="false">O554*I554*K554</f>
        <v>54.3902059485098</v>
      </c>
    </row>
    <row r="555" customFormat="false" ht="15" hidden="false" customHeight="false" outlineLevel="0" collapsed="false">
      <c r="A555" s="4" t="n">
        <f aca="false">WORKDAY(A554, 1)</f>
        <v>44658</v>
      </c>
      <c r="B555" s="33" t="n">
        <f aca="false">DATE(2000, MONTH(A555), DAY(A555))</f>
        <v>36623</v>
      </c>
      <c r="C555" s="33" t="n">
        <f aca="false">VLOOKUP(B555, $R$9:$S$13, 2)</f>
        <v>36697</v>
      </c>
      <c r="D555" s="34" t="n">
        <f aca="false">IF(OR(C555=B555, AND(C555&lt;&gt;C554, C554&gt;B554)), 1, 0)</f>
        <v>0</v>
      </c>
      <c r="E555" s="4" t="n">
        <f aca="false" t="array" ref="E555:E555">INDEX($A$9:A554, MAX(IF($D$9:D554=1, ROW(D$9:$D554)-ROW($D$9)+1, 0)))</f>
        <v>44641</v>
      </c>
      <c r="F555" s="36" t="n">
        <f aca="false">(A555-$A$2)/365.25</f>
        <v>2.09171800136893</v>
      </c>
      <c r="G555" s="37" t="n">
        <f aca="false">INDEX('Default Prob'!$P$5:$P$14,MIN(1+_xlfn.IFNA(MATCH(F555,'Default Prob'!$F$5:$F$14,1),0),COUNT('Default Prob'!$P$5:$P$14)))</f>
        <v>0.034781230763125</v>
      </c>
      <c r="H555" s="37" t="n">
        <f aca="false">H554*EXP(-G554*(F555-F554))</f>
        <v>0.940279957547204</v>
      </c>
      <c r="I555" s="38" t="n">
        <f aca="false">H554-H555</f>
        <v>8.95431933523039E-005</v>
      </c>
      <c r="J555" s="39" t="n">
        <f aca="false">INDEX('Default Prob'!$C$3:$C$20, _xlfn.IFNA(MATCH(F555, 'Default Prob'!$B$3:$B$20, 1), 1))</f>
        <v>-0.00582</v>
      </c>
      <c r="K555" s="40" t="n">
        <f aca="false">1/((1+J555)^F555)</f>
        <v>1.01228420111115</v>
      </c>
      <c r="L555" s="41" t="n">
        <f aca="false">IF(AND(D555, A555 &lt;= $G$2), $D$5*$D$2*(A555-E555)/365.25, 0)</f>
        <v>0</v>
      </c>
      <c r="M555" s="41" t="n">
        <f aca="false">IF(A555&lt;=$G$2, $D$5*$D$2*(A555-E555)/365.25, 0)</f>
        <v>698.151950718686</v>
      </c>
      <c r="N555" s="42" t="n">
        <f aca="false">(L555*H555 + M555*I555) * K555</f>
        <v>0.0632826989367077</v>
      </c>
      <c r="O555" s="43" t="n">
        <f aca="false">IF(A555&lt;=$G$2, $D$2*(1-$D$3), 0)</f>
        <v>600000</v>
      </c>
      <c r="P555" s="44" t="n">
        <f aca="false">O555*I555*K555</f>
        <v>54.385895968547</v>
      </c>
    </row>
    <row r="556" customFormat="false" ht="15" hidden="false" customHeight="false" outlineLevel="0" collapsed="false">
      <c r="A556" s="4" t="n">
        <f aca="false">WORKDAY(A555, 1)</f>
        <v>44659</v>
      </c>
      <c r="B556" s="33" t="n">
        <f aca="false">DATE(2000, MONTH(A556), DAY(A556))</f>
        <v>36624</v>
      </c>
      <c r="C556" s="33" t="n">
        <f aca="false">VLOOKUP(B556, $R$9:$S$13, 2)</f>
        <v>36697</v>
      </c>
      <c r="D556" s="34" t="n">
        <f aca="false">IF(OR(C556=B556, AND(C556&lt;&gt;C555, C555&gt;B555)), 1, 0)</f>
        <v>0</v>
      </c>
      <c r="E556" s="4" t="n">
        <f aca="false" t="array" ref="E556:E556">INDEX($A$9:A555, MAX(IF($D$9:D555=1, ROW(D$9:$D555)-ROW($D$9)+1, 0)))</f>
        <v>44641</v>
      </c>
      <c r="F556" s="36" t="n">
        <f aca="false">(A556-$A$2)/365.25</f>
        <v>2.09445585215606</v>
      </c>
      <c r="G556" s="37" t="n">
        <f aca="false">INDEX('Default Prob'!$P$5:$P$14,MIN(1+_xlfn.IFNA(MATCH(F556,'Default Prob'!$F$5:$F$14,1),0),COUNT('Default Prob'!$P$5:$P$14)))</f>
        <v>0.034781230763125</v>
      </c>
      <c r="H556" s="37" t="n">
        <f aca="false">H555*EXP(-G555*(F556-F555))</f>
        <v>0.94019042288027</v>
      </c>
      <c r="I556" s="38" t="n">
        <f aca="false">H555-H556</f>
        <v>8.95346669341768E-005</v>
      </c>
      <c r="J556" s="39" t="n">
        <f aca="false">INDEX('Default Prob'!$C$3:$C$20, _xlfn.IFNA(MATCH(F556, 'Default Prob'!$B$3:$B$20, 1), 1))</f>
        <v>-0.00582</v>
      </c>
      <c r="K556" s="40" t="n">
        <f aca="false">1/((1+J556)^F556)</f>
        <v>1.01230037839335</v>
      </c>
      <c r="L556" s="41" t="n">
        <f aca="false">IF(AND(D556, A556 &lt;= $G$2), $D$5*$D$2*(A556-E556)/365.25, 0)</f>
        <v>0</v>
      </c>
      <c r="M556" s="41" t="n">
        <f aca="false">IF(A556&lt;=$G$2, $D$5*$D$2*(A556-E556)/365.25, 0)</f>
        <v>739.219712525667</v>
      </c>
      <c r="N556" s="42" t="n">
        <f aca="false">(L556*H556 + M556*I556) * K556</f>
        <v>0.0669999010226783</v>
      </c>
      <c r="O556" s="43" t="n">
        <f aca="false">IF(A556&lt;=$G$2, $D$2*(1-$D$3), 0)</f>
        <v>600000</v>
      </c>
      <c r="P556" s="44" t="n">
        <f aca="false">O556*I556*K556</f>
        <v>54.3815863300739</v>
      </c>
    </row>
    <row r="557" customFormat="false" ht="15" hidden="false" customHeight="false" outlineLevel="0" collapsed="false">
      <c r="A557" s="4" t="n">
        <f aca="false">WORKDAY(A556, 1)</f>
        <v>44662</v>
      </c>
      <c r="B557" s="33" t="n">
        <f aca="false">DATE(2000, MONTH(A557), DAY(A557))</f>
        <v>36627</v>
      </c>
      <c r="C557" s="33" t="n">
        <f aca="false">VLOOKUP(B557, $R$9:$S$13, 2)</f>
        <v>36697</v>
      </c>
      <c r="D557" s="34" t="n">
        <f aca="false">IF(OR(C557=B557, AND(C557&lt;&gt;C556, C556&gt;B556)), 1, 0)</f>
        <v>0</v>
      </c>
      <c r="E557" s="4" t="n">
        <f aca="false" t="array" ref="E557:E557">INDEX($A$9:A556, MAX(IF($D$9:D556=1, ROW(D$9:$D556)-ROW($D$9)+1, 0)))</f>
        <v>44641</v>
      </c>
      <c r="F557" s="36" t="n">
        <f aca="false">(A557-$A$2)/365.25</f>
        <v>2.10266940451745</v>
      </c>
      <c r="G557" s="37" t="n">
        <f aca="false">INDEX('Default Prob'!$P$5:$P$14,MIN(1+_xlfn.IFNA(MATCH(F557,'Default Prob'!$F$5:$F$14,1),0),COUNT('Default Prob'!$P$5:$P$14)))</f>
        <v>0.034781230763125</v>
      </c>
      <c r="H557" s="37" t="n">
        <f aca="false">H556*EXP(-G556*(F557-F556))</f>
        <v>0.939921870029857</v>
      </c>
      <c r="I557" s="38" t="n">
        <f aca="false">H556-H557</f>
        <v>0.00026855285041294</v>
      </c>
      <c r="J557" s="39" t="n">
        <f aca="false">INDEX('Default Prob'!$C$3:$C$20, _xlfn.IFNA(MATCH(F557, 'Default Prob'!$B$3:$B$20, 1), 1))</f>
        <v>-0.00582</v>
      </c>
      <c r="K557" s="40" t="n">
        <f aca="false">1/((1+J557)^F557)</f>
        <v>1.01234891179113</v>
      </c>
      <c r="L557" s="41" t="n">
        <f aca="false">IF(AND(D557, A557 &lt;= $G$2), $D$5*$D$2*(A557-E557)/365.25, 0)</f>
        <v>0</v>
      </c>
      <c r="M557" s="41" t="n">
        <f aca="false">IF(A557&lt;=$G$2, $D$5*$D$2*(A557-E557)/365.25, 0)</f>
        <v>862.422997946612</v>
      </c>
      <c r="N557" s="42" t="n">
        <f aca="false">(L557*H557 + M557*I557) * K557</f>
        <v>0.234466238330714</v>
      </c>
      <c r="O557" s="43" t="n">
        <f aca="false">IF(A557&lt;=$G$2, $D$2*(1-$D$3), 0)</f>
        <v>600000</v>
      </c>
      <c r="P557" s="44" t="n">
        <f aca="false">O557*I557*K557</f>
        <v>163.121511524368</v>
      </c>
    </row>
    <row r="558" customFormat="false" ht="15" hidden="false" customHeight="false" outlineLevel="0" collapsed="false">
      <c r="A558" s="4" t="n">
        <f aca="false">WORKDAY(A557, 1)</f>
        <v>44663</v>
      </c>
      <c r="B558" s="33" t="n">
        <f aca="false">DATE(2000, MONTH(A558), DAY(A558))</f>
        <v>36628</v>
      </c>
      <c r="C558" s="33" t="n">
        <f aca="false">VLOOKUP(B558, $R$9:$S$13, 2)</f>
        <v>36697</v>
      </c>
      <c r="D558" s="34" t="n">
        <f aca="false">IF(OR(C558=B558, AND(C558&lt;&gt;C557, C557&gt;B557)), 1, 0)</f>
        <v>0</v>
      </c>
      <c r="E558" s="4" t="n">
        <f aca="false" t="array" ref="E558:E558">INDEX($A$9:A557, MAX(IF($D$9:D557=1, ROW(D$9:$D557)-ROW($D$9)+1, 0)))</f>
        <v>44641</v>
      </c>
      <c r="F558" s="36" t="n">
        <f aca="false">(A558-$A$2)/365.25</f>
        <v>2.10540725530459</v>
      </c>
      <c r="G558" s="37" t="n">
        <f aca="false">INDEX('Default Prob'!$P$5:$P$14,MIN(1+_xlfn.IFNA(MATCH(F558,'Default Prob'!$F$5:$F$14,1),0),COUNT('Default Prob'!$P$5:$P$14)))</f>
        <v>0.034781230763125</v>
      </c>
      <c r="H558" s="37" t="n">
        <f aca="false">H557*EXP(-G557*(F558-F557))</f>
        <v>0.939832369460477</v>
      </c>
      <c r="I558" s="38" t="n">
        <f aca="false">H557-H558</f>
        <v>8.95005693802853E-005</v>
      </c>
      <c r="J558" s="39" t="n">
        <f aca="false">INDEX('Default Prob'!$C$3:$C$20, _xlfn.IFNA(MATCH(F558, 'Default Prob'!$B$3:$B$20, 1), 1))</f>
        <v>-0.00582</v>
      </c>
      <c r="K558" s="40" t="n">
        <f aca="false">1/((1+J558)^F558)</f>
        <v>1.01236509010747</v>
      </c>
      <c r="L558" s="41" t="n">
        <f aca="false">IF(AND(D558, A558 &lt;= $G$2), $D$5*$D$2*(A558-E558)/365.25, 0)</f>
        <v>0</v>
      </c>
      <c r="M558" s="41" t="n">
        <f aca="false">IF(A558&lt;=$G$2, $D$5*$D$2*(A558-E558)/365.25, 0)</f>
        <v>903.490759753593</v>
      </c>
      <c r="N558" s="42" t="n">
        <f aca="false">(L558*H558 + M558*I558) * K558</f>
        <v>0.0818628149354224</v>
      </c>
      <c r="O558" s="43" t="n">
        <f aca="false">IF(A558&lt;=$G$2, $D$2*(1-$D$3), 0)</f>
        <v>600000</v>
      </c>
      <c r="P558" s="44" t="n">
        <f aca="false">O558*I558*K558</f>
        <v>54.3643511912055</v>
      </c>
    </row>
    <row r="559" customFormat="false" ht="15" hidden="false" customHeight="false" outlineLevel="0" collapsed="false">
      <c r="A559" s="4" t="n">
        <f aca="false">WORKDAY(A558, 1)</f>
        <v>44664</v>
      </c>
      <c r="B559" s="33" t="n">
        <f aca="false">DATE(2000, MONTH(A559), DAY(A559))</f>
        <v>36629</v>
      </c>
      <c r="C559" s="33" t="n">
        <f aca="false">VLOOKUP(B559, $R$9:$S$13, 2)</f>
        <v>36697</v>
      </c>
      <c r="D559" s="34" t="n">
        <f aca="false">IF(OR(C559=B559, AND(C559&lt;&gt;C558, C558&gt;B558)), 1, 0)</f>
        <v>0</v>
      </c>
      <c r="E559" s="4" t="n">
        <f aca="false" t="array" ref="E559:E559">INDEX($A$9:A558, MAX(IF($D$9:D558=1, ROW(D$9:$D558)-ROW($D$9)+1, 0)))</f>
        <v>44641</v>
      </c>
      <c r="F559" s="36" t="n">
        <f aca="false">(A559-$A$2)/365.25</f>
        <v>2.10814510609172</v>
      </c>
      <c r="G559" s="37" t="n">
        <f aca="false">INDEX('Default Prob'!$P$5:$P$14,MIN(1+_xlfn.IFNA(MATCH(F559,'Default Prob'!$F$5:$F$14,1),0),COUNT('Default Prob'!$P$5:$P$14)))</f>
        <v>0.034781230763125</v>
      </c>
      <c r="H559" s="37" t="n">
        <f aca="false">H558*EXP(-G558*(F559-F558))</f>
        <v>0.939742877413456</v>
      </c>
      <c r="I559" s="38" t="n">
        <f aca="false">H558-H559</f>
        <v>8.94920470209115E-005</v>
      </c>
      <c r="J559" s="39" t="n">
        <f aca="false">INDEX('Default Prob'!$C$3:$C$20, _xlfn.IFNA(MATCH(F559, 'Default Prob'!$B$3:$B$20, 1), 1))</f>
        <v>-0.00582</v>
      </c>
      <c r="K559" s="40" t="n">
        <f aca="false">1/((1+J559)^F559)</f>
        <v>1.01238126868235</v>
      </c>
      <c r="L559" s="41" t="n">
        <f aca="false">IF(AND(D559, A559 &lt;= $G$2), $D$5*$D$2*(A559-E559)/365.25, 0)</f>
        <v>0</v>
      </c>
      <c r="M559" s="41" t="n">
        <f aca="false">IF(A559&lt;=$G$2, $D$5*$D$2*(A559-E559)/365.25, 0)</f>
        <v>944.558521560575</v>
      </c>
      <c r="N559" s="42" t="n">
        <f aca="false">(L559*H559 + M559*I559) * K559</f>
        <v>0.0855770701560681</v>
      </c>
      <c r="O559" s="43" t="n">
        <f aca="false">IF(A559&lt;=$G$2, $D$2*(1-$D$3), 0)</f>
        <v>600000</v>
      </c>
      <c r="P559" s="44" t="n">
        <f aca="false">O559*I559*K559</f>
        <v>54.3600432600067</v>
      </c>
    </row>
    <row r="560" customFormat="false" ht="15" hidden="false" customHeight="false" outlineLevel="0" collapsed="false">
      <c r="A560" s="4" t="n">
        <f aca="false">WORKDAY(A559, 1)</f>
        <v>44665</v>
      </c>
      <c r="B560" s="33" t="n">
        <f aca="false">DATE(2000, MONTH(A560), DAY(A560))</f>
        <v>36630</v>
      </c>
      <c r="C560" s="33" t="n">
        <f aca="false">VLOOKUP(B560, $R$9:$S$13, 2)</f>
        <v>36697</v>
      </c>
      <c r="D560" s="34" t="n">
        <f aca="false">IF(OR(C560=B560, AND(C560&lt;&gt;C559, C559&gt;B559)), 1, 0)</f>
        <v>0</v>
      </c>
      <c r="E560" s="4" t="n">
        <f aca="false" t="array" ref="E560:E560">INDEX($A$9:A559, MAX(IF($D$9:D559=1, ROW(D$9:$D559)-ROW($D$9)+1, 0)))</f>
        <v>44641</v>
      </c>
      <c r="F560" s="36" t="n">
        <f aca="false">(A560-$A$2)/365.25</f>
        <v>2.11088295687885</v>
      </c>
      <c r="G560" s="37" t="n">
        <f aca="false">INDEX('Default Prob'!$P$5:$P$14,MIN(1+_xlfn.IFNA(MATCH(F560,'Default Prob'!$F$5:$F$14,1),0),COUNT('Default Prob'!$P$5:$P$14)))</f>
        <v>0.034781230763125</v>
      </c>
      <c r="H560" s="37" t="n">
        <f aca="false">H559*EXP(-G559*(F560-F559))</f>
        <v>0.939653393887983</v>
      </c>
      <c r="I560" s="38" t="n">
        <f aca="false">H559-H560</f>
        <v>8.94835254731108E-005</v>
      </c>
      <c r="J560" s="39" t="n">
        <f aca="false">INDEX('Default Prob'!$C$3:$C$20, _xlfn.IFNA(MATCH(F560, 'Default Prob'!$B$3:$B$20, 1), 1))</f>
        <v>-0.00582</v>
      </c>
      <c r="K560" s="40" t="n">
        <f aca="false">1/((1+J560)^F560)</f>
        <v>1.01239744751579</v>
      </c>
      <c r="L560" s="41" t="n">
        <f aca="false">IF(AND(D560, A560 &lt;= $G$2), $D$5*$D$2*(A560-E560)/365.25, 0)</f>
        <v>0</v>
      </c>
      <c r="M560" s="41" t="n">
        <f aca="false">IF(A560&lt;=$G$2, $D$5*$D$2*(A560-E560)/365.25, 0)</f>
        <v>985.626283367557</v>
      </c>
      <c r="N560" s="42" t="n">
        <f aca="false">(L560*H560 + M560*I560) * K560</f>
        <v>0.089290736213905</v>
      </c>
      <c r="O560" s="43" t="n">
        <f aca="false">IF(A560&lt;=$G$2, $D$2*(1-$D$3), 0)</f>
        <v>600000</v>
      </c>
      <c r="P560" s="44" t="n">
        <f aca="false">O560*I560*K560</f>
        <v>54.3557356702147</v>
      </c>
    </row>
    <row r="561" customFormat="false" ht="15" hidden="false" customHeight="false" outlineLevel="0" collapsed="false">
      <c r="A561" s="4" t="n">
        <f aca="false">WORKDAY(A560, 1)</f>
        <v>44666</v>
      </c>
      <c r="B561" s="33" t="n">
        <f aca="false">DATE(2000, MONTH(A561), DAY(A561))</f>
        <v>36631</v>
      </c>
      <c r="C561" s="33" t="n">
        <f aca="false">VLOOKUP(B561, $R$9:$S$13, 2)</f>
        <v>36697</v>
      </c>
      <c r="D561" s="34" t="n">
        <f aca="false">IF(OR(C561=B561, AND(C561&lt;&gt;C560, C560&gt;B560)), 1, 0)</f>
        <v>0</v>
      </c>
      <c r="E561" s="4" t="n">
        <f aca="false" t="array" ref="E561:E561">INDEX($A$9:A560, MAX(IF($D$9:D560=1, ROW(D$9:$D560)-ROW($D$9)+1, 0)))</f>
        <v>44641</v>
      </c>
      <c r="F561" s="36" t="n">
        <f aca="false">(A561-$A$2)/365.25</f>
        <v>2.11362080766598</v>
      </c>
      <c r="G561" s="37" t="n">
        <f aca="false">INDEX('Default Prob'!$P$5:$P$14,MIN(1+_xlfn.IFNA(MATCH(F561,'Default Prob'!$F$5:$F$14,1),0),COUNT('Default Prob'!$P$5:$P$14)))</f>
        <v>0.034781230763125</v>
      </c>
      <c r="H561" s="37" t="n">
        <f aca="false">H560*EXP(-G560*(F561-F560))</f>
        <v>0.939563918883246</v>
      </c>
      <c r="I561" s="38" t="n">
        <f aca="false">H560-H561</f>
        <v>8.94750047367721E-005</v>
      </c>
      <c r="J561" s="39" t="n">
        <f aca="false">INDEX('Default Prob'!$C$3:$C$20, _xlfn.IFNA(MATCH(F561, 'Default Prob'!$B$3:$B$20, 1), 1))</f>
        <v>-0.00582</v>
      </c>
      <c r="K561" s="40" t="n">
        <f aca="false">1/((1+J561)^F561)</f>
        <v>1.01241362660777</v>
      </c>
      <c r="L561" s="41" t="n">
        <f aca="false">IF(AND(D561, A561 &lt;= $G$2), $D$5*$D$2*(A561-E561)/365.25, 0)</f>
        <v>0</v>
      </c>
      <c r="M561" s="41" t="n">
        <f aca="false">IF(A561&lt;=$G$2, $D$5*$D$2*(A561-E561)/365.25, 0)</f>
        <v>1026.69404517454</v>
      </c>
      <c r="N561" s="42" t="n">
        <f aca="false">(L561*H561 + M561*I561) * K561</f>
        <v>0.0930038131789557</v>
      </c>
      <c r="O561" s="43" t="n">
        <f aca="false">IF(A561&lt;=$G$2, $D$2*(1-$D$3), 0)</f>
        <v>600000</v>
      </c>
      <c r="P561" s="44" t="n">
        <f aca="false">O561*I561*K561</f>
        <v>54.3514284217817</v>
      </c>
    </row>
    <row r="562" customFormat="false" ht="15" hidden="false" customHeight="false" outlineLevel="0" collapsed="false">
      <c r="A562" s="4" t="n">
        <f aca="false">WORKDAY(A561, 1)</f>
        <v>44669</v>
      </c>
      <c r="B562" s="33" t="n">
        <f aca="false">DATE(2000, MONTH(A562), DAY(A562))</f>
        <v>36634</v>
      </c>
      <c r="C562" s="33" t="n">
        <f aca="false">VLOOKUP(B562, $R$9:$S$13, 2)</f>
        <v>36697</v>
      </c>
      <c r="D562" s="34" t="n">
        <f aca="false">IF(OR(C562=B562, AND(C562&lt;&gt;C561, C561&gt;B561)), 1, 0)</f>
        <v>0</v>
      </c>
      <c r="E562" s="4" t="n">
        <f aca="false" t="array" ref="E562:E562">INDEX($A$9:A561, MAX(IF($D$9:D561=1, ROW(D$9:$D561)-ROW($D$9)+1, 0)))</f>
        <v>44641</v>
      </c>
      <c r="F562" s="36" t="n">
        <f aca="false">(A562-$A$2)/365.25</f>
        <v>2.12183436002738</v>
      </c>
      <c r="G562" s="37" t="n">
        <f aca="false">INDEX('Default Prob'!$P$5:$P$14,MIN(1+_xlfn.IFNA(MATCH(F562,'Default Prob'!$F$5:$F$14,1),0),COUNT('Default Prob'!$P$5:$P$14)))</f>
        <v>0.034781230763125</v>
      </c>
      <c r="H562" s="37" t="n">
        <f aca="false">H561*EXP(-G561*(F562-F561))</f>
        <v>0.939295544985341</v>
      </c>
      <c r="I562" s="38" t="n">
        <f aca="false">H561-H562</f>
        <v>0.000268373897904906</v>
      </c>
      <c r="J562" s="39" t="n">
        <f aca="false">INDEX('Default Prob'!$C$3:$C$20, _xlfn.IFNA(MATCH(F562, 'Default Prob'!$B$3:$B$20, 1), 1))</f>
        <v>-0.00582</v>
      </c>
      <c r="K562" s="40" t="n">
        <f aca="false">1/((1+J562)^F562)</f>
        <v>1.01246216543509</v>
      </c>
      <c r="L562" s="41" t="n">
        <f aca="false">IF(AND(D562, A562 &lt;= $G$2), $D$5*$D$2*(A562-E562)/365.25, 0)</f>
        <v>0</v>
      </c>
      <c r="M562" s="41" t="n">
        <f aca="false">IF(A562&lt;=$G$2, $D$5*$D$2*(A562-E562)/365.25, 0)</f>
        <v>1149.89733059548</v>
      </c>
      <c r="N562" s="42" t="n">
        <f aca="false">(L562*H562 + M562*I562) * K562</f>
        <v>0.312448283323761</v>
      </c>
      <c r="O562" s="43" t="n">
        <f aca="false">IF(A562&lt;=$G$2, $D$2*(1-$D$3), 0)</f>
        <v>600000</v>
      </c>
      <c r="P562" s="44" t="n">
        <f aca="false">O562*I562*K562</f>
        <v>163.031050691434</v>
      </c>
    </row>
    <row r="563" customFormat="false" ht="15" hidden="false" customHeight="false" outlineLevel="0" collapsed="false">
      <c r="A563" s="4" t="n">
        <f aca="false">WORKDAY(A562, 1)</f>
        <v>44670</v>
      </c>
      <c r="B563" s="33" t="n">
        <f aca="false">DATE(2000, MONTH(A563), DAY(A563))</f>
        <v>36635</v>
      </c>
      <c r="C563" s="33" t="n">
        <f aca="false">VLOOKUP(B563, $R$9:$S$13, 2)</f>
        <v>36697</v>
      </c>
      <c r="D563" s="34" t="n">
        <f aca="false">IF(OR(C563=B563, AND(C563&lt;&gt;C562, C562&gt;B562)), 1, 0)</f>
        <v>0</v>
      </c>
      <c r="E563" s="4" t="n">
        <f aca="false" t="array" ref="E563:E563">INDEX($A$9:A562, MAX(IF($D$9:D562=1, ROW(D$9:$D562)-ROW($D$9)+1, 0)))</f>
        <v>44641</v>
      </c>
      <c r="F563" s="36" t="n">
        <f aca="false">(A563-$A$2)/365.25</f>
        <v>2.12457221081451</v>
      </c>
      <c r="G563" s="37" t="n">
        <f aca="false">INDEX('Default Prob'!$P$5:$P$14,MIN(1+_xlfn.IFNA(MATCH(F563,'Default Prob'!$F$5:$F$14,1),0),COUNT('Default Prob'!$P$5:$P$14)))</f>
        <v>0.034781230763125</v>
      </c>
      <c r="H563" s="37" t="n">
        <f aca="false">H562*EXP(-G562*(F563-F562))</f>
        <v>0.939206104055437</v>
      </c>
      <c r="I563" s="38" t="n">
        <f aca="false">H562-H563</f>
        <v>8.94409299039278E-005</v>
      </c>
      <c r="J563" s="39" t="n">
        <f aca="false">INDEX('Default Prob'!$C$3:$C$20, _xlfn.IFNA(MATCH(F563, 'Default Prob'!$B$3:$B$20, 1), 1))</f>
        <v>-0.00582</v>
      </c>
      <c r="K563" s="40" t="n">
        <f aca="false">1/((1+J563)^F563)</f>
        <v>1.01247834556133</v>
      </c>
      <c r="L563" s="41" t="n">
        <f aca="false">IF(AND(D563, A563 &lt;= $G$2), $D$5*$D$2*(A563-E563)/365.25, 0)</f>
        <v>0</v>
      </c>
      <c r="M563" s="41" t="n">
        <f aca="false">IF(A563&lt;=$G$2, $D$5*$D$2*(A563-E563)/365.25, 0)</f>
        <v>1190.96509240246</v>
      </c>
      <c r="N563" s="42" t="n">
        <f aca="false">(L563*H563 + M563*I563) * K563</f>
        <v>0.107850231511428</v>
      </c>
      <c r="O563" s="43" t="n">
        <f aca="false">IF(A563&lt;=$G$2, $D$2*(1-$D$3), 0)</f>
        <v>600000</v>
      </c>
      <c r="P563" s="44" t="n">
        <f aca="false">O563*I563*K563</f>
        <v>54.3342028407574</v>
      </c>
    </row>
    <row r="564" customFormat="false" ht="15" hidden="false" customHeight="false" outlineLevel="0" collapsed="false">
      <c r="A564" s="4" t="n">
        <f aca="false">WORKDAY(A563, 1)</f>
        <v>44671</v>
      </c>
      <c r="B564" s="33" t="n">
        <f aca="false">DATE(2000, MONTH(A564), DAY(A564))</f>
        <v>36636</v>
      </c>
      <c r="C564" s="33" t="n">
        <f aca="false">VLOOKUP(B564, $R$9:$S$13, 2)</f>
        <v>36697</v>
      </c>
      <c r="D564" s="34" t="n">
        <f aca="false">IF(OR(C564=B564, AND(C564&lt;&gt;C563, C563&gt;B563)), 1, 0)</f>
        <v>0</v>
      </c>
      <c r="E564" s="4" t="n">
        <f aca="false" t="array" ref="E564:E564">INDEX($A$9:A563, MAX(IF($D$9:D563=1, ROW(D$9:$D563)-ROW($D$9)+1, 0)))</f>
        <v>44641</v>
      </c>
      <c r="F564" s="36" t="n">
        <f aca="false">(A564-$A$2)/365.25</f>
        <v>2.12731006160164</v>
      </c>
      <c r="G564" s="37" t="n">
        <f aca="false">INDEX('Default Prob'!$P$5:$P$14,MIN(1+_xlfn.IFNA(MATCH(F564,'Default Prob'!$F$5:$F$14,1),0),COUNT('Default Prob'!$P$5:$P$14)))</f>
        <v>0.034781230763125</v>
      </c>
      <c r="H564" s="37" t="n">
        <f aca="false">H563*EXP(-G563*(F564-F563))</f>
        <v>0.939116671642213</v>
      </c>
      <c r="I564" s="38" t="n">
        <f aca="false">H563-H564</f>
        <v>8.94324132235669E-005</v>
      </c>
      <c r="J564" s="39" t="n">
        <f aca="false">INDEX('Default Prob'!$C$3:$C$20, _xlfn.IFNA(MATCH(F564, 'Default Prob'!$B$3:$B$20, 1), 1))</f>
        <v>-0.00582</v>
      </c>
      <c r="K564" s="40" t="n">
        <f aca="false">1/((1+J564)^F564)</f>
        <v>1.01249452594614</v>
      </c>
      <c r="L564" s="41" t="n">
        <f aca="false">IF(AND(D564, A564 &lt;= $G$2), $D$5*$D$2*(A564-E564)/365.25, 0)</f>
        <v>0</v>
      </c>
      <c r="M564" s="41" t="n">
        <f aca="false">IF(A564&lt;=$G$2, $D$5*$D$2*(A564-E564)/365.25, 0)</f>
        <v>1232.03285420945</v>
      </c>
      <c r="N564" s="42" t="n">
        <f aca="false">(L564*H564 + M564*I564) * K564</f>
        <v>0.111560364062852</v>
      </c>
      <c r="O564" s="43" t="n">
        <f aca="false">IF(A564&lt;=$G$2, $D$2*(1-$D$3), 0)</f>
        <v>600000</v>
      </c>
      <c r="P564" s="44" t="n">
        <f aca="false">O564*I564*K564</f>
        <v>54.329897298609</v>
      </c>
    </row>
    <row r="565" customFormat="false" ht="15" hidden="false" customHeight="false" outlineLevel="0" collapsed="false">
      <c r="A565" s="4" t="n">
        <f aca="false">WORKDAY(A564, 1)</f>
        <v>44672</v>
      </c>
      <c r="B565" s="33" t="n">
        <f aca="false">DATE(2000, MONTH(A565), DAY(A565))</f>
        <v>36637</v>
      </c>
      <c r="C565" s="33" t="n">
        <f aca="false">VLOOKUP(B565, $R$9:$S$13, 2)</f>
        <v>36697</v>
      </c>
      <c r="D565" s="34" t="n">
        <f aca="false">IF(OR(C565=B565, AND(C565&lt;&gt;C564, C564&gt;B564)), 1, 0)</f>
        <v>0</v>
      </c>
      <c r="E565" s="4" t="n">
        <f aca="false" t="array" ref="E565:E565">INDEX($A$9:A564, MAX(IF($D$9:D564=1, ROW(D$9:$D564)-ROW($D$9)+1, 0)))</f>
        <v>44641</v>
      </c>
      <c r="F565" s="36" t="n">
        <f aca="false">(A565-$A$2)/365.25</f>
        <v>2.13004791238877</v>
      </c>
      <c r="G565" s="37" t="n">
        <f aca="false">INDEX('Default Prob'!$P$5:$P$14,MIN(1+_xlfn.IFNA(MATCH(F565,'Default Prob'!$F$5:$F$14,1),0),COUNT('Default Prob'!$P$5:$P$14)))</f>
        <v>0.034781230763125</v>
      </c>
      <c r="H565" s="37" t="n">
        <f aca="false">H564*EXP(-G564*(F565-F564))</f>
        <v>0.939027247744859</v>
      </c>
      <c r="I565" s="38" t="n">
        <f aca="false">H564-H565</f>
        <v>8.94238973541128E-005</v>
      </c>
      <c r="J565" s="39" t="n">
        <f aca="false">INDEX('Default Prob'!$C$3:$C$20, _xlfn.IFNA(MATCH(F565, 'Default Prob'!$B$3:$B$20, 1), 1))</f>
        <v>-0.00582</v>
      </c>
      <c r="K565" s="40" t="n">
        <f aca="false">1/((1+J565)^F565)</f>
        <v>1.01251070658954</v>
      </c>
      <c r="L565" s="41" t="n">
        <f aca="false">IF(AND(D565, A565 &lt;= $G$2), $D$5*$D$2*(A565-E565)/365.25, 0)</f>
        <v>0</v>
      </c>
      <c r="M565" s="41" t="n">
        <f aca="false">IF(A565&lt;=$G$2, $D$5*$D$2*(A565-E565)/365.25, 0)</f>
        <v>1273.10061601643</v>
      </c>
      <c r="N565" s="42" t="n">
        <f aca="false">(L565*H565 + M565*I565) * K565</f>
        <v>0.115269907941523</v>
      </c>
      <c r="O565" s="43" t="n">
        <f aca="false">IF(A565&lt;=$G$2, $D$2*(1-$D$3), 0)</f>
        <v>600000</v>
      </c>
      <c r="P565" s="44" t="n">
        <f aca="false">O565*I565*K565</f>
        <v>54.3255920976018</v>
      </c>
    </row>
    <row r="566" customFormat="false" ht="15" hidden="false" customHeight="false" outlineLevel="0" collapsed="false">
      <c r="A566" s="4" t="n">
        <f aca="false">WORKDAY(A565, 1)</f>
        <v>44673</v>
      </c>
      <c r="B566" s="33" t="n">
        <f aca="false">DATE(2000, MONTH(A566), DAY(A566))</f>
        <v>36638</v>
      </c>
      <c r="C566" s="33" t="n">
        <f aca="false">VLOOKUP(B566, $R$9:$S$13, 2)</f>
        <v>36697</v>
      </c>
      <c r="D566" s="34" t="n">
        <f aca="false">IF(OR(C566=B566, AND(C566&lt;&gt;C565, C565&gt;B565)), 1, 0)</f>
        <v>0</v>
      </c>
      <c r="E566" s="4" t="n">
        <f aca="false" t="array" ref="E566:E566">INDEX($A$9:A565, MAX(IF($D$9:D565=1, ROW(D$9:$D565)-ROW($D$9)+1, 0)))</f>
        <v>44641</v>
      </c>
      <c r="F566" s="36" t="n">
        <f aca="false">(A566-$A$2)/365.25</f>
        <v>2.13278576317591</v>
      </c>
      <c r="G566" s="37" t="n">
        <f aca="false">INDEX('Default Prob'!$P$5:$P$14,MIN(1+_xlfn.IFNA(MATCH(F566,'Default Prob'!$F$5:$F$14,1),0),COUNT('Default Prob'!$P$5:$P$14)))</f>
        <v>0.034781230763125</v>
      </c>
      <c r="H566" s="37" t="n">
        <f aca="false">H565*EXP(-G565*(F566-F565))</f>
        <v>0.938937832362564</v>
      </c>
      <c r="I566" s="38" t="n">
        <f aca="false">H565-H566</f>
        <v>8.94153822956767E-005</v>
      </c>
      <c r="J566" s="39" t="n">
        <f aca="false">INDEX('Default Prob'!$C$3:$C$20, _xlfn.IFNA(MATCH(F566, 'Default Prob'!$B$3:$B$20, 1), 1))</f>
        <v>-0.00582</v>
      </c>
      <c r="K566" s="40" t="n">
        <f aca="false">1/((1+J566)^F566)</f>
        <v>1.01252688749151</v>
      </c>
      <c r="L566" s="41" t="n">
        <f aca="false">IF(AND(D566, A566 &lt;= $G$2), $D$5*$D$2*(A566-E566)/365.25, 0)</f>
        <v>0</v>
      </c>
      <c r="M566" s="41" t="n">
        <f aca="false">IF(A566&lt;=$G$2, $D$5*$D$2*(A566-E566)/365.25, 0)</f>
        <v>1314.16837782341</v>
      </c>
      <c r="N566" s="42" t="n">
        <f aca="false">(L566*H566 + M566*I566) * K566</f>
        <v>0.118978863217682</v>
      </c>
      <c r="O566" s="43" t="n">
        <f aca="false">IF(A566&lt;=$G$2, $D$2*(1-$D$3), 0)</f>
        <v>600000</v>
      </c>
      <c r="P566" s="44" t="n">
        <f aca="false">O566*I566*K566</f>
        <v>54.3212872378231</v>
      </c>
    </row>
    <row r="567" customFormat="false" ht="15" hidden="false" customHeight="false" outlineLevel="0" collapsed="false">
      <c r="A567" s="4" t="n">
        <f aca="false">WORKDAY(A566, 1)</f>
        <v>44676</v>
      </c>
      <c r="B567" s="33" t="n">
        <f aca="false">DATE(2000, MONTH(A567), DAY(A567))</f>
        <v>36641</v>
      </c>
      <c r="C567" s="33" t="n">
        <f aca="false">VLOOKUP(B567, $R$9:$S$13, 2)</f>
        <v>36697</v>
      </c>
      <c r="D567" s="34" t="n">
        <f aca="false">IF(OR(C567=B567, AND(C567&lt;&gt;C566, C566&gt;B566)), 1, 0)</f>
        <v>0</v>
      </c>
      <c r="E567" s="4" t="n">
        <f aca="false" t="array" ref="E567:E567">INDEX($A$9:A566, MAX(IF($D$9:D566=1, ROW(D$9:$D566)-ROW($D$9)+1, 0)))</f>
        <v>44641</v>
      </c>
      <c r="F567" s="36" t="n">
        <f aca="false">(A567-$A$2)/365.25</f>
        <v>2.1409993155373</v>
      </c>
      <c r="G567" s="37" t="n">
        <f aca="false">INDEX('Default Prob'!$P$5:$P$14,MIN(1+_xlfn.IFNA(MATCH(F567,'Default Prob'!$F$5:$F$14,1),0),COUNT('Default Prob'!$P$5:$P$14)))</f>
        <v>0.034781230763125</v>
      </c>
      <c r="H567" s="37" t="n">
        <f aca="false">H566*EXP(-G566*(F567-F566))</f>
        <v>0.93866963729792</v>
      </c>
      <c r="I567" s="38" t="n">
        <f aca="false">H566-H567</f>
        <v>0.000268195064643484</v>
      </c>
      <c r="J567" s="39" t="n">
        <f aca="false">INDEX('Default Prob'!$C$3:$C$20, _xlfn.IFNA(MATCH(F567, 'Default Prob'!$B$3:$B$20, 1), 1))</f>
        <v>-0.00582</v>
      </c>
      <c r="K567" s="40" t="n">
        <f aca="false">1/((1+J567)^F567)</f>
        <v>1.01257543174897</v>
      </c>
      <c r="L567" s="41" t="n">
        <f aca="false">IF(AND(D567, A567 &lt;= $G$2), $D$5*$D$2*(A567-E567)/365.25, 0)</f>
        <v>0</v>
      </c>
      <c r="M567" s="41" t="n">
        <f aca="false">IF(A567&lt;=$G$2, $D$5*$D$2*(A567-E567)/365.25, 0)</f>
        <v>1437.37166324435</v>
      </c>
      <c r="N567" s="42" t="n">
        <f aca="false">(L567*H567 + M567*I567) * K567</f>
        <v>0.390343764603744</v>
      </c>
      <c r="O567" s="43" t="n">
        <f aca="false">IF(A567&lt;=$G$2, $D$2*(1-$D$3), 0)</f>
        <v>600000</v>
      </c>
      <c r="P567" s="44" t="n">
        <f aca="false">O567*I567*K567</f>
        <v>162.940640024591</v>
      </c>
    </row>
    <row r="568" customFormat="false" ht="15" hidden="false" customHeight="false" outlineLevel="0" collapsed="false">
      <c r="A568" s="4" t="n">
        <f aca="false">WORKDAY(A567, 1)</f>
        <v>44677</v>
      </c>
      <c r="B568" s="33" t="n">
        <f aca="false">DATE(2000, MONTH(A568), DAY(A568))</f>
        <v>36642</v>
      </c>
      <c r="C568" s="33" t="n">
        <f aca="false">VLOOKUP(B568, $R$9:$S$13, 2)</f>
        <v>36697</v>
      </c>
      <c r="D568" s="34" t="n">
        <f aca="false">IF(OR(C568=B568, AND(C568&lt;&gt;C567, C567&gt;B567)), 1, 0)</f>
        <v>0</v>
      </c>
      <c r="E568" s="4" t="n">
        <f aca="false" t="array" ref="E568:E568">INDEX($A$9:A567, MAX(IF($D$9:D567=1, ROW(D$9:$D567)-ROW($D$9)+1, 0)))</f>
        <v>44641</v>
      </c>
      <c r="F568" s="36" t="n">
        <f aca="false">(A568-$A$2)/365.25</f>
        <v>2.14373716632444</v>
      </c>
      <c r="G568" s="37" t="n">
        <f aca="false">INDEX('Default Prob'!$P$5:$P$14,MIN(1+_xlfn.IFNA(MATCH(F568,'Default Prob'!$F$5:$F$14,1),0),COUNT('Default Prob'!$P$5:$P$14)))</f>
        <v>0.034781230763125</v>
      </c>
      <c r="H568" s="37" t="n">
        <f aca="false">H567*EXP(-G567*(F568-F567))</f>
        <v>0.938580255967751</v>
      </c>
      <c r="I568" s="38" t="n">
        <f aca="false">H567-H568</f>
        <v>8.93813301688917E-005</v>
      </c>
      <c r="J568" s="39" t="n">
        <f aca="false">INDEX('Default Prob'!$C$3:$C$20, _xlfn.IFNA(MATCH(F568, 'Default Prob'!$B$3:$B$20, 1), 1))</f>
        <v>-0.00582</v>
      </c>
      <c r="K568" s="40" t="n">
        <f aca="false">1/((1+J568)^F568)</f>
        <v>1.01259161368532</v>
      </c>
      <c r="L568" s="41" t="n">
        <f aca="false">IF(AND(D568, A568 &lt;= $G$2), $D$5*$D$2*(A568-E568)/365.25, 0)</f>
        <v>0</v>
      </c>
      <c r="M568" s="41" t="n">
        <f aca="false">IF(A568&lt;=$G$2, $D$5*$D$2*(A568-E568)/365.25, 0)</f>
        <v>1478.43942505133</v>
      </c>
      <c r="N568" s="42" t="n">
        <f aca="false">(L568*H568 + M568*I568) * K568</f>
        <v>0.133808799694706</v>
      </c>
      <c r="O568" s="43" t="n">
        <f aca="false">IF(A568&lt;=$G$2, $D$2*(1-$D$3), 0)</f>
        <v>600000</v>
      </c>
      <c r="P568" s="44" t="n">
        <f aca="false">O568*I568*K568</f>
        <v>54.3040712094349</v>
      </c>
    </row>
    <row r="569" customFormat="false" ht="15" hidden="false" customHeight="false" outlineLevel="0" collapsed="false">
      <c r="A569" s="4" t="n">
        <f aca="false">WORKDAY(A568, 1)</f>
        <v>44678</v>
      </c>
      <c r="B569" s="33" t="n">
        <f aca="false">DATE(2000, MONTH(A569), DAY(A569))</f>
        <v>36643</v>
      </c>
      <c r="C569" s="33" t="n">
        <f aca="false">VLOOKUP(B569, $R$9:$S$13, 2)</f>
        <v>36697</v>
      </c>
      <c r="D569" s="34" t="n">
        <f aca="false">IF(OR(C569=B569, AND(C569&lt;&gt;C568, C568&gt;B568)), 1, 0)</f>
        <v>0</v>
      </c>
      <c r="E569" s="4" t="n">
        <f aca="false" t="array" ref="E569:E569">INDEX($A$9:A568, MAX(IF($D$9:D568=1, ROW(D$9:$D568)-ROW($D$9)+1, 0)))</f>
        <v>44641</v>
      </c>
      <c r="F569" s="36" t="n">
        <f aca="false">(A569-$A$2)/365.25</f>
        <v>2.14647501711157</v>
      </c>
      <c r="G569" s="37" t="n">
        <f aca="false">INDEX('Default Prob'!$P$5:$P$14,MIN(1+_xlfn.IFNA(MATCH(F569,'Default Prob'!$F$5:$F$14,1),0),COUNT('Default Prob'!$P$5:$P$14)))</f>
        <v>0.034781230763125</v>
      </c>
      <c r="H569" s="37" t="n">
        <f aca="false">H568*EXP(-G568*(F569-F568))</f>
        <v>0.938490883148588</v>
      </c>
      <c r="I569" s="38" t="n">
        <f aca="false">H568-H569</f>
        <v>8.93728191636578E-005</v>
      </c>
      <c r="J569" s="39" t="n">
        <f aca="false">INDEX('Default Prob'!$C$3:$C$20, _xlfn.IFNA(MATCH(F569, 'Default Prob'!$B$3:$B$20, 1), 1))</f>
        <v>-0.00582</v>
      </c>
      <c r="K569" s="40" t="n">
        <f aca="false">1/((1+J569)^F569)</f>
        <v>1.01260779588027</v>
      </c>
      <c r="L569" s="41" t="n">
        <f aca="false">IF(AND(D569, A569 &lt;= $G$2), $D$5*$D$2*(A569-E569)/365.25, 0)</f>
        <v>0</v>
      </c>
      <c r="M569" s="41" t="n">
        <f aca="false">IF(A569&lt;=$G$2, $D$5*$D$2*(A569-E569)/365.25, 0)</f>
        <v>1519.50718685832</v>
      </c>
      <c r="N569" s="42" t="n">
        <f aca="false">(L569*H569 + M569*I569) * K569</f>
        <v>0.137514813007061</v>
      </c>
      <c r="O569" s="43" t="n">
        <f aca="false">IF(A569&lt;=$G$2, $D$2*(1-$D$3), 0)</f>
        <v>600000</v>
      </c>
      <c r="P569" s="44" t="n">
        <f aca="false">O569*I569*K569</f>
        <v>54.2997680549503</v>
      </c>
    </row>
    <row r="570" customFormat="false" ht="15" hidden="false" customHeight="false" outlineLevel="0" collapsed="false">
      <c r="A570" s="4" t="n">
        <f aca="false">WORKDAY(A569, 1)</f>
        <v>44679</v>
      </c>
      <c r="B570" s="33" t="n">
        <f aca="false">DATE(2000, MONTH(A570), DAY(A570))</f>
        <v>36644</v>
      </c>
      <c r="C570" s="33" t="n">
        <f aca="false">VLOOKUP(B570, $R$9:$S$13, 2)</f>
        <v>36697</v>
      </c>
      <c r="D570" s="34" t="n">
        <f aca="false">IF(OR(C570=B570, AND(C570&lt;&gt;C569, C569&gt;B569)), 1, 0)</f>
        <v>0</v>
      </c>
      <c r="E570" s="4" t="n">
        <f aca="false" t="array" ref="E570:E570">INDEX($A$9:A569, MAX(IF($D$9:D569=1, ROW(D$9:$D569)-ROW($D$9)+1, 0)))</f>
        <v>44641</v>
      </c>
      <c r="F570" s="36" t="n">
        <f aca="false">(A570-$A$2)/365.25</f>
        <v>2.1492128678987</v>
      </c>
      <c r="G570" s="37" t="n">
        <f aca="false">INDEX('Default Prob'!$P$5:$P$14,MIN(1+_xlfn.IFNA(MATCH(F570,'Default Prob'!$F$5:$F$14,1),0),COUNT('Default Prob'!$P$5:$P$14)))</f>
        <v>0.034781230763125</v>
      </c>
      <c r="H570" s="37" t="n">
        <f aca="false">H569*EXP(-G569*(F570-F569))</f>
        <v>0.938401518839619</v>
      </c>
      <c r="I570" s="38" t="n">
        <f aca="false">H569-H570</f>
        <v>8.93643089688867E-005</v>
      </c>
      <c r="J570" s="39" t="n">
        <f aca="false">INDEX('Default Prob'!$C$3:$C$20, _xlfn.IFNA(MATCH(F570, 'Default Prob'!$B$3:$B$20, 1), 1))</f>
        <v>-0.00582</v>
      </c>
      <c r="K570" s="40" t="n">
        <f aca="false">1/((1+J570)^F570)</f>
        <v>1.01262397833382</v>
      </c>
      <c r="L570" s="41" t="n">
        <f aca="false">IF(AND(D570, A570 &lt;= $G$2), $D$5*$D$2*(A570-E570)/365.25, 0)</f>
        <v>0</v>
      </c>
      <c r="M570" s="41" t="n">
        <f aca="false">IF(A570&lt;=$G$2, $D$5*$D$2*(A570-E570)/365.25, 0)</f>
        <v>1560.5749486653</v>
      </c>
      <c r="N570" s="42" t="n">
        <f aca="false">(L570*H570 + M570*I570) * K570</f>
        <v>0.141220238136625</v>
      </c>
      <c r="O570" s="43" t="n">
        <f aca="false">IF(A570&lt;=$G$2, $D$2*(1-$D$3), 0)</f>
        <v>600000</v>
      </c>
      <c r="P570" s="44" t="n">
        <f aca="false">O570*I570*K570</f>
        <v>54.2954652414762</v>
      </c>
    </row>
    <row r="571" customFormat="false" ht="15" hidden="false" customHeight="false" outlineLevel="0" collapsed="false">
      <c r="A571" s="4" t="n">
        <f aca="false">WORKDAY(A570, 1)</f>
        <v>44680</v>
      </c>
      <c r="B571" s="33" t="n">
        <f aca="false">DATE(2000, MONTH(A571), DAY(A571))</f>
        <v>36645</v>
      </c>
      <c r="C571" s="33" t="n">
        <f aca="false">VLOOKUP(B571, $R$9:$S$13, 2)</f>
        <v>36697</v>
      </c>
      <c r="D571" s="34" t="n">
        <f aca="false">IF(OR(C571=B571, AND(C571&lt;&gt;C570, C570&gt;B570)), 1, 0)</f>
        <v>0</v>
      </c>
      <c r="E571" s="4" t="n">
        <f aca="false" t="array" ref="E571:E571">INDEX($A$9:A570, MAX(IF($D$9:D570=1, ROW(D$9:$D570)-ROW($D$9)+1, 0)))</f>
        <v>44641</v>
      </c>
      <c r="F571" s="36" t="n">
        <f aca="false">(A571-$A$2)/365.25</f>
        <v>2.15195071868583</v>
      </c>
      <c r="G571" s="37" t="n">
        <f aca="false">INDEX('Default Prob'!$P$5:$P$14,MIN(1+_xlfn.IFNA(MATCH(F571,'Default Prob'!$F$5:$F$14,1),0),COUNT('Default Prob'!$P$5:$P$14)))</f>
        <v>0.034781230763125</v>
      </c>
      <c r="H571" s="37" t="n">
        <f aca="false">H570*EXP(-G570*(F571-F570))</f>
        <v>0.938312163040034</v>
      </c>
      <c r="I571" s="38" t="n">
        <f aca="false">H570-H571</f>
        <v>8.93557995844674E-005</v>
      </c>
      <c r="J571" s="39" t="n">
        <f aca="false">INDEX('Default Prob'!$C$3:$C$20, _xlfn.IFNA(MATCH(F571, 'Default Prob'!$B$3:$B$20, 1), 1))</f>
        <v>-0.00582</v>
      </c>
      <c r="K571" s="40" t="n">
        <f aca="false">1/((1+J571)^F571)</f>
        <v>1.01264016104599</v>
      </c>
      <c r="L571" s="41" t="n">
        <f aca="false">IF(AND(D571, A571 &lt;= $G$2), $D$5*$D$2*(A571-E571)/365.25, 0)</f>
        <v>0</v>
      </c>
      <c r="M571" s="41" t="n">
        <f aca="false">IF(A571&lt;=$G$2, $D$5*$D$2*(A571-E571)/365.25, 0)</f>
        <v>1601.64271047228</v>
      </c>
      <c r="N571" s="42" t="n">
        <f aca="false">(L571*H571 + M571*I571) * K571</f>
        <v>0.144925075153294</v>
      </c>
      <c r="O571" s="43" t="n">
        <f aca="false">IF(A571&lt;=$G$2, $D$2*(1-$D$3), 0)</f>
        <v>600000</v>
      </c>
      <c r="P571" s="44" t="n">
        <f aca="false">O571*I571*K571</f>
        <v>54.2911627689649</v>
      </c>
    </row>
    <row r="572" customFormat="false" ht="15" hidden="false" customHeight="false" outlineLevel="0" collapsed="false">
      <c r="A572" s="4" t="n">
        <f aca="false">WORKDAY(A571, 1)</f>
        <v>44683</v>
      </c>
      <c r="B572" s="33" t="n">
        <f aca="false">DATE(2000, MONTH(A572), DAY(A572))</f>
        <v>36648</v>
      </c>
      <c r="C572" s="33" t="n">
        <f aca="false">VLOOKUP(B572, $R$9:$S$13, 2)</f>
        <v>36697</v>
      </c>
      <c r="D572" s="34" t="n">
        <f aca="false">IF(OR(C572=B572, AND(C572&lt;&gt;C571, C571&gt;B571)), 1, 0)</f>
        <v>0</v>
      </c>
      <c r="E572" s="4" t="n">
        <f aca="false" t="array" ref="E572:E572">INDEX($A$9:A571, MAX(IF($D$9:D571=1, ROW(D$9:$D571)-ROW($D$9)+1, 0)))</f>
        <v>44641</v>
      </c>
      <c r="F572" s="36" t="n">
        <f aca="false">(A572-$A$2)/365.25</f>
        <v>2.16016427104723</v>
      </c>
      <c r="G572" s="37" t="n">
        <f aca="false">INDEX('Default Prob'!$P$5:$P$14,MIN(1+_xlfn.IFNA(MATCH(F572,'Default Prob'!$F$5:$F$14,1),0),COUNT('Default Prob'!$P$5:$P$14)))</f>
        <v>0.034781230763125</v>
      </c>
      <c r="H572" s="37" t="n">
        <f aca="false">H571*EXP(-G571*(F572-F571))</f>
        <v>0.938044146689485</v>
      </c>
      <c r="I572" s="38" t="n">
        <f aca="false">H571-H572</f>
        <v>0.000268016350549072</v>
      </c>
      <c r="J572" s="39" t="n">
        <f aca="false">INDEX('Default Prob'!$C$3:$C$20, _xlfn.IFNA(MATCH(F572, 'Default Prob'!$B$3:$B$20, 1), 1))</f>
        <v>-0.00582</v>
      </c>
      <c r="K572" s="40" t="n">
        <f aca="false">1/((1+J572)^F572)</f>
        <v>1.0126887107342</v>
      </c>
      <c r="L572" s="41" t="n">
        <f aca="false">IF(AND(D572, A572 &lt;= $G$2), $D$5*$D$2*(A572-E572)/365.25, 0)</f>
        <v>0</v>
      </c>
      <c r="M572" s="41" t="n">
        <f aca="false">IF(A572&lt;=$G$2, $D$5*$D$2*(A572-E572)/365.25, 0)</f>
        <v>1724.84599589322</v>
      </c>
      <c r="N572" s="42" t="n">
        <f aca="false">(L572*H572 + M572*I572) * K572</f>
        <v>0.46815275419776</v>
      </c>
      <c r="O572" s="43" t="n">
        <f aca="false">IF(A572&lt;=$G$2, $D$2*(1-$D$3), 0)</f>
        <v>600000</v>
      </c>
      <c r="P572" s="44" t="n">
        <f aca="false">O572*I572*K572</f>
        <v>162.850279495935</v>
      </c>
    </row>
    <row r="573" customFormat="false" ht="15" hidden="false" customHeight="false" outlineLevel="0" collapsed="false">
      <c r="A573" s="4" t="n">
        <f aca="false">WORKDAY(A572, 1)</f>
        <v>44684</v>
      </c>
      <c r="B573" s="33" t="n">
        <f aca="false">DATE(2000, MONTH(A573), DAY(A573))</f>
        <v>36649</v>
      </c>
      <c r="C573" s="33" t="n">
        <f aca="false">VLOOKUP(B573, $R$9:$S$13, 2)</f>
        <v>36697</v>
      </c>
      <c r="D573" s="34" t="n">
        <f aca="false">IF(OR(C573=B573, AND(C573&lt;&gt;C572, C572&gt;B572)), 1, 0)</f>
        <v>0</v>
      </c>
      <c r="E573" s="4" t="n">
        <f aca="false" t="array" ref="E573:E573">INDEX($A$9:A572, MAX(IF($D$9:D572=1, ROW(D$9:$D572)-ROW($D$9)+1, 0)))</f>
        <v>44641</v>
      </c>
      <c r="F573" s="36" t="n">
        <f aca="false">(A573-$A$2)/365.25</f>
        <v>2.16290212183436</v>
      </c>
      <c r="G573" s="37" t="n">
        <f aca="false">INDEX('Default Prob'!$P$5:$P$14,MIN(1+_xlfn.IFNA(MATCH(F573,'Default Prob'!$F$5:$F$14,1),0),COUNT('Default Prob'!$P$5:$P$14)))</f>
        <v>0.034781230763125</v>
      </c>
      <c r="H573" s="37" t="n">
        <f aca="false">H572*EXP(-G572*(F573-F572))</f>
        <v>0.937954824919336</v>
      </c>
      <c r="I573" s="38" t="n">
        <f aca="false">H572-H573</f>
        <v>8.93217701486426E-005</v>
      </c>
      <c r="J573" s="39" t="n">
        <f aca="false">INDEX('Default Prob'!$C$3:$C$20, _xlfn.IFNA(MATCH(F573, 'Default Prob'!$B$3:$B$20, 1), 1))</f>
        <v>-0.00582</v>
      </c>
      <c r="K573" s="40" t="n">
        <f aca="false">1/((1+J573)^F573)</f>
        <v>1.01270489448085</v>
      </c>
      <c r="L573" s="41" t="n">
        <f aca="false">IF(AND(D573, A573 &lt;= $G$2), $D$5*$D$2*(A573-E573)/365.25, 0)</f>
        <v>0</v>
      </c>
      <c r="M573" s="41" t="n">
        <f aca="false">IF(A573&lt;=$G$2, $D$5*$D$2*(A573-E573)/365.25, 0)</f>
        <v>1765.91375770021</v>
      </c>
      <c r="N573" s="42" t="n">
        <f aca="false">(L573*H573 + M573*I573) * K573</f>
        <v>0.159738543489472</v>
      </c>
      <c r="O573" s="43" t="n">
        <f aca="false">IF(A573&lt;=$G$2, $D$2*(1-$D$3), 0)</f>
        <v>600000</v>
      </c>
      <c r="P573" s="44" t="n">
        <f aca="false">O573*I573*K573</f>
        <v>54.2739562879345</v>
      </c>
    </row>
    <row r="574" customFormat="false" ht="15" hidden="false" customHeight="false" outlineLevel="0" collapsed="false">
      <c r="A574" s="4" t="n">
        <f aca="false">WORKDAY(A573, 1)</f>
        <v>44685</v>
      </c>
      <c r="B574" s="33" t="n">
        <f aca="false">DATE(2000, MONTH(A574), DAY(A574))</f>
        <v>36650</v>
      </c>
      <c r="C574" s="33" t="n">
        <f aca="false">VLOOKUP(B574, $R$9:$S$13, 2)</f>
        <v>36697</v>
      </c>
      <c r="D574" s="34" t="n">
        <f aca="false">IF(OR(C574=B574, AND(C574&lt;&gt;C573, C573&gt;B573)), 1, 0)</f>
        <v>0</v>
      </c>
      <c r="E574" s="4" t="n">
        <f aca="false" t="array" ref="E574:E574">INDEX($A$9:A573, MAX(IF($D$9:D573=1, ROW(D$9:$D573)-ROW($D$9)+1, 0)))</f>
        <v>44641</v>
      </c>
      <c r="F574" s="36" t="n">
        <f aca="false">(A574-$A$2)/365.25</f>
        <v>2.16563997262149</v>
      </c>
      <c r="G574" s="37" t="n">
        <f aca="false">INDEX('Default Prob'!$P$5:$P$14,MIN(1+_xlfn.IFNA(MATCH(F574,'Default Prob'!$F$5:$F$14,1),0),COUNT('Default Prob'!$P$5:$P$14)))</f>
        <v>0.034781230763125</v>
      </c>
      <c r="H574" s="37" t="n">
        <f aca="false">H573*EXP(-G573*(F574-F573))</f>
        <v>0.937865511654522</v>
      </c>
      <c r="I574" s="38" t="n">
        <f aca="false">H573-H574</f>
        <v>8.9313264814872E-005</v>
      </c>
      <c r="J574" s="39" t="n">
        <f aca="false">INDEX('Default Prob'!$C$3:$C$20, _xlfn.IFNA(MATCH(F574, 'Default Prob'!$B$3:$B$20, 1), 1))</f>
        <v>-0.00582</v>
      </c>
      <c r="K574" s="40" t="n">
        <f aca="false">1/((1+J574)^F574)</f>
        <v>1.01272107848614</v>
      </c>
      <c r="L574" s="41" t="n">
        <f aca="false">IF(AND(D574, A574 &lt;= $G$2), $D$5*$D$2*(A574-E574)/365.25, 0)</f>
        <v>0</v>
      </c>
      <c r="M574" s="41" t="n">
        <f aca="false">IF(A574&lt;=$G$2, $D$5*$D$2*(A574-E574)/365.25, 0)</f>
        <v>1806.98151950719</v>
      </c>
      <c r="N574" s="42" t="n">
        <f aca="false">(L574*H574 + M574*I574) * K574</f>
        <v>0.163440440990684</v>
      </c>
      <c r="O574" s="43" t="n">
        <f aca="false">IF(A574&lt;=$G$2, $D$2*(1-$D$3), 0)</f>
        <v>600000</v>
      </c>
      <c r="P574" s="44" t="n">
        <f aca="false">O574*I574*K574</f>
        <v>54.2696555198612</v>
      </c>
    </row>
    <row r="575" customFormat="false" ht="15" hidden="false" customHeight="false" outlineLevel="0" collapsed="false">
      <c r="A575" s="4" t="n">
        <f aca="false">WORKDAY(A574, 1)</f>
        <v>44686</v>
      </c>
      <c r="B575" s="33" t="n">
        <f aca="false">DATE(2000, MONTH(A575), DAY(A575))</f>
        <v>36651</v>
      </c>
      <c r="C575" s="33" t="n">
        <f aca="false">VLOOKUP(B575, $R$9:$S$13, 2)</f>
        <v>36697</v>
      </c>
      <c r="D575" s="34" t="n">
        <f aca="false">IF(OR(C575=B575, AND(C575&lt;&gt;C574, C574&gt;B574)), 1, 0)</f>
        <v>0</v>
      </c>
      <c r="E575" s="4" t="n">
        <f aca="false" t="array" ref="E575:E575">INDEX($A$9:A574, MAX(IF($D$9:D574=1, ROW(D$9:$D574)-ROW($D$9)+1, 0)))</f>
        <v>44641</v>
      </c>
      <c r="F575" s="36" t="n">
        <f aca="false">(A575-$A$2)/365.25</f>
        <v>2.16837782340862</v>
      </c>
      <c r="G575" s="37" t="n">
        <f aca="false">INDEX('Default Prob'!$P$5:$P$14,MIN(1+_xlfn.IFNA(MATCH(F575,'Default Prob'!$F$5:$F$14,1),0),COUNT('Default Prob'!$P$5:$P$14)))</f>
        <v>0.034781230763125</v>
      </c>
      <c r="H575" s="37" t="n">
        <f aca="false">H574*EXP(-G574*(F575-F574))</f>
        <v>0.937776206894231</v>
      </c>
      <c r="I575" s="38" t="n">
        <f aca="false">H574-H575</f>
        <v>8.93047602908981E-005</v>
      </c>
      <c r="J575" s="39" t="n">
        <f aca="false">INDEX('Default Prob'!$C$3:$C$20, _xlfn.IFNA(MATCH(F575, 'Default Prob'!$B$3:$B$20, 1), 1))</f>
        <v>-0.00582</v>
      </c>
      <c r="K575" s="40" t="n">
        <f aca="false">1/((1+J575)^F575)</f>
        <v>1.01273726275006</v>
      </c>
      <c r="L575" s="41" t="n">
        <f aca="false">IF(AND(D575, A575 &lt;= $G$2), $D$5*$D$2*(A575-E575)/365.25, 0)</f>
        <v>0</v>
      </c>
      <c r="M575" s="41" t="n">
        <f aca="false">IF(A575&lt;=$G$2, $D$5*$D$2*(A575-E575)/365.25, 0)</f>
        <v>1848.04928131417</v>
      </c>
      <c r="N575" s="42" t="n">
        <f aca="false">(L575*H575 + M575*I575) * K575</f>
        <v>0.167141750798355</v>
      </c>
      <c r="O575" s="43" t="n">
        <f aca="false">IF(A575&lt;=$G$2, $D$2*(1-$D$3), 0)</f>
        <v>600000</v>
      </c>
      <c r="P575" s="44" t="n">
        <f aca="false">O575*I575*K575</f>
        <v>54.2653550925327</v>
      </c>
    </row>
    <row r="576" customFormat="false" ht="15" hidden="false" customHeight="false" outlineLevel="0" collapsed="false">
      <c r="A576" s="4" t="n">
        <f aca="false">WORKDAY(A575, 1)</f>
        <v>44687</v>
      </c>
      <c r="B576" s="33" t="n">
        <f aca="false">DATE(2000, MONTH(A576), DAY(A576))</f>
        <v>36652</v>
      </c>
      <c r="C576" s="33" t="n">
        <f aca="false">VLOOKUP(B576, $R$9:$S$13, 2)</f>
        <v>36697</v>
      </c>
      <c r="D576" s="34" t="n">
        <f aca="false">IF(OR(C576=B576, AND(C576&lt;&gt;C575, C575&gt;B575)), 1, 0)</f>
        <v>0</v>
      </c>
      <c r="E576" s="4" t="n">
        <f aca="false" t="array" ref="E576:E576">INDEX($A$9:A575, MAX(IF($D$9:D575=1, ROW(D$9:$D575)-ROW($D$9)+1, 0)))</f>
        <v>44641</v>
      </c>
      <c r="F576" s="36" t="n">
        <f aca="false">(A576-$A$2)/365.25</f>
        <v>2.17111567419576</v>
      </c>
      <c r="G576" s="37" t="n">
        <f aca="false">INDEX('Default Prob'!$P$5:$P$14,MIN(1+_xlfn.IFNA(MATCH(F576,'Default Prob'!$F$5:$F$14,1),0),COUNT('Default Prob'!$P$5:$P$14)))</f>
        <v>0.034781230763125</v>
      </c>
      <c r="H576" s="37" t="n">
        <f aca="false">H575*EXP(-G575*(F576-F575))</f>
        <v>0.937686910637654</v>
      </c>
      <c r="I576" s="38" t="n">
        <f aca="false">H575-H576</f>
        <v>8.92962565767208E-005</v>
      </c>
      <c r="J576" s="39" t="n">
        <f aca="false">INDEX('Default Prob'!$C$3:$C$20, _xlfn.IFNA(MATCH(F576, 'Default Prob'!$B$3:$B$20, 1), 1))</f>
        <v>-0.00582</v>
      </c>
      <c r="K576" s="40" t="n">
        <f aca="false">1/((1+J576)^F576)</f>
        <v>1.01275344727262</v>
      </c>
      <c r="L576" s="41" t="n">
        <f aca="false">IF(AND(D576, A576 &lt;= $G$2), $D$5*$D$2*(A576-E576)/365.25, 0)</f>
        <v>0</v>
      </c>
      <c r="M576" s="41" t="n">
        <f aca="false">IF(A576&lt;=$G$2, $D$5*$D$2*(A576-E576)/365.25, 0)</f>
        <v>1889.11704312115</v>
      </c>
      <c r="N576" s="42" t="n">
        <f aca="false">(L576*H576 + M576*I576) * K576</f>
        <v>0.170842472982516</v>
      </c>
      <c r="O576" s="43" t="n">
        <f aca="false">IF(A576&lt;=$G$2, $D$2*(1-$D$3), 0)</f>
        <v>600000</v>
      </c>
      <c r="P576" s="44" t="n">
        <f aca="false">O576*I576*K576</f>
        <v>54.2610550059688</v>
      </c>
    </row>
    <row r="577" customFormat="false" ht="15" hidden="false" customHeight="false" outlineLevel="0" collapsed="false">
      <c r="A577" s="4" t="n">
        <f aca="false">WORKDAY(A576, 1)</f>
        <v>44690</v>
      </c>
      <c r="B577" s="33" t="n">
        <f aca="false">DATE(2000, MONTH(A577), DAY(A577))</f>
        <v>36655</v>
      </c>
      <c r="C577" s="33" t="n">
        <f aca="false">VLOOKUP(B577, $R$9:$S$13, 2)</f>
        <v>36697</v>
      </c>
      <c r="D577" s="34" t="n">
        <f aca="false">IF(OR(C577=B577, AND(C577&lt;&gt;C576, C576&gt;B576)), 1, 0)</f>
        <v>0</v>
      </c>
      <c r="E577" s="4" t="n">
        <f aca="false" t="array" ref="E577:E577">INDEX($A$9:A576, MAX(IF($D$9:D576=1, ROW(D$9:$D576)-ROW($D$9)+1, 0)))</f>
        <v>44641</v>
      </c>
      <c r="F577" s="36" t="n">
        <f aca="false">(A577-$A$2)/365.25</f>
        <v>2.17932922655715</v>
      </c>
      <c r="G577" s="37" t="n">
        <f aca="false">INDEX('Default Prob'!$P$5:$P$14,MIN(1+_xlfn.IFNA(MATCH(F577,'Default Prob'!$F$5:$F$14,1),0),COUNT('Default Prob'!$P$5:$P$14)))</f>
        <v>0.034781230763125</v>
      </c>
      <c r="H577" s="37" t="n">
        <f aca="false">H576*EXP(-G576*(F577-F576))</f>
        <v>0.937419072882112</v>
      </c>
      <c r="I577" s="38" t="n">
        <f aca="false">H576-H577</f>
        <v>0.000267837755542399</v>
      </c>
      <c r="J577" s="39" t="n">
        <f aca="false">INDEX('Default Prob'!$C$3:$C$20, _xlfn.IFNA(MATCH(F577, 'Default Prob'!$B$3:$B$20, 1), 1))</f>
        <v>-0.00582</v>
      </c>
      <c r="K577" s="40" t="n">
        <f aca="false">1/((1+J577)^F577)</f>
        <v>1.01280200239219</v>
      </c>
      <c r="L577" s="41" t="n">
        <f aca="false">IF(AND(D577, A577 &lt;= $G$2), $D$5*$D$2*(A577-E577)/365.25, 0)</f>
        <v>0</v>
      </c>
      <c r="M577" s="41" t="n">
        <f aca="false">IF(A577&lt;=$G$2, $D$5*$D$2*(A577-E577)/365.25, 0)</f>
        <v>2012.32032854209</v>
      </c>
      <c r="N577" s="42" t="n">
        <f aca="false">(L577*H577 + M577*I577) * K577</f>
        <v>0.545875324080043</v>
      </c>
      <c r="O577" s="43" t="n">
        <f aca="false">IF(A577&lt;=$G$2, $D$2*(1-$D$3), 0)</f>
        <v>600000</v>
      </c>
      <c r="P577" s="44" t="n">
        <f aca="false">O577*I577*K577</f>
        <v>162.759969077744</v>
      </c>
    </row>
    <row r="578" customFormat="false" ht="15" hidden="false" customHeight="false" outlineLevel="0" collapsed="false">
      <c r="A578" s="4" t="n">
        <f aca="false">WORKDAY(A577, 1)</f>
        <v>44691</v>
      </c>
      <c r="B578" s="33" t="n">
        <f aca="false">DATE(2000, MONTH(A578), DAY(A578))</f>
        <v>36656</v>
      </c>
      <c r="C578" s="33" t="n">
        <f aca="false">VLOOKUP(B578, $R$9:$S$13, 2)</f>
        <v>36697</v>
      </c>
      <c r="D578" s="34" t="n">
        <f aca="false">IF(OR(C578=B578, AND(C578&lt;&gt;C577, C577&gt;B577)), 1, 0)</f>
        <v>0</v>
      </c>
      <c r="E578" s="4" t="n">
        <f aca="false" t="array" ref="E578:E578">INDEX($A$9:A577, MAX(IF($D$9:D577=1, ROW(D$9:$D577)-ROW($D$9)+1, 0)))</f>
        <v>44641</v>
      </c>
      <c r="F578" s="36" t="n">
        <f aca="false">(A578-$A$2)/365.25</f>
        <v>2.18206707734428</v>
      </c>
      <c r="G578" s="37" t="n">
        <f aca="false">INDEX('Default Prob'!$P$5:$P$14,MIN(1+_xlfn.IFNA(MATCH(F578,'Default Prob'!$F$5:$F$14,1),0),COUNT('Default Prob'!$P$5:$P$14)))</f>
        <v>0.034781230763125</v>
      </c>
      <c r="H578" s="37" t="n">
        <f aca="false">H577*EXP(-G577*(F578-F577))</f>
        <v>0.937329810632295</v>
      </c>
      <c r="I578" s="38" t="n">
        <f aca="false">H577-H578</f>
        <v>8.92622498167572E-005</v>
      </c>
      <c r="J578" s="39" t="n">
        <f aca="false">INDEX('Default Prob'!$C$3:$C$20, _xlfn.IFNA(MATCH(F578, 'Default Prob'!$B$3:$B$20, 1), 1))</f>
        <v>-0.00582</v>
      </c>
      <c r="K578" s="40" t="n">
        <f aca="false">1/((1+J578)^F578)</f>
        <v>1.01281818794936</v>
      </c>
      <c r="L578" s="41" t="n">
        <f aca="false">IF(AND(D578, A578 &lt;= $G$2), $D$5*$D$2*(A578-E578)/365.25, 0)</f>
        <v>0</v>
      </c>
      <c r="M578" s="41" t="n">
        <f aca="false">IF(A578&lt;=$G$2, $D$5*$D$2*(A578-E578)/365.25, 0)</f>
        <v>2053.38809034908</v>
      </c>
      <c r="N578" s="42" t="n">
        <f aca="false">(L578*H578 + M578*I578) * K578</f>
        <v>0.185639486882322</v>
      </c>
      <c r="O578" s="43" t="n">
        <f aca="false">IF(A578&lt;=$G$2, $D$2*(1-$D$3), 0)</f>
        <v>600000</v>
      </c>
      <c r="P578" s="44" t="n">
        <f aca="false">O578*I578*K578</f>
        <v>54.2438580670145</v>
      </c>
    </row>
    <row r="579" customFormat="false" ht="15" hidden="false" customHeight="false" outlineLevel="0" collapsed="false">
      <c r="A579" s="4" t="n">
        <f aca="false">WORKDAY(A578, 1)</f>
        <v>44692</v>
      </c>
      <c r="B579" s="33" t="n">
        <f aca="false">DATE(2000, MONTH(A579), DAY(A579))</f>
        <v>36657</v>
      </c>
      <c r="C579" s="33" t="n">
        <f aca="false">VLOOKUP(B579, $R$9:$S$13, 2)</f>
        <v>36697</v>
      </c>
      <c r="D579" s="34" t="n">
        <f aca="false">IF(OR(C579=B579, AND(C579&lt;&gt;C578, C578&gt;B578)), 1, 0)</f>
        <v>0</v>
      </c>
      <c r="E579" s="4" t="n">
        <f aca="false" t="array" ref="E579:E579">INDEX($A$9:A578, MAX(IF($D$9:D578=1, ROW(D$9:$D578)-ROW($D$9)+1, 0)))</f>
        <v>44641</v>
      </c>
      <c r="F579" s="36" t="n">
        <f aca="false">(A579-$A$2)/365.25</f>
        <v>2.18480492813142</v>
      </c>
      <c r="G579" s="37" t="n">
        <f aca="false">INDEX('Default Prob'!$P$5:$P$14,MIN(1+_xlfn.IFNA(MATCH(F579,'Default Prob'!$F$5:$F$14,1),0),COUNT('Default Prob'!$P$5:$P$14)))</f>
        <v>0.034781230763125</v>
      </c>
      <c r="H579" s="37" t="n">
        <f aca="false">H578*EXP(-G578*(F579-F578))</f>
        <v>0.937240556882144</v>
      </c>
      <c r="I579" s="38" t="n">
        <f aca="false">H578-H579</f>
        <v>8.92537501505641E-005</v>
      </c>
      <c r="J579" s="39" t="n">
        <f aca="false">INDEX('Default Prob'!$C$3:$C$20, _xlfn.IFNA(MATCH(F579, 'Default Prob'!$B$3:$B$20, 1), 1))</f>
        <v>-0.00582</v>
      </c>
      <c r="K579" s="40" t="n">
        <f aca="false">1/((1+J579)^F579)</f>
        <v>1.01283437376518</v>
      </c>
      <c r="L579" s="41" t="n">
        <f aca="false">IF(AND(D579, A579 &lt;= $G$2), $D$5*$D$2*(A579-E579)/365.25, 0)</f>
        <v>0</v>
      </c>
      <c r="M579" s="41" t="n">
        <f aca="false">IF(A579&lt;=$G$2, $D$5*$D$2*(A579-E579)/365.25, 0)</f>
        <v>2094.45585215606</v>
      </c>
      <c r="N579" s="42" t="n">
        <f aca="false">(L579*H579 + M579*I579) * K579</f>
        <v>0.189337271997411</v>
      </c>
      <c r="O579" s="43" t="n">
        <f aca="false">IF(A579&lt;=$G$2, $D$2*(1-$D$3), 0)</f>
        <v>600000</v>
      </c>
      <c r="P579" s="44" t="n">
        <f aca="false">O579*I579*K579</f>
        <v>54.2395596839643</v>
      </c>
    </row>
    <row r="580" customFormat="false" ht="15" hidden="false" customHeight="false" outlineLevel="0" collapsed="false">
      <c r="A580" s="4" t="n">
        <f aca="false">WORKDAY(A579, 1)</f>
        <v>44693</v>
      </c>
      <c r="B580" s="33" t="n">
        <f aca="false">DATE(2000, MONTH(A580), DAY(A580))</f>
        <v>36658</v>
      </c>
      <c r="C580" s="33" t="n">
        <f aca="false">VLOOKUP(B580, $R$9:$S$13, 2)</f>
        <v>36697</v>
      </c>
      <c r="D580" s="34" t="n">
        <f aca="false">IF(OR(C580=B580, AND(C580&lt;&gt;C579, C579&gt;B579)), 1, 0)</f>
        <v>0</v>
      </c>
      <c r="E580" s="4" t="n">
        <f aca="false" t="array" ref="E580:E580">INDEX($A$9:A579, MAX(IF($D$9:D579=1, ROW(D$9:$D579)-ROW($D$9)+1, 0)))</f>
        <v>44641</v>
      </c>
      <c r="F580" s="36" t="n">
        <f aca="false">(A580-$A$2)/365.25</f>
        <v>2.18754277891855</v>
      </c>
      <c r="G580" s="37" t="n">
        <f aca="false">INDEX('Default Prob'!$P$5:$P$14,MIN(1+_xlfn.IFNA(MATCH(F580,'Default Prob'!$F$5:$F$14,1),0),COUNT('Default Prob'!$P$5:$P$14)))</f>
        <v>0.034781230763125</v>
      </c>
      <c r="H580" s="37" t="n">
        <f aca="false">H579*EXP(-G579*(F580-F579))</f>
        <v>0.937151311630851</v>
      </c>
      <c r="I580" s="38" t="n">
        <f aca="false">H579-H580</f>
        <v>8.92452512936126E-005</v>
      </c>
      <c r="J580" s="39" t="n">
        <f aca="false">INDEX('Default Prob'!$C$3:$C$20, _xlfn.IFNA(MATCH(F580, 'Default Prob'!$B$3:$B$20, 1), 1))</f>
        <v>-0.00582</v>
      </c>
      <c r="K580" s="40" t="n">
        <f aca="false">1/((1+J580)^F580)</f>
        <v>1.01285055983967</v>
      </c>
      <c r="L580" s="41" t="n">
        <f aca="false">IF(AND(D580, A580 &lt;= $G$2), $D$5*$D$2*(A580-E580)/365.25, 0)</f>
        <v>0</v>
      </c>
      <c r="M580" s="41" t="n">
        <f aca="false">IF(A580&lt;=$G$2, $D$5*$D$2*(A580-E580)/365.25, 0)</f>
        <v>2135.52361396304</v>
      </c>
      <c r="N580" s="42" t="n">
        <f aca="false">(L580*H580 + M580*I580) * K580</f>
        <v>0.193034469908005</v>
      </c>
      <c r="O580" s="43" t="n">
        <f aca="false">IF(A580&lt;=$G$2, $D$2*(1-$D$3), 0)</f>
        <v>600000</v>
      </c>
      <c r="P580" s="44" t="n">
        <f aca="false">O580*I580*K580</f>
        <v>54.2352616414606</v>
      </c>
    </row>
    <row r="581" customFormat="false" ht="15" hidden="false" customHeight="false" outlineLevel="0" collapsed="false">
      <c r="A581" s="4" t="n">
        <f aca="false">WORKDAY(A580, 1)</f>
        <v>44694</v>
      </c>
      <c r="B581" s="33" t="n">
        <f aca="false">DATE(2000, MONTH(A581), DAY(A581))</f>
        <v>36659</v>
      </c>
      <c r="C581" s="33" t="n">
        <f aca="false">VLOOKUP(B581, $R$9:$S$13, 2)</f>
        <v>36697</v>
      </c>
      <c r="D581" s="34" t="n">
        <f aca="false">IF(OR(C581=B581, AND(C581&lt;&gt;C580, C580&gt;B580)), 1, 0)</f>
        <v>0</v>
      </c>
      <c r="E581" s="4" t="n">
        <f aca="false" t="array" ref="E581:E581">INDEX($A$9:A580, MAX(IF($D$9:D580=1, ROW(D$9:$D580)-ROW($D$9)+1, 0)))</f>
        <v>44641</v>
      </c>
      <c r="F581" s="36" t="n">
        <f aca="false">(A581-$A$2)/365.25</f>
        <v>2.19028062970568</v>
      </c>
      <c r="G581" s="37" t="n">
        <f aca="false">INDEX('Default Prob'!$P$5:$P$14,MIN(1+_xlfn.IFNA(MATCH(F581,'Default Prob'!$F$5:$F$14,1),0),COUNT('Default Prob'!$P$5:$P$14)))</f>
        <v>0.034781230763125</v>
      </c>
      <c r="H581" s="37" t="n">
        <f aca="false">H580*EXP(-G580*(F581-F580))</f>
        <v>0.937062074877605</v>
      </c>
      <c r="I581" s="38" t="n">
        <f aca="false">H580-H581</f>
        <v>8.92367532460137E-005</v>
      </c>
      <c r="J581" s="39" t="n">
        <f aca="false">INDEX('Default Prob'!$C$3:$C$20, _xlfn.IFNA(MATCH(F581, 'Default Prob'!$B$3:$B$20, 1), 1))</f>
        <v>-0.00582</v>
      </c>
      <c r="K581" s="40" t="n">
        <f aca="false">1/((1+J581)^F581)</f>
        <v>1.01286674617283</v>
      </c>
      <c r="L581" s="41" t="n">
        <f aca="false">IF(AND(D581, A581 &lt;= $G$2), $D$5*$D$2*(A581-E581)/365.25, 0)</f>
        <v>0</v>
      </c>
      <c r="M581" s="41" t="n">
        <f aca="false">IF(A581&lt;=$G$2, $D$5*$D$2*(A581-E581)/365.25, 0)</f>
        <v>2176.59137577002</v>
      </c>
      <c r="N581" s="42" t="n">
        <f aca="false">(L581*H581 + M581*I581) * K581</f>
        <v>0.196731080684346</v>
      </c>
      <c r="O581" s="43" t="n">
        <f aca="false">IF(A581&lt;=$G$2, $D$2*(1-$D$3), 0)</f>
        <v>600000</v>
      </c>
      <c r="P581" s="44" t="n">
        <f aca="false">O581*I581*K581</f>
        <v>54.2309639395906</v>
      </c>
    </row>
    <row r="582" customFormat="false" ht="15" hidden="false" customHeight="false" outlineLevel="0" collapsed="false">
      <c r="A582" s="4" t="n">
        <f aca="false">WORKDAY(A581, 1)</f>
        <v>44697</v>
      </c>
      <c r="B582" s="33" t="n">
        <f aca="false">DATE(2000, MONTH(A582), DAY(A582))</f>
        <v>36662</v>
      </c>
      <c r="C582" s="33" t="n">
        <f aca="false">VLOOKUP(B582, $R$9:$S$13, 2)</f>
        <v>36697</v>
      </c>
      <c r="D582" s="34" t="n">
        <f aca="false">IF(OR(C582=B582, AND(C582&lt;&gt;C581, C581&gt;B581)), 1, 0)</f>
        <v>0</v>
      </c>
      <c r="E582" s="4" t="n">
        <f aca="false" t="array" ref="E582:E582">INDEX($A$9:A581, MAX(IF($D$9:D581=1, ROW(D$9:$D581)-ROW($D$9)+1, 0)))</f>
        <v>44641</v>
      </c>
      <c r="F582" s="36" t="n">
        <f aca="false">(A582-$A$2)/365.25</f>
        <v>2.19849418206708</v>
      </c>
      <c r="G582" s="37" t="n">
        <f aca="false">INDEX('Default Prob'!$P$5:$P$14,MIN(1+_xlfn.IFNA(MATCH(F582,'Default Prob'!$F$5:$F$14,1),0),COUNT('Default Prob'!$P$5:$P$14)))</f>
        <v>0.034781230763125</v>
      </c>
      <c r="H582" s="37" t="n">
        <f aca="false">H581*EXP(-G581*(F582-F581))</f>
        <v>0.936794415598061</v>
      </c>
      <c r="I582" s="38" t="n">
        <f aca="false">H581-H582</f>
        <v>0.000267659279543975</v>
      </c>
      <c r="J582" s="39" t="n">
        <f aca="false">INDEX('Default Prob'!$C$3:$C$20, _xlfn.IFNA(MATCH(F582, 'Default Prob'!$B$3:$B$20, 1), 1))</f>
        <v>-0.00582</v>
      </c>
      <c r="K582" s="40" t="n">
        <f aca="false">1/((1+J582)^F582)</f>
        <v>1.01291530672436</v>
      </c>
      <c r="L582" s="41" t="n">
        <f aca="false">IF(AND(D582, A582 &lt;= $G$2), $D$5*$D$2*(A582-E582)/365.25, 0)</f>
        <v>0</v>
      </c>
      <c r="M582" s="41" t="n">
        <f aca="false">IF(A582&lt;=$G$2, $D$5*$D$2*(A582-E582)/365.25, 0)</f>
        <v>2299.79466119096</v>
      </c>
      <c r="N582" s="42" t="n">
        <f aca="false">(L582*H582 + M582*I582) * K582</f>
        <v>0.623511546171122</v>
      </c>
      <c r="O582" s="43" t="n">
        <f aca="false">IF(A582&lt;=$G$2, $D$2*(1-$D$3), 0)</f>
        <v>600000</v>
      </c>
      <c r="P582" s="44" t="n">
        <f aca="false">O582*I582*K582</f>
        <v>162.669708742145</v>
      </c>
    </row>
    <row r="583" customFormat="false" ht="15" hidden="false" customHeight="false" outlineLevel="0" collapsed="false">
      <c r="A583" s="4" t="n">
        <f aca="false">WORKDAY(A582, 1)</f>
        <v>44698</v>
      </c>
      <c r="B583" s="33" t="n">
        <f aca="false">DATE(2000, MONTH(A583), DAY(A583))</f>
        <v>36663</v>
      </c>
      <c r="C583" s="33" t="n">
        <f aca="false">VLOOKUP(B583, $R$9:$S$13, 2)</f>
        <v>36697</v>
      </c>
      <c r="D583" s="34" t="n">
        <f aca="false">IF(OR(C583=B583, AND(C583&lt;&gt;C582, C582&gt;B582)), 1, 0)</f>
        <v>0</v>
      </c>
      <c r="E583" s="4" t="n">
        <f aca="false" t="array" ref="E583:E583">INDEX($A$9:A582, MAX(IF($D$9:D582=1, ROW(D$9:$D582)-ROW($D$9)+1, 0)))</f>
        <v>44641</v>
      </c>
      <c r="F583" s="36" t="n">
        <f aca="false">(A583-$A$2)/365.25</f>
        <v>2.20123203285421</v>
      </c>
      <c r="G583" s="37" t="n">
        <f aca="false">INDEX('Default Prob'!$P$5:$P$14,MIN(1+_xlfn.IFNA(MATCH(F583,'Default Prob'!$F$5:$F$14,1),0),COUNT('Default Prob'!$P$5:$P$14)))</f>
        <v>0.034781230763125</v>
      </c>
      <c r="H583" s="37" t="n">
        <f aca="false">H582*EXP(-G582*(F583-F582))</f>
        <v>0.936705212828914</v>
      </c>
      <c r="I583" s="38" t="n">
        <f aca="false">H582-H583</f>
        <v>8.92027691468122E-005</v>
      </c>
      <c r="J583" s="39" t="n">
        <f aca="false">INDEX('Default Prob'!$C$3:$C$20, _xlfn.IFNA(MATCH(F583, 'Default Prob'!$B$3:$B$20, 1), 1))</f>
        <v>-0.00582</v>
      </c>
      <c r="K583" s="40" t="n">
        <f aca="false">1/((1+J583)^F583)</f>
        <v>1.01293149409224</v>
      </c>
      <c r="L583" s="41" t="n">
        <f aca="false">IF(AND(D583, A583 &lt;= $G$2), $D$5*$D$2*(A583-E583)/365.25, 0)</f>
        <v>0</v>
      </c>
      <c r="M583" s="41" t="n">
        <f aca="false">IF(A583&lt;=$G$2, $D$5*$D$2*(A583-E583)/365.25, 0)</f>
        <v>2340.86242299795</v>
      </c>
      <c r="N583" s="42" t="n">
        <f aca="false">(L583*H583 + M583*I583) * K583</f>
        <v>0.21151165384212</v>
      </c>
      <c r="O583" s="43" t="n">
        <f aca="false">IF(A583&lt;=$G$2, $D$2*(1-$D$3), 0)</f>
        <v>600000</v>
      </c>
      <c r="P583" s="44" t="n">
        <f aca="false">O583*I583*K583</f>
        <v>54.2137765374275</v>
      </c>
    </row>
    <row r="584" customFormat="false" ht="15" hidden="false" customHeight="false" outlineLevel="0" collapsed="false">
      <c r="A584" s="4" t="n">
        <f aca="false">WORKDAY(A583, 1)</f>
        <v>44699</v>
      </c>
      <c r="B584" s="33" t="n">
        <f aca="false">DATE(2000, MONTH(A584), DAY(A584))</f>
        <v>36664</v>
      </c>
      <c r="C584" s="33" t="n">
        <f aca="false">VLOOKUP(B584, $R$9:$S$13, 2)</f>
        <v>36697</v>
      </c>
      <c r="D584" s="34" t="n">
        <f aca="false">IF(OR(C584=B584, AND(C584&lt;&gt;C583, C583&gt;B583)), 1, 0)</f>
        <v>0</v>
      </c>
      <c r="E584" s="4" t="n">
        <f aca="false" t="array" ref="E584:E584">INDEX($A$9:A583, MAX(IF($D$9:D583=1, ROW(D$9:$D583)-ROW($D$9)+1, 0)))</f>
        <v>44641</v>
      </c>
      <c r="F584" s="36" t="n">
        <f aca="false">(A584-$A$2)/365.25</f>
        <v>2.20396988364134</v>
      </c>
      <c r="G584" s="37" t="n">
        <f aca="false">INDEX('Default Prob'!$P$5:$P$14,MIN(1+_xlfn.IFNA(MATCH(F584,'Default Prob'!$F$5:$F$14,1),0),COUNT('Default Prob'!$P$5:$P$14)))</f>
        <v>0.034781230763125</v>
      </c>
      <c r="H584" s="37" t="n">
        <f aca="false">H583*EXP(-G583*(F584-F583))</f>
        <v>0.93661601855377</v>
      </c>
      <c r="I584" s="38" t="n">
        <f aca="false">H583-H584</f>
        <v>8.91942751443109E-005</v>
      </c>
      <c r="J584" s="39" t="n">
        <f aca="false">INDEX('Default Prob'!$C$3:$C$20, _xlfn.IFNA(MATCH(F584, 'Default Prob'!$B$3:$B$20, 1), 1))</f>
        <v>-0.00582</v>
      </c>
      <c r="K584" s="40" t="n">
        <f aca="false">1/((1+J584)^F584)</f>
        <v>1.01294768171881</v>
      </c>
      <c r="L584" s="41" t="n">
        <f aca="false">IF(AND(D584, A584 &lt;= $G$2), $D$5*$D$2*(A584-E584)/365.25, 0)</f>
        <v>0</v>
      </c>
      <c r="M584" s="41" t="n">
        <f aca="false">IF(A584&lt;=$G$2, $D$5*$D$2*(A584-E584)/365.25, 0)</f>
        <v>2381.93018480493</v>
      </c>
      <c r="N584" s="42" t="n">
        <f aca="false">(L584*H584 + M584*I584) * K584</f>
        <v>0.215205329993475</v>
      </c>
      <c r="O584" s="43" t="n">
        <f aca="false">IF(A584&lt;=$G$2, $D$2*(1-$D$3), 0)</f>
        <v>600000</v>
      </c>
      <c r="P584" s="44" t="n">
        <f aca="false">O584*I584*K584</f>
        <v>54.2094805380116</v>
      </c>
    </row>
    <row r="585" customFormat="false" ht="15" hidden="false" customHeight="false" outlineLevel="0" collapsed="false">
      <c r="A585" s="4" t="n">
        <f aca="false">WORKDAY(A584, 1)</f>
        <v>44700</v>
      </c>
      <c r="B585" s="33" t="n">
        <f aca="false">DATE(2000, MONTH(A585), DAY(A585))</f>
        <v>36665</v>
      </c>
      <c r="C585" s="33" t="n">
        <f aca="false">VLOOKUP(B585, $R$9:$S$13, 2)</f>
        <v>36697</v>
      </c>
      <c r="D585" s="34" t="n">
        <f aca="false">IF(OR(C585=B585, AND(C585&lt;&gt;C584, C584&gt;B584)), 1, 0)</f>
        <v>0</v>
      </c>
      <c r="E585" s="4" t="n">
        <f aca="false" t="array" ref="E585:E585">INDEX($A$9:A584, MAX(IF($D$9:D584=1, ROW(D$9:$D584)-ROW($D$9)+1, 0)))</f>
        <v>44641</v>
      </c>
      <c r="F585" s="36" t="n">
        <f aca="false">(A585-$A$2)/365.25</f>
        <v>2.20670773442847</v>
      </c>
      <c r="G585" s="37" t="n">
        <f aca="false">INDEX('Default Prob'!$P$5:$P$14,MIN(1+_xlfn.IFNA(MATCH(F585,'Default Prob'!$F$5:$F$14,1),0),COUNT('Default Prob'!$P$5:$P$14)))</f>
        <v>0.034781230763125</v>
      </c>
      <c r="H585" s="37" t="n">
        <f aca="false">H584*EXP(-G584*(F585-F584))</f>
        <v>0.936526832771819</v>
      </c>
      <c r="I585" s="38" t="n">
        <f aca="false">H584-H585</f>
        <v>8.9185781950718E-005</v>
      </c>
      <c r="J585" s="39" t="n">
        <f aca="false">INDEX('Default Prob'!$C$3:$C$20, _xlfn.IFNA(MATCH(F585, 'Default Prob'!$B$3:$B$20, 1), 1))</f>
        <v>-0.00582</v>
      </c>
      <c r="K585" s="40" t="n">
        <f aca="false">1/((1+J585)^F585)</f>
        <v>1.01296386960407</v>
      </c>
      <c r="L585" s="41" t="n">
        <f aca="false">IF(AND(D585, A585 &lt;= $G$2), $D$5*$D$2*(A585-E585)/365.25, 0)</f>
        <v>0</v>
      </c>
      <c r="M585" s="41" t="n">
        <f aca="false">IF(A585&lt;=$G$2, $D$5*$D$2*(A585-E585)/365.25, 0)</f>
        <v>2422.99794661191</v>
      </c>
      <c r="N585" s="42" t="n">
        <f aca="false">(L585*H585 + M585*I585) * K585</f>
        <v>0.218898419429543</v>
      </c>
      <c r="O585" s="43" t="n">
        <f aca="false">IF(A585&lt;=$G$2, $D$2*(1-$D$3), 0)</f>
        <v>600000</v>
      </c>
      <c r="P585" s="44" t="n">
        <f aca="false">O585*I585*K585</f>
        <v>54.2051848790785</v>
      </c>
    </row>
    <row r="586" customFormat="false" ht="15" hidden="false" customHeight="false" outlineLevel="0" collapsed="false">
      <c r="A586" s="4" t="n">
        <f aca="false">WORKDAY(A585, 1)</f>
        <v>44701</v>
      </c>
      <c r="B586" s="33" t="n">
        <f aca="false">DATE(2000, MONTH(A586), DAY(A586))</f>
        <v>36666</v>
      </c>
      <c r="C586" s="33" t="n">
        <f aca="false">VLOOKUP(B586, $R$9:$S$13, 2)</f>
        <v>36697</v>
      </c>
      <c r="D586" s="34" t="n">
        <f aca="false">IF(OR(C586=B586, AND(C586&lt;&gt;C585, C585&gt;B585)), 1, 0)</f>
        <v>0</v>
      </c>
      <c r="E586" s="4" t="n">
        <f aca="false" t="array" ref="E586:E586">INDEX($A$9:A585, MAX(IF($D$9:D585=1, ROW(D$9:$D585)-ROW($D$9)+1, 0)))</f>
        <v>44641</v>
      </c>
      <c r="F586" s="36" t="n">
        <f aca="false">(A586-$A$2)/365.25</f>
        <v>2.20944558521561</v>
      </c>
      <c r="G586" s="37" t="n">
        <f aca="false">INDEX('Default Prob'!$P$5:$P$14,MIN(1+_xlfn.IFNA(MATCH(F586,'Default Prob'!$F$5:$F$14,1),0),COUNT('Default Prob'!$P$5:$P$14)))</f>
        <v>0.034781230763125</v>
      </c>
      <c r="H586" s="37" t="n">
        <f aca="false">H585*EXP(-G585*(F586-F585))</f>
        <v>0.936437655482253</v>
      </c>
      <c r="I586" s="38" t="n">
        <f aca="false">H585-H586</f>
        <v>8.91772895659226E-005</v>
      </c>
      <c r="J586" s="39" t="n">
        <f aca="false">INDEX('Default Prob'!$C$3:$C$20, _xlfn.IFNA(MATCH(F586, 'Default Prob'!$B$3:$B$20, 1), 1))</f>
        <v>-0.00582</v>
      </c>
      <c r="K586" s="40" t="n">
        <f aca="false">1/((1+J586)^F586)</f>
        <v>1.01298005774803</v>
      </c>
      <c r="L586" s="41" t="n">
        <f aca="false">IF(AND(D586, A586 &lt;= $G$2), $D$5*$D$2*(A586-E586)/365.25, 0)</f>
        <v>0</v>
      </c>
      <c r="M586" s="41" t="n">
        <f aca="false">IF(A586&lt;=$G$2, $D$5*$D$2*(A586-E586)/365.25, 0)</f>
        <v>2464.06570841889</v>
      </c>
      <c r="N586" s="42" t="n">
        <f aca="false">(L586*H586 + M586*I586) * K586</f>
        <v>0.222590922220043</v>
      </c>
      <c r="O586" s="43" t="n">
        <f aca="false">IF(A586&lt;=$G$2, $D$2*(1-$D$3), 0)</f>
        <v>600000</v>
      </c>
      <c r="P586" s="44" t="n">
        <f aca="false">O586*I586*K586</f>
        <v>54.2008895605806</v>
      </c>
    </row>
    <row r="587" customFormat="false" ht="15" hidden="false" customHeight="false" outlineLevel="0" collapsed="false">
      <c r="A587" s="4" t="n">
        <f aca="false">WORKDAY(A586, 1)</f>
        <v>44704</v>
      </c>
      <c r="B587" s="33" t="n">
        <f aca="false">DATE(2000, MONTH(A587), DAY(A587))</f>
        <v>36669</v>
      </c>
      <c r="C587" s="33" t="n">
        <f aca="false">VLOOKUP(B587, $R$9:$S$13, 2)</f>
        <v>36697</v>
      </c>
      <c r="D587" s="34" t="n">
        <f aca="false">IF(OR(C587=B587, AND(C587&lt;&gt;C586, C586&gt;B586)), 1, 0)</f>
        <v>0</v>
      </c>
      <c r="E587" s="4" t="n">
        <f aca="false" t="array" ref="E587:E587">INDEX($A$9:A586, MAX(IF($D$9:D586=1, ROW(D$9:$D586)-ROW($D$9)+1, 0)))</f>
        <v>44641</v>
      </c>
      <c r="F587" s="36" t="n">
        <f aca="false">(A587-$A$2)/365.25</f>
        <v>2.217659137577</v>
      </c>
      <c r="G587" s="37" t="n">
        <f aca="false">INDEX('Default Prob'!$P$5:$P$14,MIN(1+_xlfn.IFNA(MATCH(F587,'Default Prob'!$F$5:$F$14,1),0),COUNT('Default Prob'!$P$5:$P$14)))</f>
        <v>0.034781230763125</v>
      </c>
      <c r="H587" s="37" t="n">
        <f aca="false">H586*EXP(-G586*(F587-F586))</f>
        <v>0.936170174559778</v>
      </c>
      <c r="I587" s="38" t="n">
        <f aca="false">H586-H587</f>
        <v>0.000267480922474639</v>
      </c>
      <c r="J587" s="39" t="n">
        <f aca="false">INDEX('Default Prob'!$C$3:$C$20, _xlfn.IFNA(MATCH(F587, 'Default Prob'!$B$3:$B$20, 1), 1))</f>
        <v>-0.00582</v>
      </c>
      <c r="K587" s="40" t="n">
        <f aca="false">1/((1+J587)^F587)</f>
        <v>1.01302862373214</v>
      </c>
      <c r="L587" s="41" t="n">
        <f aca="false">IF(AND(D587, A587 &lt;= $G$2), $D$5*$D$2*(A587-E587)/365.25, 0)</f>
        <v>0</v>
      </c>
      <c r="M587" s="41" t="n">
        <f aca="false">IF(A587&lt;=$G$2, $D$5*$D$2*(A587-E587)/365.25, 0)</f>
        <v>2587.26899383984</v>
      </c>
      <c r="N587" s="42" t="n">
        <f aca="false">(L587*H587 + M587*I587) * K587</f>
        <v>0.701061492338906</v>
      </c>
      <c r="O587" s="43" t="n">
        <f aca="false">IF(A587&lt;=$G$2, $D$2*(1-$D$3), 0)</f>
        <v>600000</v>
      </c>
      <c r="P587" s="44" t="n">
        <f aca="false">O587*I587*K587</f>
        <v>162.579498461451</v>
      </c>
    </row>
    <row r="588" customFormat="false" ht="15" hidden="false" customHeight="false" outlineLevel="0" collapsed="false">
      <c r="A588" s="4" t="n">
        <f aca="false">WORKDAY(A587, 1)</f>
        <v>44705</v>
      </c>
      <c r="B588" s="33" t="n">
        <f aca="false">DATE(2000, MONTH(A588), DAY(A588))</f>
        <v>36670</v>
      </c>
      <c r="C588" s="33" t="n">
        <f aca="false">VLOOKUP(B588, $R$9:$S$13, 2)</f>
        <v>36697</v>
      </c>
      <c r="D588" s="34" t="n">
        <f aca="false">IF(OR(C588=B588, AND(C588&lt;&gt;C587, C587&gt;B587)), 1, 0)</f>
        <v>0</v>
      </c>
      <c r="E588" s="4" t="n">
        <f aca="false" t="array" ref="E588:E588">INDEX($A$9:A587, MAX(IF($D$9:D587=1, ROW(D$9:$D587)-ROW($D$9)+1, 0)))</f>
        <v>44641</v>
      </c>
      <c r="F588" s="36" t="n">
        <f aca="false">(A588-$A$2)/365.25</f>
        <v>2.22039698836413</v>
      </c>
      <c r="G588" s="37" t="n">
        <f aca="false">INDEX('Default Prob'!$P$5:$P$14,MIN(1+_xlfn.IFNA(MATCH(F588,'Default Prob'!$F$5:$F$14,1),0),COUNT('Default Prob'!$P$5:$P$14)))</f>
        <v>0.034781230763125</v>
      </c>
      <c r="H588" s="37" t="n">
        <f aca="false">H587*EXP(-G587*(F588-F587))</f>
        <v>0.936081031231666</v>
      </c>
      <c r="I588" s="38" t="n">
        <f aca="false">H587-H588</f>
        <v>8.91433281121623E-005</v>
      </c>
      <c r="J588" s="39" t="n">
        <f aca="false">INDEX('Default Prob'!$C$3:$C$20, _xlfn.IFNA(MATCH(F588, 'Default Prob'!$B$3:$B$20, 1), 1))</f>
        <v>-0.00582</v>
      </c>
      <c r="K588" s="40" t="n">
        <f aca="false">1/((1+J588)^F588)</f>
        <v>1.01304481291093</v>
      </c>
      <c r="L588" s="41" t="n">
        <f aca="false">IF(AND(D588, A588 &lt;= $G$2), $D$5*$D$2*(A588-E588)/365.25, 0)</f>
        <v>0</v>
      </c>
      <c r="M588" s="41" t="n">
        <f aca="false">IF(A588&lt;=$G$2, $D$5*$D$2*(A588-E588)/365.25, 0)</f>
        <v>2628.33675564682</v>
      </c>
      <c r="N588" s="42" t="n">
        <f aca="false">(L588*H588 + M588*I588) * K588</f>
        <v>0.23735506831939</v>
      </c>
      <c r="O588" s="43" t="n">
        <f aca="false">IF(A588&lt;=$G$2, $D$2*(1-$D$3), 0)</f>
        <v>600000</v>
      </c>
      <c r="P588" s="44" t="n">
        <f aca="false">O588*I588*K588</f>
        <v>54.1837116897858</v>
      </c>
    </row>
    <row r="589" customFormat="false" ht="15" hidden="false" customHeight="false" outlineLevel="0" collapsed="false">
      <c r="A589" s="4" t="n">
        <f aca="false">WORKDAY(A588, 1)</f>
        <v>44706</v>
      </c>
      <c r="B589" s="33" t="n">
        <f aca="false">DATE(2000, MONTH(A589), DAY(A589))</f>
        <v>36671</v>
      </c>
      <c r="C589" s="33" t="n">
        <f aca="false">VLOOKUP(B589, $R$9:$S$13, 2)</f>
        <v>36697</v>
      </c>
      <c r="D589" s="34" t="n">
        <f aca="false">IF(OR(C589=B589, AND(C589&lt;&gt;C588, C588&gt;B588)), 1, 0)</f>
        <v>0</v>
      </c>
      <c r="E589" s="4" t="n">
        <f aca="false" t="array" ref="E589:E589">INDEX($A$9:A588, MAX(IF($D$9:D588=1, ROW(D$9:$D588)-ROW($D$9)+1, 0)))</f>
        <v>44641</v>
      </c>
      <c r="F589" s="36" t="n">
        <f aca="false">(A589-$A$2)/365.25</f>
        <v>2.22313483915127</v>
      </c>
      <c r="G589" s="37" t="n">
        <f aca="false">INDEX('Default Prob'!$P$5:$P$14,MIN(1+_xlfn.IFNA(MATCH(F589,'Default Prob'!$F$5:$F$14,1),0),COUNT('Default Prob'!$P$5:$P$14)))</f>
        <v>0.034781230763125</v>
      </c>
      <c r="H589" s="37" t="n">
        <f aca="false">H588*EXP(-G588*(F589-F588))</f>
        <v>0.935991896391896</v>
      </c>
      <c r="I589" s="38" t="n">
        <f aca="false">H588-H589</f>
        <v>8.9134839769911E-005</v>
      </c>
      <c r="J589" s="39" t="n">
        <f aca="false">INDEX('Default Prob'!$C$3:$C$20, _xlfn.IFNA(MATCH(F589, 'Default Prob'!$B$3:$B$20, 1), 1))</f>
        <v>-0.00582</v>
      </c>
      <c r="K589" s="40" t="n">
        <f aca="false">1/((1+J589)^F589)</f>
        <v>1.01306100234844</v>
      </c>
      <c r="L589" s="41" t="n">
        <f aca="false">IF(AND(D589, A589 &lt;= $G$2), $D$5*$D$2*(A589-E589)/365.25, 0)</f>
        <v>0</v>
      </c>
      <c r="M589" s="41" t="n">
        <f aca="false">IF(A589&lt;=$G$2, $D$5*$D$2*(A589-E589)/365.25, 0)</f>
        <v>2669.4045174538</v>
      </c>
      <c r="N589" s="42" t="n">
        <f aca="false">(L589*H589 + M589*I589) * K589</f>
        <v>0.241044638927958</v>
      </c>
      <c r="O589" s="43" t="n">
        <f aca="false">IF(A589&lt;=$G$2, $D$2*(1-$D$3), 0)</f>
        <v>600000</v>
      </c>
      <c r="P589" s="44" t="n">
        <f aca="false">O589*I589*K589</f>
        <v>54.1794180728841</v>
      </c>
    </row>
    <row r="590" customFormat="false" ht="15" hidden="false" customHeight="false" outlineLevel="0" collapsed="false">
      <c r="A590" s="4" t="n">
        <f aca="false">WORKDAY(A589, 1)</f>
        <v>44707</v>
      </c>
      <c r="B590" s="33" t="n">
        <f aca="false">DATE(2000, MONTH(A590), DAY(A590))</f>
        <v>36672</v>
      </c>
      <c r="C590" s="33" t="n">
        <f aca="false">VLOOKUP(B590, $R$9:$S$13, 2)</f>
        <v>36697</v>
      </c>
      <c r="D590" s="34" t="n">
        <f aca="false">IF(OR(C590=B590, AND(C590&lt;&gt;C589, C589&gt;B589)), 1, 0)</f>
        <v>0</v>
      </c>
      <c r="E590" s="4" t="n">
        <f aca="false" t="array" ref="E590:E590">INDEX($A$9:A589, MAX(IF($D$9:D589=1, ROW(D$9:$D589)-ROW($D$9)+1, 0)))</f>
        <v>44641</v>
      </c>
      <c r="F590" s="36" t="n">
        <f aca="false">(A590-$A$2)/365.25</f>
        <v>2.2258726899384</v>
      </c>
      <c r="G590" s="37" t="n">
        <f aca="false">INDEX('Default Prob'!$P$5:$P$14,MIN(1+_xlfn.IFNA(MATCH(F590,'Default Prob'!$F$5:$F$14,1),0),COUNT('Default Prob'!$P$5:$P$14)))</f>
        <v>0.034781230763125</v>
      </c>
      <c r="H590" s="37" t="n">
        <f aca="false">H589*EXP(-G589*(F590-F589))</f>
        <v>0.93590277003966</v>
      </c>
      <c r="I590" s="38" t="n">
        <f aca="false">H589-H590</f>
        <v>8.9126352235791E-005</v>
      </c>
      <c r="J590" s="39" t="n">
        <f aca="false">INDEX('Default Prob'!$C$3:$C$20, _xlfn.IFNA(MATCH(F590, 'Default Prob'!$B$3:$B$20, 1), 1))</f>
        <v>-0.00582</v>
      </c>
      <c r="K590" s="40" t="n">
        <f aca="false">1/((1+J590)^F590)</f>
        <v>1.01307719204467</v>
      </c>
      <c r="L590" s="41" t="n">
        <f aca="false">IF(AND(D590, A590 &lt;= $G$2), $D$5*$D$2*(A590-E590)/365.25, 0)</f>
        <v>0</v>
      </c>
      <c r="M590" s="41" t="n">
        <f aca="false">IF(A590&lt;=$G$2, $D$5*$D$2*(A590-E590)/365.25, 0)</f>
        <v>2710.47227926078</v>
      </c>
      <c r="N590" s="42" t="n">
        <f aca="false">(L590*H590 + M590*I590) * K590</f>
        <v>0.244733623309014</v>
      </c>
      <c r="O590" s="43" t="n">
        <f aca="false">IF(A590&lt;=$G$2, $D$2*(1-$D$3), 0)</f>
        <v>600000</v>
      </c>
      <c r="P590" s="44" t="n">
        <f aca="false">O590*I590*K590</f>
        <v>54.1751247961318</v>
      </c>
    </row>
    <row r="591" customFormat="false" ht="15" hidden="false" customHeight="false" outlineLevel="0" collapsed="false">
      <c r="A591" s="4" t="n">
        <f aca="false">WORKDAY(A590, 1)</f>
        <v>44708</v>
      </c>
      <c r="B591" s="33" t="n">
        <f aca="false">DATE(2000, MONTH(A591), DAY(A591))</f>
        <v>36673</v>
      </c>
      <c r="C591" s="33" t="n">
        <f aca="false">VLOOKUP(B591, $R$9:$S$13, 2)</f>
        <v>36697</v>
      </c>
      <c r="D591" s="34" t="n">
        <f aca="false">IF(OR(C591=B591, AND(C591&lt;&gt;C590, C590&gt;B590)), 1, 0)</f>
        <v>0</v>
      </c>
      <c r="E591" s="4" t="n">
        <f aca="false" t="array" ref="E591:E591">INDEX($A$9:A590, MAX(IF($D$9:D590=1, ROW(D$9:$D590)-ROW($D$9)+1, 0)))</f>
        <v>44641</v>
      </c>
      <c r="F591" s="36" t="n">
        <f aca="false">(A591-$A$2)/365.25</f>
        <v>2.22861054072553</v>
      </c>
      <c r="G591" s="37" t="n">
        <f aca="false">INDEX('Default Prob'!$P$5:$P$14,MIN(1+_xlfn.IFNA(MATCH(F591,'Default Prob'!$F$5:$F$14,1),0),COUNT('Default Prob'!$P$5:$P$14)))</f>
        <v>0.034781230763125</v>
      </c>
      <c r="H591" s="37" t="n">
        <f aca="false">H590*EXP(-G590*(F591-F590))</f>
        <v>0.935813652174151</v>
      </c>
      <c r="I591" s="38" t="n">
        <f aca="false">H590-H591</f>
        <v>8.91178655099134E-005</v>
      </c>
      <c r="J591" s="39" t="n">
        <f aca="false">INDEX('Default Prob'!$C$3:$C$20, _xlfn.IFNA(MATCH(F591, 'Default Prob'!$B$3:$B$20, 1), 1))</f>
        <v>-0.00582</v>
      </c>
      <c r="K591" s="40" t="n">
        <f aca="false">1/((1+J591)^F591)</f>
        <v>1.01309338199964</v>
      </c>
      <c r="L591" s="41" t="n">
        <f aca="false">IF(AND(D591, A591 &lt;= $G$2), $D$5*$D$2*(A591-E591)/365.25, 0)</f>
        <v>0</v>
      </c>
      <c r="M591" s="41" t="n">
        <f aca="false">IF(A591&lt;=$G$2, $D$5*$D$2*(A591-E591)/365.25, 0)</f>
        <v>2751.54004106776</v>
      </c>
      <c r="N591" s="42" t="n">
        <f aca="false">(L591*H591 + M591*I591) * K591</f>
        <v>0.248422021532805</v>
      </c>
      <c r="O591" s="43" t="n">
        <f aca="false">IF(A591&lt;=$G$2, $D$2*(1-$D$3), 0)</f>
        <v>600000</v>
      </c>
      <c r="P591" s="44" t="n">
        <f aca="false">O591*I591*K591</f>
        <v>54.1708318596161</v>
      </c>
    </row>
    <row r="592" customFormat="false" ht="15" hidden="false" customHeight="false" outlineLevel="0" collapsed="false">
      <c r="A592" s="4" t="n">
        <f aca="false">WORKDAY(A591, 1)</f>
        <v>44711</v>
      </c>
      <c r="B592" s="33" t="n">
        <f aca="false">DATE(2000, MONTH(A592), DAY(A592))</f>
        <v>36676</v>
      </c>
      <c r="C592" s="33" t="n">
        <f aca="false">VLOOKUP(B592, $R$9:$S$13, 2)</f>
        <v>36697</v>
      </c>
      <c r="D592" s="34" t="n">
        <f aca="false">IF(OR(C592=B592, AND(C592&lt;&gt;C591, C591&gt;B591)), 1, 0)</f>
        <v>0</v>
      </c>
      <c r="E592" s="4" t="n">
        <f aca="false" t="array" ref="E592:E592">INDEX($A$9:A591, MAX(IF($D$9:D591=1, ROW(D$9:$D591)-ROW($D$9)+1, 0)))</f>
        <v>44641</v>
      </c>
      <c r="F592" s="36" t="n">
        <f aca="false">(A592-$A$2)/365.25</f>
        <v>2.23682409308693</v>
      </c>
      <c r="G592" s="37" t="n">
        <f aca="false">INDEX('Default Prob'!$P$5:$P$14,MIN(1+_xlfn.IFNA(MATCH(F592,'Default Prob'!$F$5:$F$14,1),0),COUNT('Default Prob'!$P$5:$P$14)))</f>
        <v>0.034781230763125</v>
      </c>
      <c r="H592" s="37" t="n">
        <f aca="false">H591*EXP(-G591*(F592-F591))</f>
        <v>0.935546349489896</v>
      </c>
      <c r="I592" s="38" t="n">
        <f aca="false">H591-H592</f>
        <v>0.000267302684255011</v>
      </c>
      <c r="J592" s="39" t="n">
        <f aca="false">INDEX('Default Prob'!$C$3:$C$20, _xlfn.IFNA(MATCH(F592, 'Default Prob'!$B$3:$B$20, 1), 1))</f>
        <v>-0.00582</v>
      </c>
      <c r="K592" s="40" t="n">
        <f aca="false">1/((1+J592)^F592)</f>
        <v>1.01314195341692</v>
      </c>
      <c r="L592" s="41" t="n">
        <f aca="false">IF(AND(D592, A592 &lt;= $G$2), $D$5*$D$2*(A592-E592)/365.25, 0)</f>
        <v>0</v>
      </c>
      <c r="M592" s="41" t="n">
        <f aca="false">IF(A592&lt;=$G$2, $D$5*$D$2*(A592-E592)/365.25, 0)</f>
        <v>2874.74332648871</v>
      </c>
      <c r="N592" s="42" t="n">
        <f aca="false">(L592*H592 + M592*I592) * K592</f>
        <v>0.77852523439752</v>
      </c>
      <c r="O592" s="43" t="n">
        <f aca="false">IF(A592&lt;=$G$2, $D$2*(1-$D$3), 0)</f>
        <v>600000</v>
      </c>
      <c r="P592" s="44" t="n">
        <f aca="false">O592*I592*K592</f>
        <v>162.489338207825</v>
      </c>
    </row>
    <row r="593" customFormat="false" ht="15" hidden="false" customHeight="false" outlineLevel="0" collapsed="false">
      <c r="A593" s="4" t="n">
        <f aca="false">WORKDAY(A592, 1)</f>
        <v>44712</v>
      </c>
      <c r="B593" s="33" t="n">
        <f aca="false">DATE(2000, MONTH(A593), DAY(A593))</f>
        <v>36677</v>
      </c>
      <c r="C593" s="33" t="n">
        <f aca="false">VLOOKUP(B593, $R$9:$S$13, 2)</f>
        <v>36697</v>
      </c>
      <c r="D593" s="34" t="n">
        <f aca="false">IF(OR(C593=B593, AND(C593&lt;&gt;C592, C592&gt;B592)), 1, 0)</f>
        <v>0</v>
      </c>
      <c r="E593" s="4" t="n">
        <f aca="false" t="array" ref="E593:E593">INDEX($A$9:A592, MAX(IF($D$9:D592=1, ROW(D$9:$D592)-ROW($D$9)+1, 0)))</f>
        <v>44641</v>
      </c>
      <c r="F593" s="36" t="n">
        <f aca="false">(A593-$A$2)/365.25</f>
        <v>2.23956194387406</v>
      </c>
      <c r="G593" s="37" t="n">
        <f aca="false">INDEX('Default Prob'!$P$5:$P$14,MIN(1+_xlfn.IFNA(MATCH(F593,'Default Prob'!$F$5:$F$14,1),0),COUNT('Default Prob'!$P$5:$P$14)))</f>
        <v>0.034781230763125</v>
      </c>
      <c r="H593" s="37" t="n">
        <f aca="false">H592*EXP(-G592*(F593-F592))</f>
        <v>0.935457265563209</v>
      </c>
      <c r="I593" s="38" t="n">
        <f aca="false">H592-H593</f>
        <v>8.90839266867172E-005</v>
      </c>
      <c r="J593" s="39" t="n">
        <f aca="false">INDEX('Default Prob'!$C$3:$C$20, _xlfn.IFNA(MATCH(F593, 'Default Prob'!$B$3:$B$20, 1), 1))</f>
        <v>-0.00582</v>
      </c>
      <c r="K593" s="40" t="n">
        <f aca="false">1/((1+J593)^F593)</f>
        <v>1.01315814440683</v>
      </c>
      <c r="L593" s="41" t="n">
        <f aca="false">IF(AND(D593, A593 &lt;= $G$2), $D$5*$D$2*(A593-E593)/365.25, 0)</f>
        <v>0</v>
      </c>
      <c r="M593" s="41" t="n">
        <f aca="false">IF(A593&lt;=$G$2, $D$5*$D$2*(A593-E593)/365.25, 0)</f>
        <v>2915.81108829569</v>
      </c>
      <c r="N593" s="42" t="n">
        <f aca="false">(L593*H593 + M593*I593) * K593</f>
        <v>0.263169754248279</v>
      </c>
      <c r="O593" s="43" t="n">
        <f aca="false">IF(A593&lt;=$G$2, $D$2*(1-$D$3), 0)</f>
        <v>600000</v>
      </c>
      <c r="P593" s="44" t="n">
        <f aca="false">O593*I593*K593</f>
        <v>54.1536635150333</v>
      </c>
    </row>
    <row r="594" customFormat="false" ht="15" hidden="false" customHeight="false" outlineLevel="0" collapsed="false">
      <c r="A594" s="4" t="n">
        <f aca="false">WORKDAY(A593, 1)</f>
        <v>44713</v>
      </c>
      <c r="B594" s="33" t="n">
        <f aca="false">DATE(2000, MONTH(A594), DAY(A594))</f>
        <v>36678</v>
      </c>
      <c r="C594" s="33" t="n">
        <f aca="false">VLOOKUP(B594, $R$9:$S$13, 2)</f>
        <v>36697</v>
      </c>
      <c r="D594" s="34" t="n">
        <f aca="false">IF(OR(C594=B594, AND(C594&lt;&gt;C593, C593&gt;B593)), 1, 0)</f>
        <v>0</v>
      </c>
      <c r="E594" s="4" t="n">
        <f aca="false" t="array" ref="E594:E594">INDEX($A$9:A593, MAX(IF($D$9:D593=1, ROW(D$9:$D593)-ROW($D$9)+1, 0)))</f>
        <v>44641</v>
      </c>
      <c r="F594" s="36" t="n">
        <f aca="false">(A594-$A$2)/365.25</f>
        <v>2.24229979466119</v>
      </c>
      <c r="G594" s="37" t="n">
        <f aca="false">INDEX('Default Prob'!$P$5:$P$14,MIN(1+_xlfn.IFNA(MATCH(F594,'Default Prob'!$F$5:$F$14,1),0),COUNT('Default Prob'!$P$5:$P$14)))</f>
        <v>0.034781230763125</v>
      </c>
      <c r="H594" s="37" t="n">
        <f aca="false">H593*EXP(-G593*(F594-F593))</f>
        <v>0.935368190119208</v>
      </c>
      <c r="I594" s="38" t="n">
        <f aca="false">H593-H594</f>
        <v>8.90754440006081E-005</v>
      </c>
      <c r="J594" s="39" t="n">
        <f aca="false">INDEX('Default Prob'!$C$3:$C$20, _xlfn.IFNA(MATCH(F594, 'Default Prob'!$B$3:$B$20, 1), 1))</f>
        <v>-0.00582</v>
      </c>
      <c r="K594" s="40" t="n">
        <f aca="false">1/((1+J594)^F594)</f>
        <v>1.01317433565549</v>
      </c>
      <c r="L594" s="41" t="n">
        <f aca="false">IF(AND(D594, A594 &lt;= $G$2), $D$5*$D$2*(A594-E594)/365.25, 0)</f>
        <v>0</v>
      </c>
      <c r="M594" s="41" t="n">
        <f aca="false">IF(A594&lt;=$G$2, $D$5*$D$2*(A594-E594)/365.25, 0)</f>
        <v>2956.87885010267</v>
      </c>
      <c r="N594" s="42" t="n">
        <f aca="false">(L594*H594 + M594*I594) * K594</f>
        <v>0.266855222730778</v>
      </c>
      <c r="O594" s="43" t="n">
        <f aca="false">IF(A594&lt;=$G$2, $D$2*(1-$D$3), 0)</f>
        <v>600000</v>
      </c>
      <c r="P594" s="44" t="n">
        <f aca="false">O594*I594*K594</f>
        <v>54.1493722791205</v>
      </c>
    </row>
    <row r="595" customFormat="false" ht="15" hidden="false" customHeight="false" outlineLevel="0" collapsed="false">
      <c r="A595" s="4" t="n">
        <f aca="false">WORKDAY(A594, 1)</f>
        <v>44714</v>
      </c>
      <c r="B595" s="33" t="n">
        <f aca="false">DATE(2000, MONTH(A595), DAY(A595))</f>
        <v>36679</v>
      </c>
      <c r="C595" s="33" t="n">
        <f aca="false">VLOOKUP(B595, $R$9:$S$13, 2)</f>
        <v>36697</v>
      </c>
      <c r="D595" s="34" t="n">
        <f aca="false">IF(OR(C595=B595, AND(C595&lt;&gt;C594, C594&gt;B594)), 1, 0)</f>
        <v>0</v>
      </c>
      <c r="E595" s="4" t="n">
        <f aca="false" t="array" ref="E595:E595">INDEX($A$9:A594, MAX(IF($D$9:D594=1, ROW(D$9:$D594)-ROW($D$9)+1, 0)))</f>
        <v>44641</v>
      </c>
      <c r="F595" s="36" t="n">
        <f aca="false">(A595-$A$2)/365.25</f>
        <v>2.24503764544832</v>
      </c>
      <c r="G595" s="37" t="n">
        <f aca="false">INDEX('Default Prob'!$P$5:$P$14,MIN(1+_xlfn.IFNA(MATCH(F595,'Default Prob'!$F$5:$F$14,1),0),COUNT('Default Prob'!$P$5:$P$14)))</f>
        <v>0.034781230763125</v>
      </c>
      <c r="H595" s="37" t="n">
        <f aca="false">H594*EXP(-G594*(F595-F594))</f>
        <v>0.935279123157086</v>
      </c>
      <c r="I595" s="38" t="n">
        <f aca="false">H594-H595</f>
        <v>8.90669621222973E-005</v>
      </c>
      <c r="J595" s="39" t="n">
        <f aca="false">INDEX('Default Prob'!$C$3:$C$20, _xlfn.IFNA(MATCH(F595, 'Default Prob'!$B$3:$B$20, 1), 1))</f>
        <v>-0.00582</v>
      </c>
      <c r="K595" s="40" t="n">
        <f aca="false">1/((1+J595)^F595)</f>
        <v>1.0131905271629</v>
      </c>
      <c r="L595" s="41" t="n">
        <f aca="false">IF(AND(D595, A595 &lt;= $G$2), $D$5*$D$2*(A595-E595)/365.25, 0)</f>
        <v>0</v>
      </c>
      <c r="M595" s="41" t="n">
        <f aca="false">IF(A595&lt;=$G$2, $D$5*$D$2*(A595-E595)/365.25, 0)</f>
        <v>2997.94661190965</v>
      </c>
      <c r="N595" s="42" t="n">
        <f aca="false">(L595*H595 + M595*I595) * K595</f>
        <v>0.27054010547436</v>
      </c>
      <c r="O595" s="43" t="n">
        <f aca="false">IF(A595&lt;=$G$2, $D$2*(1-$D$3), 0)</f>
        <v>600000</v>
      </c>
      <c r="P595" s="44" t="n">
        <f aca="false">O595*I595*K595</f>
        <v>54.1450813832932</v>
      </c>
    </row>
    <row r="596" customFormat="false" ht="15" hidden="false" customHeight="false" outlineLevel="0" collapsed="false">
      <c r="A596" s="4" t="n">
        <f aca="false">WORKDAY(A595, 1)</f>
        <v>44715</v>
      </c>
      <c r="B596" s="33" t="n">
        <f aca="false">DATE(2000, MONTH(A596), DAY(A596))</f>
        <v>36680</v>
      </c>
      <c r="C596" s="33" t="n">
        <f aca="false">VLOOKUP(B596, $R$9:$S$13, 2)</f>
        <v>36697</v>
      </c>
      <c r="D596" s="34" t="n">
        <f aca="false">IF(OR(C596=B596, AND(C596&lt;&gt;C595, C595&gt;B595)), 1, 0)</f>
        <v>0</v>
      </c>
      <c r="E596" s="4" t="n">
        <f aca="false" t="array" ref="E596:E596">INDEX($A$9:A595, MAX(IF($D$9:D595=1, ROW(D$9:$D595)-ROW($D$9)+1, 0)))</f>
        <v>44641</v>
      </c>
      <c r="F596" s="36" t="n">
        <f aca="false">(A596-$A$2)/365.25</f>
        <v>2.24777549623546</v>
      </c>
      <c r="G596" s="37" t="n">
        <f aca="false">INDEX('Default Prob'!$P$5:$P$14,MIN(1+_xlfn.IFNA(MATCH(F596,'Default Prob'!$F$5:$F$14,1),0),COUNT('Default Prob'!$P$5:$P$14)))</f>
        <v>0.034781230763125</v>
      </c>
      <c r="H596" s="37" t="n">
        <f aca="false">H595*EXP(-G595*(F596-F595))</f>
        <v>0.935190064676034</v>
      </c>
      <c r="I596" s="38" t="n">
        <f aca="false">H595-H596</f>
        <v>8.90584810515627E-005</v>
      </c>
      <c r="J596" s="39" t="n">
        <f aca="false">INDEX('Default Prob'!$C$3:$C$20, _xlfn.IFNA(MATCH(F596, 'Default Prob'!$B$3:$B$20, 1), 1))</f>
        <v>-0.00582</v>
      </c>
      <c r="K596" s="40" t="n">
        <f aca="false">1/((1+J596)^F596)</f>
        <v>1.01320671892907</v>
      </c>
      <c r="L596" s="41" t="n">
        <f aca="false">IF(AND(D596, A596 &lt;= $G$2), $D$5*$D$2*(A596-E596)/365.25, 0)</f>
        <v>0</v>
      </c>
      <c r="M596" s="41" t="n">
        <f aca="false">IF(A596&lt;=$G$2, $D$5*$D$2*(A596-E596)/365.25, 0)</f>
        <v>3039.01437371663</v>
      </c>
      <c r="N596" s="42" t="n">
        <f aca="false">(L596*H596 + M596*I596) * K596</f>
        <v>0.274224402548274</v>
      </c>
      <c r="O596" s="43" t="n">
        <f aca="false">IF(A596&lt;=$G$2, $D$2*(1-$D$3), 0)</f>
        <v>600000</v>
      </c>
      <c r="P596" s="44" t="n">
        <f aca="false">O596*I596*K596</f>
        <v>54.1407908274363</v>
      </c>
    </row>
    <row r="597" customFormat="false" ht="15" hidden="false" customHeight="false" outlineLevel="0" collapsed="false">
      <c r="A597" s="4" t="n">
        <f aca="false">WORKDAY(A596, 1)</f>
        <v>44718</v>
      </c>
      <c r="B597" s="33" t="n">
        <f aca="false">DATE(2000, MONTH(A597), DAY(A597))</f>
        <v>36683</v>
      </c>
      <c r="C597" s="33" t="n">
        <f aca="false">VLOOKUP(B597, $R$9:$S$13, 2)</f>
        <v>36697</v>
      </c>
      <c r="D597" s="34" t="n">
        <f aca="false">IF(OR(C597=B597, AND(C597&lt;&gt;C596, C596&gt;B596)), 1, 0)</f>
        <v>0</v>
      </c>
      <c r="E597" s="4" t="n">
        <f aca="false" t="array" ref="E597:E597">INDEX($A$9:A596, MAX(IF($D$9:D596=1, ROW(D$9:$D596)-ROW($D$9)+1, 0)))</f>
        <v>44641</v>
      </c>
      <c r="F597" s="36" t="n">
        <f aca="false">(A597-$A$2)/365.25</f>
        <v>2.25598904859685</v>
      </c>
      <c r="G597" s="37" t="n">
        <f aca="false">INDEX('Default Prob'!$P$5:$P$14,MIN(1+_xlfn.IFNA(MATCH(F597,'Default Prob'!$F$5:$F$14,1),0),COUNT('Default Prob'!$P$5:$P$14)))</f>
        <v>0.034781230763125</v>
      </c>
      <c r="H597" s="37" t="n">
        <f aca="false">H596*EXP(-G596*(F597-F596))</f>
        <v>0.934922940111228</v>
      </c>
      <c r="I597" s="38" t="n">
        <f aca="false">H596-H597</f>
        <v>0.000267124564806043</v>
      </c>
      <c r="J597" s="39" t="n">
        <f aca="false">INDEX('Default Prob'!$C$3:$C$20, _xlfn.IFNA(MATCH(F597, 'Default Prob'!$B$3:$B$20, 1), 1))</f>
        <v>-0.00582</v>
      </c>
      <c r="K597" s="40" t="n">
        <f aca="false">1/((1+J597)^F597)</f>
        <v>1.01325529578015</v>
      </c>
      <c r="L597" s="41" t="n">
        <f aca="false">IF(AND(D597, A597 &lt;= $G$2), $D$5*$D$2*(A597-E597)/365.25, 0)</f>
        <v>0</v>
      </c>
      <c r="M597" s="41" t="n">
        <f aca="false">IF(A597&lt;=$G$2, $D$5*$D$2*(A597-E597)/365.25, 0)</f>
        <v>3162.21765913758</v>
      </c>
      <c r="N597" s="42" t="n">
        <f aca="false">(L597*H597 + M597*I597) * K597</f>
        <v>0.85590284410871</v>
      </c>
      <c r="O597" s="43" t="n">
        <f aca="false">IF(A597&lt;=$G$2, $D$2*(1-$D$3), 0)</f>
        <v>600000</v>
      </c>
      <c r="P597" s="44" t="n">
        <f aca="false">O597*I597*K597</f>
        <v>162.399227953614</v>
      </c>
    </row>
    <row r="598" customFormat="false" ht="15" hidden="false" customHeight="false" outlineLevel="0" collapsed="false">
      <c r="A598" s="4" t="n">
        <f aca="false">WORKDAY(A597, 1)</f>
        <v>44719</v>
      </c>
      <c r="B598" s="33" t="n">
        <f aca="false">DATE(2000, MONTH(A598), DAY(A598))</f>
        <v>36684</v>
      </c>
      <c r="C598" s="33" t="n">
        <f aca="false">VLOOKUP(B598, $R$9:$S$13, 2)</f>
        <v>36697</v>
      </c>
      <c r="D598" s="34" t="n">
        <f aca="false">IF(OR(C598=B598, AND(C598&lt;&gt;C597, C597&gt;B597)), 1, 0)</f>
        <v>0</v>
      </c>
      <c r="E598" s="4" t="n">
        <f aca="false" t="array" ref="E598:E598">INDEX($A$9:A597, MAX(IF($D$9:D597=1, ROW(D$9:$D597)-ROW($D$9)+1, 0)))</f>
        <v>44641</v>
      </c>
      <c r="F598" s="36" t="n">
        <f aca="false">(A598-$A$2)/365.25</f>
        <v>2.25872689938398</v>
      </c>
      <c r="G598" s="37" t="n">
        <f aca="false">INDEX('Default Prob'!$P$5:$P$14,MIN(1+_xlfn.IFNA(MATCH(F598,'Default Prob'!$F$5:$F$14,1),0),COUNT('Default Prob'!$P$5:$P$14)))</f>
        <v>0.034781230763125</v>
      </c>
      <c r="H598" s="37" t="n">
        <f aca="false">H597*EXP(-G597*(F598-F597))</f>
        <v>0.934833915546384</v>
      </c>
      <c r="I598" s="38" t="n">
        <f aca="false">H597-H598</f>
        <v>8.90245648438315E-005</v>
      </c>
      <c r="J598" s="39" t="n">
        <f aca="false">INDEX('Default Prob'!$C$3:$C$20, _xlfn.IFNA(MATCH(F598, 'Default Prob'!$B$3:$B$20, 1), 1))</f>
        <v>-0.00582</v>
      </c>
      <c r="K598" s="40" t="n">
        <f aca="false">1/((1+J598)^F598)</f>
        <v>1.01327148858138</v>
      </c>
      <c r="L598" s="41" t="n">
        <f aca="false">IF(AND(D598, A598 &lt;= $G$2), $D$5*$D$2*(A598-E598)/365.25, 0)</f>
        <v>0</v>
      </c>
      <c r="M598" s="41" t="n">
        <f aca="false">IF(A598&lt;=$G$2, $D$5*$D$2*(A598-E598)/365.25, 0)</f>
        <v>3203.28542094456</v>
      </c>
      <c r="N598" s="42" t="n">
        <f aca="false">(L598*H598 + M598*I598) * K598</f>
        <v>0.288955735543747</v>
      </c>
      <c r="O598" s="43" t="n">
        <f aca="false">IF(A598&lt;=$G$2, $D$2*(1-$D$3), 0)</f>
        <v>600000</v>
      </c>
      <c r="P598" s="44" t="n">
        <f aca="false">O598*I598*K598</f>
        <v>54.1236320037711</v>
      </c>
    </row>
    <row r="599" customFormat="false" ht="15" hidden="false" customHeight="false" outlineLevel="0" collapsed="false">
      <c r="A599" s="4" t="n">
        <f aca="false">WORKDAY(A598, 1)</f>
        <v>44720</v>
      </c>
      <c r="B599" s="33" t="n">
        <f aca="false">DATE(2000, MONTH(A599), DAY(A599))</f>
        <v>36685</v>
      </c>
      <c r="C599" s="33" t="n">
        <f aca="false">VLOOKUP(B599, $R$9:$S$13, 2)</f>
        <v>36697</v>
      </c>
      <c r="D599" s="34" t="n">
        <f aca="false">IF(OR(C599=B599, AND(C599&lt;&gt;C598, C598&gt;B598)), 1, 0)</f>
        <v>0</v>
      </c>
      <c r="E599" s="4" t="n">
        <f aca="false" t="array" ref="E599:E599">INDEX($A$9:A598, MAX(IF($D$9:D598=1, ROW(D$9:$D598)-ROW($D$9)+1, 0)))</f>
        <v>44641</v>
      </c>
      <c r="F599" s="36" t="n">
        <f aca="false">(A599-$A$2)/365.25</f>
        <v>2.26146475017112</v>
      </c>
      <c r="G599" s="37" t="n">
        <f aca="false">INDEX('Default Prob'!$P$5:$P$14,MIN(1+_xlfn.IFNA(MATCH(F599,'Default Prob'!$F$5:$F$14,1),0),COUNT('Default Prob'!$P$5:$P$14)))</f>
        <v>0.034781230763125</v>
      </c>
      <c r="H599" s="37" t="n">
        <f aca="false">H598*EXP(-G598*(F599-F598))</f>
        <v>0.934744899458574</v>
      </c>
      <c r="I599" s="38" t="n">
        <f aca="false">H598-H599</f>
        <v>8.90160878103119E-005</v>
      </c>
      <c r="J599" s="39" t="n">
        <f aca="false">INDEX('Default Prob'!$C$3:$C$20, _xlfn.IFNA(MATCH(F599, 'Default Prob'!$B$3:$B$20, 1), 1))</f>
        <v>-0.00582</v>
      </c>
      <c r="K599" s="40" t="n">
        <f aca="false">1/((1+J599)^F599)</f>
        <v>1.01328768164139</v>
      </c>
      <c r="L599" s="41" t="n">
        <f aca="false">IF(AND(D599, A599 &lt;= $G$2), $D$5*$D$2*(A599-E599)/365.25, 0)</f>
        <v>0</v>
      </c>
      <c r="M599" s="41" t="n">
        <f aca="false">IF(A599&lt;=$G$2, $D$5*$D$2*(A599-E599)/365.25, 0)</f>
        <v>3244.35318275154</v>
      </c>
      <c r="N599" s="42" t="n">
        <f aca="false">(L599*H599 + M599*I599) * K599</f>
        <v>0.292637105315879</v>
      </c>
      <c r="O599" s="43" t="n">
        <f aca="false">IF(A599&lt;=$G$2, $D$2*(1-$D$3), 0)</f>
        <v>600000</v>
      </c>
      <c r="P599" s="44" t="n">
        <f aca="false">O599*I599*K599</f>
        <v>54.1193431476582</v>
      </c>
    </row>
    <row r="600" customFormat="false" ht="15" hidden="false" customHeight="false" outlineLevel="0" collapsed="false">
      <c r="A600" s="4" t="n">
        <f aca="false">WORKDAY(A599, 1)</f>
        <v>44721</v>
      </c>
      <c r="B600" s="33" t="n">
        <f aca="false">DATE(2000, MONTH(A600), DAY(A600))</f>
        <v>36686</v>
      </c>
      <c r="C600" s="33" t="n">
        <f aca="false">VLOOKUP(B600, $R$9:$S$13, 2)</f>
        <v>36697</v>
      </c>
      <c r="D600" s="34" t="n">
        <f aca="false">IF(OR(C600=B600, AND(C600&lt;&gt;C599, C599&gt;B599)), 1, 0)</f>
        <v>0</v>
      </c>
      <c r="E600" s="4" t="n">
        <f aca="false" t="array" ref="E600:E600">INDEX($A$9:A599, MAX(IF($D$9:D599=1, ROW(D$9:$D599)-ROW($D$9)+1, 0)))</f>
        <v>44641</v>
      </c>
      <c r="F600" s="36" t="n">
        <f aca="false">(A600-$A$2)/365.25</f>
        <v>2.26420260095825</v>
      </c>
      <c r="G600" s="37" t="n">
        <f aca="false">INDEX('Default Prob'!$P$5:$P$14,MIN(1+_xlfn.IFNA(MATCH(F600,'Default Prob'!$F$5:$F$14,1),0),COUNT('Default Prob'!$P$5:$P$14)))</f>
        <v>0.034781230763125</v>
      </c>
      <c r="H600" s="37" t="n">
        <f aca="false">H599*EXP(-G599*(F600-F599))</f>
        <v>0.93465589184699</v>
      </c>
      <c r="I600" s="38" t="n">
        <f aca="false">H599-H600</f>
        <v>8.90076115839245E-005</v>
      </c>
      <c r="J600" s="39" t="n">
        <f aca="false">INDEX('Default Prob'!$C$3:$C$20, _xlfn.IFNA(MATCH(F600, 'Default Prob'!$B$3:$B$20, 1), 1))</f>
        <v>-0.00582</v>
      </c>
      <c r="K600" s="40" t="n">
        <f aca="false">1/((1+J600)^F600)</f>
        <v>1.01330387496017</v>
      </c>
      <c r="L600" s="41" t="n">
        <f aca="false">IF(AND(D600, A600 &lt;= $G$2), $D$5*$D$2*(A600-E600)/365.25, 0)</f>
        <v>0</v>
      </c>
      <c r="M600" s="41" t="n">
        <f aca="false">IF(A600&lt;=$G$2, $D$5*$D$2*(A600-E600)/365.25, 0)</f>
        <v>3285.42094455852</v>
      </c>
      <c r="N600" s="42" t="n">
        <f aca="false">(L600*H600 + M600*I600) * K600</f>
        <v>0.296317889836356</v>
      </c>
      <c r="O600" s="43" t="n">
        <f aca="false">IF(A600&lt;=$G$2, $D$2*(1-$D$3), 0)</f>
        <v>600000</v>
      </c>
      <c r="P600" s="44" t="n">
        <f aca="false">O600*I600*K600</f>
        <v>54.1150546313645</v>
      </c>
    </row>
    <row r="601" customFormat="false" ht="15" hidden="false" customHeight="false" outlineLevel="0" collapsed="false">
      <c r="A601" s="4" t="n">
        <f aca="false">WORKDAY(A600, 1)</f>
        <v>44722</v>
      </c>
      <c r="B601" s="33" t="n">
        <f aca="false">DATE(2000, MONTH(A601), DAY(A601))</f>
        <v>36687</v>
      </c>
      <c r="C601" s="33" t="n">
        <f aca="false">VLOOKUP(B601, $R$9:$S$13, 2)</f>
        <v>36697</v>
      </c>
      <c r="D601" s="34" t="n">
        <f aca="false">IF(OR(C601=B601, AND(C601&lt;&gt;C600, C600&gt;B600)), 1, 0)</f>
        <v>0</v>
      </c>
      <c r="E601" s="4" t="n">
        <f aca="false" t="array" ref="E601:E601">INDEX($A$9:A600, MAX(IF($D$9:D600=1, ROW(D$9:$D600)-ROW($D$9)+1, 0)))</f>
        <v>44641</v>
      </c>
      <c r="F601" s="36" t="n">
        <f aca="false">(A601-$A$2)/365.25</f>
        <v>2.26694045174538</v>
      </c>
      <c r="G601" s="37" t="n">
        <f aca="false">INDEX('Default Prob'!$P$5:$P$14,MIN(1+_xlfn.IFNA(MATCH(F601,'Default Prob'!$F$5:$F$14,1),0),COUNT('Default Prob'!$P$5:$P$14)))</f>
        <v>0.034781230763125</v>
      </c>
      <c r="H601" s="37" t="n">
        <f aca="false">H600*EXP(-G600*(F601-F600))</f>
        <v>0.934566892710826</v>
      </c>
      <c r="I601" s="38" t="n">
        <f aca="false">H600-H601</f>
        <v>8.89991361646691E-005</v>
      </c>
      <c r="J601" s="39" t="n">
        <f aca="false">INDEX('Default Prob'!$C$3:$C$20, _xlfn.IFNA(MATCH(F601, 'Default Prob'!$B$3:$B$20, 1), 1))</f>
        <v>-0.00582</v>
      </c>
      <c r="K601" s="40" t="n">
        <f aca="false">1/((1+J601)^F601)</f>
        <v>1.01332006853775</v>
      </c>
      <c r="L601" s="41" t="n">
        <f aca="false">IF(AND(D601, A601 &lt;= $G$2), $D$5*$D$2*(A601-E601)/365.25, 0)</f>
        <v>0</v>
      </c>
      <c r="M601" s="41" t="n">
        <f aca="false">IF(A601&lt;=$G$2, $D$5*$D$2*(A601-E601)/365.25, 0)</f>
        <v>3326.4887063655</v>
      </c>
      <c r="N601" s="42" t="n">
        <f aca="false">(L601*H601 + M601*I601) * K601</f>
        <v>0.299998089175064</v>
      </c>
      <c r="O601" s="43" t="n">
        <f aca="false">IF(A601&lt;=$G$2, $D$2*(1-$D$3), 0)</f>
        <v>600000</v>
      </c>
      <c r="P601" s="44" t="n">
        <f aca="false">O601*I601*K601</f>
        <v>54.1107664549098</v>
      </c>
    </row>
    <row r="602" customFormat="false" ht="15" hidden="false" customHeight="false" outlineLevel="0" collapsed="false">
      <c r="A602" s="4" t="n">
        <f aca="false">WORKDAY(A601, 1)</f>
        <v>44725</v>
      </c>
      <c r="B602" s="33" t="n">
        <f aca="false">DATE(2000, MONTH(A602), DAY(A602))</f>
        <v>36690</v>
      </c>
      <c r="C602" s="33" t="n">
        <f aca="false">VLOOKUP(B602, $R$9:$S$13, 2)</f>
        <v>36697</v>
      </c>
      <c r="D602" s="34" t="n">
        <f aca="false">IF(OR(C602=B602, AND(C602&lt;&gt;C601, C601&gt;B601)), 1, 0)</f>
        <v>0</v>
      </c>
      <c r="E602" s="4" t="n">
        <f aca="false" t="array" ref="E602:E602">INDEX($A$9:A601, MAX(IF($D$9:D601=1, ROW(D$9:$D601)-ROW($D$9)+1, 0)))</f>
        <v>44641</v>
      </c>
      <c r="F602" s="36" t="n">
        <f aca="false">(A602-$A$2)/365.25</f>
        <v>2.27515400410678</v>
      </c>
      <c r="G602" s="37" t="n">
        <f aca="false">INDEX('Default Prob'!$P$5:$P$14,MIN(1+_xlfn.IFNA(MATCH(F602,'Default Prob'!$F$5:$F$14,1),0),COUNT('Default Prob'!$P$5:$P$14)))</f>
        <v>0.034781230763125</v>
      </c>
      <c r="H602" s="37" t="n">
        <f aca="false">H601*EXP(-G601*(F602-F601))</f>
        <v>0.934299946146777</v>
      </c>
      <c r="I602" s="38" t="n">
        <f aca="false">H601-H602</f>
        <v>0.000266946564048354</v>
      </c>
      <c r="J602" s="39" t="n">
        <f aca="false">INDEX('Default Prob'!$C$3:$C$20, _xlfn.IFNA(MATCH(F602, 'Default Prob'!$B$3:$B$20, 1), 1))</f>
        <v>-0.00582</v>
      </c>
      <c r="K602" s="40" t="n">
        <f aca="false">1/((1+J602)^F602)</f>
        <v>1.01336865082322</v>
      </c>
      <c r="L602" s="41" t="n">
        <f aca="false">IF(AND(D602, A602 &lt;= $G$2), $D$5*$D$2*(A602-E602)/365.25, 0)</f>
        <v>0</v>
      </c>
      <c r="M602" s="41" t="n">
        <f aca="false">IF(A602&lt;=$G$2, $D$5*$D$2*(A602-E602)/365.25, 0)</f>
        <v>3449.69199178645</v>
      </c>
      <c r="N602" s="42" t="n">
        <f aca="false">(L602*H602 + M602*I602) * K602</f>
        <v>0.933194393179971</v>
      </c>
      <c r="O602" s="43" t="n">
        <f aca="false">IF(A602&lt;=$G$2, $D$2*(1-$D$3), 0)</f>
        <v>600000</v>
      </c>
      <c r="P602" s="44" t="n">
        <f aca="false">O602*I602*K602</f>
        <v>162.309167670945</v>
      </c>
    </row>
    <row r="603" customFormat="false" ht="15" hidden="false" customHeight="false" outlineLevel="0" collapsed="false">
      <c r="A603" s="4" t="n">
        <f aca="false">WORKDAY(A602, 1)</f>
        <v>44726</v>
      </c>
      <c r="B603" s="33" t="n">
        <f aca="false">DATE(2000, MONTH(A603), DAY(A603))</f>
        <v>36691</v>
      </c>
      <c r="C603" s="33" t="n">
        <f aca="false">VLOOKUP(B603, $R$9:$S$13, 2)</f>
        <v>36697</v>
      </c>
      <c r="D603" s="34" t="n">
        <f aca="false">IF(OR(C603=B603, AND(C603&lt;&gt;C602, C602&gt;B602)), 1, 0)</f>
        <v>0</v>
      </c>
      <c r="E603" s="4" t="n">
        <f aca="false" t="array" ref="E603:E603">INDEX($A$9:A602, MAX(IF($D$9:D602=1, ROW(D$9:$D602)-ROW($D$9)+1, 0)))</f>
        <v>44641</v>
      </c>
      <c r="F603" s="36" t="n">
        <f aca="false">(A603-$A$2)/365.25</f>
        <v>2.27789185489391</v>
      </c>
      <c r="G603" s="37" t="n">
        <f aca="false">INDEX('Default Prob'!$P$5:$P$14,MIN(1+_xlfn.IFNA(MATCH(F603,'Default Prob'!$F$5:$F$14,1),0),COUNT('Default Prob'!$P$5:$P$14)))</f>
        <v>0.034781230763125</v>
      </c>
      <c r="H603" s="37" t="n">
        <f aca="false">H602*EXP(-G602*(F603-F602))</f>
        <v>0.93421098090422</v>
      </c>
      <c r="I603" s="38" t="n">
        <f aca="false">H602-H603</f>
        <v>8.8965242557304E-005</v>
      </c>
      <c r="J603" s="39" t="n">
        <f aca="false">INDEX('Default Prob'!$C$3:$C$20, _xlfn.IFNA(MATCH(F603, 'Default Prob'!$B$3:$B$20, 1), 1))</f>
        <v>-0.00582</v>
      </c>
      <c r="K603" s="40" t="n">
        <f aca="false">1/((1+J603)^F603)</f>
        <v>1.01338484543598</v>
      </c>
      <c r="L603" s="41" t="n">
        <f aca="false">IF(AND(D603, A603 &lt;= $G$2), $D$5*$D$2*(A603-E603)/365.25, 0)</f>
        <v>0</v>
      </c>
      <c r="M603" s="41" t="n">
        <f aca="false">IF(A603&lt;=$G$2, $D$5*$D$2*(A603-E603)/365.25, 0)</f>
        <v>3490.75975359343</v>
      </c>
      <c r="N603" s="42" t="n">
        <f aca="false">(L603*H603 + M603*I603) * K603</f>
        <v>0.314713036104277</v>
      </c>
      <c r="O603" s="43" t="n">
        <f aca="false">IF(A603&lt;=$G$2, $D$2*(1-$D$3), 0)</f>
        <v>600000</v>
      </c>
      <c r="P603" s="44" t="n">
        <f aca="false">O603*I603*K603</f>
        <v>54.0936171468646</v>
      </c>
    </row>
    <row r="604" customFormat="false" ht="15" hidden="false" customHeight="false" outlineLevel="0" collapsed="false">
      <c r="A604" s="4" t="n">
        <f aca="false">WORKDAY(A603, 1)</f>
        <v>44727</v>
      </c>
      <c r="B604" s="33" t="n">
        <f aca="false">DATE(2000, MONTH(A604), DAY(A604))</f>
        <v>36692</v>
      </c>
      <c r="C604" s="33" t="n">
        <f aca="false">VLOOKUP(B604, $R$9:$S$13, 2)</f>
        <v>36697</v>
      </c>
      <c r="D604" s="34" t="n">
        <f aca="false">IF(OR(C604=B604, AND(C604&lt;&gt;C603, C603&gt;B603)), 1, 0)</f>
        <v>0</v>
      </c>
      <c r="E604" s="4" t="n">
        <f aca="false" t="array" ref="E604:E604">INDEX($A$9:A603, MAX(IF($D$9:D603=1, ROW(D$9:$D603)-ROW($D$9)+1, 0)))</f>
        <v>44641</v>
      </c>
      <c r="F604" s="36" t="n">
        <f aca="false">(A604-$A$2)/365.25</f>
        <v>2.28062970568104</v>
      </c>
      <c r="G604" s="37" t="n">
        <f aca="false">INDEX('Default Prob'!$P$5:$P$14,MIN(1+_xlfn.IFNA(MATCH(F604,'Default Prob'!$F$5:$F$14,1),0),COUNT('Default Prob'!$P$5:$P$14)))</f>
        <v>0.034781230763125</v>
      </c>
      <c r="H604" s="37" t="n">
        <f aca="false">H603*EXP(-G603*(F604-F603))</f>
        <v>0.934122024133047</v>
      </c>
      <c r="I604" s="38" t="n">
        <f aca="false">H603-H604</f>
        <v>8.89567711724881E-005</v>
      </c>
      <c r="J604" s="39" t="n">
        <f aca="false">INDEX('Default Prob'!$C$3:$C$20, _xlfn.IFNA(MATCH(F604, 'Default Prob'!$B$3:$B$20, 1), 1))</f>
        <v>-0.00582</v>
      </c>
      <c r="K604" s="40" t="n">
        <f aca="false">1/((1+J604)^F604)</f>
        <v>1.01340104030754</v>
      </c>
      <c r="L604" s="41" t="n">
        <f aca="false">IF(AND(D604, A604 &lt;= $G$2), $D$5*$D$2*(A604-E604)/365.25, 0)</f>
        <v>0</v>
      </c>
      <c r="M604" s="41" t="n">
        <f aca="false">IF(A604&lt;=$G$2, $D$5*$D$2*(A604-E604)/365.25, 0)</f>
        <v>3531.82751540041</v>
      </c>
      <c r="N604" s="42" t="n">
        <f aca="false">(L604*H604 + M604*I604) * K604</f>
        <v>0.318390310578214</v>
      </c>
      <c r="O604" s="43" t="n">
        <f aca="false">IF(A604&lt;=$G$2, $D$2*(1-$D$3), 0)</f>
        <v>600000</v>
      </c>
      <c r="P604" s="44" t="n">
        <f aca="false">O604*I604*K604</f>
        <v>54.0893306691594</v>
      </c>
    </row>
    <row r="605" customFormat="false" ht="15" hidden="false" customHeight="false" outlineLevel="0" collapsed="false">
      <c r="A605" s="4" t="n">
        <f aca="false">WORKDAY(A604, 1)</f>
        <v>44728</v>
      </c>
      <c r="B605" s="33" t="n">
        <f aca="false">DATE(2000, MONTH(A605), DAY(A605))</f>
        <v>36693</v>
      </c>
      <c r="C605" s="33" t="n">
        <f aca="false">VLOOKUP(B605, $R$9:$S$13, 2)</f>
        <v>36697</v>
      </c>
      <c r="D605" s="34" t="n">
        <f aca="false">IF(OR(C605=B605, AND(C605&lt;&gt;C604, C604&gt;B604)), 1, 0)</f>
        <v>0</v>
      </c>
      <c r="E605" s="4" t="n">
        <f aca="false" t="array" ref="E605:E605">INDEX($A$9:A604, MAX(IF($D$9:D604=1, ROW(D$9:$D604)-ROW($D$9)+1, 0)))</f>
        <v>44641</v>
      </c>
      <c r="F605" s="36" t="n">
        <f aca="false">(A605-$A$2)/365.25</f>
        <v>2.28336755646817</v>
      </c>
      <c r="G605" s="37" t="n">
        <f aca="false">INDEX('Default Prob'!$P$5:$P$14,MIN(1+_xlfn.IFNA(MATCH(F605,'Default Prob'!$F$5:$F$14,1),0),COUNT('Default Prob'!$P$5:$P$14)))</f>
        <v>0.034781230763125</v>
      </c>
      <c r="H605" s="37" t="n">
        <f aca="false">H604*EXP(-G604*(F605-F604))</f>
        <v>0.934033075832453</v>
      </c>
      <c r="I605" s="38" t="n">
        <f aca="false">H604-H605</f>
        <v>8.89483005942493E-005</v>
      </c>
      <c r="J605" s="39" t="n">
        <f aca="false">INDEX('Default Prob'!$C$3:$C$20, _xlfn.IFNA(MATCH(F605, 'Default Prob'!$B$3:$B$20, 1), 1))</f>
        <v>-0.00582</v>
      </c>
      <c r="K605" s="40" t="n">
        <f aca="false">1/((1+J605)^F605)</f>
        <v>1.01341723543791</v>
      </c>
      <c r="L605" s="41" t="n">
        <f aca="false">IF(AND(D605, A605 &lt;= $G$2), $D$5*$D$2*(A605-E605)/365.25, 0)</f>
        <v>0</v>
      </c>
      <c r="M605" s="41" t="n">
        <f aca="false">IF(A605&lt;=$G$2, $D$5*$D$2*(A605-E605)/365.25, 0)</f>
        <v>3572.89527720739</v>
      </c>
      <c r="N605" s="42" t="n">
        <f aca="false">(L605*H605 + M605*I605) * K605</f>
        <v>0.322067000287712</v>
      </c>
      <c r="O605" s="43" t="n">
        <f aca="false">IF(A605&lt;=$G$2, $D$2*(1-$D$3), 0)</f>
        <v>600000</v>
      </c>
      <c r="P605" s="44" t="n">
        <f aca="false">O605*I605*K605</f>
        <v>54.0850445310745</v>
      </c>
    </row>
    <row r="606" customFormat="false" ht="15" hidden="false" customHeight="false" outlineLevel="0" collapsed="false">
      <c r="A606" s="4" t="n">
        <f aca="false">WORKDAY(A605, 1)</f>
        <v>44729</v>
      </c>
      <c r="B606" s="33" t="n">
        <f aca="false">DATE(2000, MONTH(A606), DAY(A606))</f>
        <v>36694</v>
      </c>
      <c r="C606" s="33" t="n">
        <f aca="false">VLOOKUP(B606, $R$9:$S$13, 2)</f>
        <v>36697</v>
      </c>
      <c r="D606" s="34" t="n">
        <f aca="false">IF(OR(C606=B606, AND(C606&lt;&gt;C605, C605&gt;B605)), 1, 0)</f>
        <v>0</v>
      </c>
      <c r="E606" s="4" t="n">
        <f aca="false" t="array" ref="E606:E606">INDEX($A$9:A605, MAX(IF($D$9:D605=1, ROW(D$9:$D605)-ROW($D$9)+1, 0)))</f>
        <v>44641</v>
      </c>
      <c r="F606" s="36" t="n">
        <f aca="false">(A606-$A$2)/365.25</f>
        <v>2.2861054072553</v>
      </c>
      <c r="G606" s="37" t="n">
        <f aca="false">INDEX('Default Prob'!$P$5:$P$14,MIN(1+_xlfn.IFNA(MATCH(F606,'Default Prob'!$F$5:$F$14,1),0),COUNT('Default Prob'!$P$5:$P$14)))</f>
        <v>0.034781230763125</v>
      </c>
      <c r="H606" s="37" t="n">
        <f aca="false">H605*EXP(-G605*(F606-F605))</f>
        <v>0.93394413600163</v>
      </c>
      <c r="I606" s="38" t="n">
        <f aca="false">H605-H606</f>
        <v>8.89398308226985E-005</v>
      </c>
      <c r="J606" s="39" t="n">
        <f aca="false">INDEX('Default Prob'!$C$3:$C$20, _xlfn.IFNA(MATCH(F606, 'Default Prob'!$B$3:$B$20, 1), 1))</f>
        <v>-0.00582</v>
      </c>
      <c r="K606" s="40" t="n">
        <f aca="false">1/((1+J606)^F606)</f>
        <v>1.01343343082709</v>
      </c>
      <c r="L606" s="41" t="n">
        <f aca="false">IF(AND(D606, A606 &lt;= $G$2), $D$5*$D$2*(A606-E606)/365.25, 0)</f>
        <v>0</v>
      </c>
      <c r="M606" s="41" t="n">
        <f aca="false">IF(A606&lt;=$G$2, $D$5*$D$2*(A606-E606)/365.25, 0)</f>
        <v>3613.96303901437</v>
      </c>
      <c r="N606" s="42" t="n">
        <f aca="false">(L606*H606 + M606*I606) * K606</f>
        <v>0.325743105303035</v>
      </c>
      <c r="O606" s="43" t="n">
        <f aca="false">IF(A606&lt;=$G$2, $D$2*(1-$D$3), 0)</f>
        <v>600000</v>
      </c>
      <c r="P606" s="44" t="n">
        <f aca="false">O606*I606*K606</f>
        <v>54.0807587326971</v>
      </c>
    </row>
    <row r="607" customFormat="false" ht="15" hidden="false" customHeight="false" outlineLevel="0" collapsed="false">
      <c r="A607" s="4" t="n">
        <f aca="false">WORKDAY(A606, 1)</f>
        <v>44732</v>
      </c>
      <c r="B607" s="33" t="n">
        <f aca="false">DATE(2000, MONTH(A607), DAY(A607))</f>
        <v>36697</v>
      </c>
      <c r="C607" s="33" t="n">
        <f aca="false">VLOOKUP(B607, $R$9:$S$13, 2)</f>
        <v>36697</v>
      </c>
      <c r="D607" s="34" t="n">
        <f aca="false">IF(OR(C607=B607, AND(C607&lt;&gt;C606, C606&gt;B606)), 1, 0)</f>
        <v>1</v>
      </c>
      <c r="E607" s="4" t="n">
        <f aca="false" t="array" ref="E607:E607">INDEX($A$9:A606, MAX(IF($D$9:D606=1, ROW(D$9:$D606)-ROW($D$9)+1, 0)))</f>
        <v>44641</v>
      </c>
      <c r="F607" s="36" t="n">
        <f aca="false">(A607-$A$2)/365.25</f>
        <v>2.2943189596167</v>
      </c>
      <c r="G607" s="37" t="n">
        <f aca="false">INDEX('Default Prob'!$P$5:$P$14,MIN(1+_xlfn.IFNA(MATCH(F607,'Default Prob'!$F$5:$F$14,1),0),COUNT('Default Prob'!$P$5:$P$14)))</f>
        <v>0.034781230763125</v>
      </c>
      <c r="H607" s="37" t="n">
        <f aca="false">H606*EXP(-G606*(F607-F606))</f>
        <v>0.933677367319727</v>
      </c>
      <c r="I607" s="38" t="n">
        <f aca="false">H606-H607</f>
        <v>0.000266768681903118</v>
      </c>
      <c r="J607" s="39" t="n">
        <f aca="false">INDEX('Default Prob'!$C$3:$C$20, _xlfn.IFNA(MATCH(F607, 'Default Prob'!$B$3:$B$20, 1), 1))</f>
        <v>-0.00582</v>
      </c>
      <c r="K607" s="40" t="n">
        <f aca="false">1/((1+J607)^F607)</f>
        <v>1.01348201854757</v>
      </c>
      <c r="L607" s="41" t="n">
        <f aca="false">IF(AND(D607, A607 &lt;= $G$2), $D$5*$D$2*(A607-E607)/365.25, 0)</f>
        <v>3737.16632443532</v>
      </c>
      <c r="M607" s="41" t="n">
        <f aca="false">IF(A607&lt;=$G$2, $D$5*$D$2*(A607-E607)/365.25, 0)</f>
        <v>3737.16632443532</v>
      </c>
      <c r="N607" s="42" t="n">
        <f aca="false">(L607*H607 + M607*I607) * K607</f>
        <v>3537.36092497205</v>
      </c>
      <c r="O607" s="43" t="n">
        <f aca="false">IF(A607&lt;=$G$2, $D$2*(1-$D$3), 0)</f>
        <v>600000</v>
      </c>
      <c r="P607" s="44" t="n">
        <f aca="false">O607*I607*K607</f>
        <v>162.219157332268</v>
      </c>
    </row>
    <row r="608" customFormat="false" ht="15" hidden="false" customHeight="false" outlineLevel="0" collapsed="false">
      <c r="A608" s="4" t="n">
        <f aca="false">WORKDAY(A607, 1)</f>
        <v>44733</v>
      </c>
      <c r="B608" s="33" t="n">
        <f aca="false">DATE(2000, MONTH(A608), DAY(A608))</f>
        <v>36698</v>
      </c>
      <c r="C608" s="33" t="n">
        <f aca="false">VLOOKUP(B608, $R$9:$S$13, 2)</f>
        <v>36789</v>
      </c>
      <c r="D608" s="34" t="n">
        <f aca="false">IF(OR(C608=B608, AND(C608&lt;&gt;C607, C607&gt;B607)), 1, 0)</f>
        <v>0</v>
      </c>
      <c r="E608" s="4" t="n">
        <f aca="false" t="array" ref="E608:E608">INDEX($A$9:A607, MAX(IF($D$9:D607=1, ROW(D$9:$D607)-ROW($D$9)+1, 0)))</f>
        <v>44732</v>
      </c>
      <c r="F608" s="36" t="n">
        <f aca="false">(A608-$A$2)/365.25</f>
        <v>2.29705681040383</v>
      </c>
      <c r="G608" s="37" t="n">
        <f aca="false">INDEX('Default Prob'!$P$5:$P$14,MIN(1+_xlfn.IFNA(MATCH(F608,'Default Prob'!$F$5:$F$14,1),0),COUNT('Default Prob'!$P$5:$P$14)))</f>
        <v>0.034781230763125</v>
      </c>
      <c r="H608" s="37" t="n">
        <f aca="false">H607*EXP(-G607*(F608-F607))</f>
        <v>0.933588461359927</v>
      </c>
      <c r="I608" s="38" t="n">
        <f aca="false">H607-H608</f>
        <v>8.89059598006003E-005</v>
      </c>
      <c r="J608" s="39" t="n">
        <f aca="false">INDEX('Default Prob'!$C$3:$C$20, _xlfn.IFNA(MATCH(F608, 'Default Prob'!$B$3:$B$20, 1), 1))</f>
        <v>-0.00582</v>
      </c>
      <c r="K608" s="40" t="n">
        <f aca="false">1/((1+J608)^F608)</f>
        <v>1.01349821497205</v>
      </c>
      <c r="L608" s="41" t="n">
        <f aca="false">IF(AND(D608, A608 &lt;= $G$2), $D$5*$D$2*(A608-E608)/365.25, 0)</f>
        <v>0</v>
      </c>
      <c r="M608" s="41" t="n">
        <f aca="false">IF(A608&lt;=$G$2, $D$5*$D$2*(A608-E608)/365.25, 0)</f>
        <v>41.0677618069815</v>
      </c>
      <c r="N608" s="42" t="n">
        <f aca="false">(L608*H608 + M608*I608) * K608</f>
        <v>0.00370045304140802</v>
      </c>
      <c r="O608" s="43" t="n">
        <f aca="false">IF(A608&lt;=$G$2, $D$2*(1-$D$3), 0)</f>
        <v>600000</v>
      </c>
      <c r="P608" s="44" t="n">
        <f aca="false">O608*I608*K608</f>
        <v>54.0636189349712</v>
      </c>
    </row>
    <row r="609" customFormat="false" ht="15" hidden="false" customHeight="false" outlineLevel="0" collapsed="false">
      <c r="A609" s="4" t="n">
        <f aca="false">WORKDAY(A608, 1)</f>
        <v>44734</v>
      </c>
      <c r="B609" s="33" t="n">
        <f aca="false">DATE(2000, MONTH(A609), DAY(A609))</f>
        <v>36699</v>
      </c>
      <c r="C609" s="33" t="n">
        <f aca="false">VLOOKUP(B609, $R$9:$S$13, 2)</f>
        <v>36789</v>
      </c>
      <c r="D609" s="34" t="n">
        <f aca="false">IF(OR(C609=B609, AND(C609&lt;&gt;C608, C608&gt;B608)), 1, 0)</f>
        <v>0</v>
      </c>
      <c r="E609" s="4" t="n">
        <f aca="false" t="array" ref="E609:E609">INDEX($A$9:A608, MAX(IF($D$9:D608=1, ROW(D$9:$D608)-ROW($D$9)+1, 0)))</f>
        <v>44732</v>
      </c>
      <c r="F609" s="36" t="n">
        <f aca="false">(A609-$A$2)/365.25</f>
        <v>2.29979466119096</v>
      </c>
      <c r="G609" s="37" t="n">
        <f aca="false">INDEX('Default Prob'!$P$5:$P$14,MIN(1+_xlfn.IFNA(MATCH(F609,'Default Prob'!$F$5:$F$14,1),0),COUNT('Default Prob'!$P$5:$P$14)))</f>
        <v>0.034781230763125</v>
      </c>
      <c r="H609" s="37" t="n">
        <f aca="false">H608*EXP(-G608*(F609-F608))</f>
        <v>0.933499563865866</v>
      </c>
      <c r="I609" s="38" t="n">
        <f aca="false">H608-H609</f>
        <v>8.88974940607135E-005</v>
      </c>
      <c r="J609" s="39" t="n">
        <f aca="false">INDEX('Default Prob'!$C$3:$C$20, _xlfn.IFNA(MATCH(F609, 'Default Prob'!$B$3:$B$20, 1), 1))</f>
        <v>-0.00582</v>
      </c>
      <c r="K609" s="40" t="n">
        <f aca="false">1/((1+J609)^F609)</f>
        <v>1.01351441165537</v>
      </c>
      <c r="L609" s="41" t="n">
        <f aca="false">IF(AND(D609, A609 &lt;= $G$2), $D$5*$D$2*(A609-E609)/365.25, 0)</f>
        <v>0</v>
      </c>
      <c r="M609" s="41" t="n">
        <f aca="false">IF(A609&lt;=$G$2, $D$5*$D$2*(A609-E609)/365.25, 0)</f>
        <v>82.1355236139631</v>
      </c>
      <c r="N609" s="42" t="n">
        <f aca="false">(L609*H609 + M609*I609) * K609</f>
        <v>0.00740031962140291</v>
      </c>
      <c r="O609" s="43" t="n">
        <f aca="false">IF(A609&lt;=$G$2, $D$2*(1-$D$3), 0)</f>
        <v>600000</v>
      </c>
      <c r="P609" s="44" t="n">
        <f aca="false">O609*I609*K609</f>
        <v>54.0593348343482</v>
      </c>
    </row>
    <row r="610" customFormat="false" ht="15" hidden="false" customHeight="false" outlineLevel="0" collapsed="false">
      <c r="A610" s="4" t="n">
        <f aca="false">WORKDAY(A609, 1)</f>
        <v>44735</v>
      </c>
      <c r="B610" s="33" t="n">
        <f aca="false">DATE(2000, MONTH(A610), DAY(A610))</f>
        <v>36700</v>
      </c>
      <c r="C610" s="33" t="n">
        <f aca="false">VLOOKUP(B610, $R$9:$S$13, 2)</f>
        <v>36789</v>
      </c>
      <c r="D610" s="34" t="n">
        <f aca="false">IF(OR(C610=B610, AND(C610&lt;&gt;C609, C609&gt;B609)), 1, 0)</f>
        <v>0</v>
      </c>
      <c r="E610" s="4" t="n">
        <f aca="false" t="array" ref="E610:E610">INDEX($A$9:A609, MAX(IF($D$9:D609=1, ROW(D$9:$D609)-ROW($D$9)+1, 0)))</f>
        <v>44732</v>
      </c>
      <c r="F610" s="36" t="n">
        <f aca="false">(A610-$A$2)/365.25</f>
        <v>2.3025325119781</v>
      </c>
      <c r="G610" s="37" t="n">
        <f aca="false">INDEX('Default Prob'!$P$5:$P$14,MIN(1+_xlfn.IFNA(MATCH(F610,'Default Prob'!$F$5:$F$14,1),0),COUNT('Default Prob'!$P$5:$P$14)))</f>
        <v>0.034781230763125</v>
      </c>
      <c r="H610" s="37" t="n">
        <f aca="false">H609*EXP(-G609*(F610-F609))</f>
        <v>0.933410674836739</v>
      </c>
      <c r="I610" s="38" t="n">
        <f aca="false">H609-H610</f>
        <v>8.88890291270705E-005</v>
      </c>
      <c r="J610" s="39" t="n">
        <f aca="false">INDEX('Default Prob'!$C$3:$C$20, _xlfn.IFNA(MATCH(F610, 'Default Prob'!$B$3:$B$20, 1), 1))</f>
        <v>-0.00582</v>
      </c>
      <c r="K610" s="40" t="n">
        <f aca="false">1/((1+J610)^F610)</f>
        <v>1.01353060859752</v>
      </c>
      <c r="L610" s="41" t="n">
        <f aca="false">IF(AND(D610, A610 &lt;= $G$2), $D$5*$D$2*(A610-E610)/365.25, 0)</f>
        <v>0</v>
      </c>
      <c r="M610" s="41" t="n">
        <f aca="false">IF(A610&lt;=$G$2, $D$5*$D$2*(A610-E610)/365.25, 0)</f>
        <v>123.203285420945</v>
      </c>
      <c r="N610" s="42" t="n">
        <f aca="false">(L610*H610 + M610*I610) * K610</f>
        <v>0.0110995998097087</v>
      </c>
      <c r="O610" s="43" t="n">
        <f aca="false">IF(A610&lt;=$G$2, $D$2*(1-$D$3), 0)</f>
        <v>600000</v>
      </c>
      <c r="P610" s="44" t="n">
        <f aca="false">O610*I610*K610</f>
        <v>54.0550510732815</v>
      </c>
    </row>
    <row r="611" customFormat="false" ht="15" hidden="false" customHeight="false" outlineLevel="0" collapsed="false">
      <c r="A611" s="4" t="n">
        <f aca="false">WORKDAY(A610, 1)</f>
        <v>44736</v>
      </c>
      <c r="B611" s="33" t="n">
        <f aca="false">DATE(2000, MONTH(A611), DAY(A611))</f>
        <v>36701</v>
      </c>
      <c r="C611" s="33" t="n">
        <f aca="false">VLOOKUP(B611, $R$9:$S$13, 2)</f>
        <v>36789</v>
      </c>
      <c r="D611" s="34" t="n">
        <f aca="false">IF(OR(C611=B611, AND(C611&lt;&gt;C610, C610&gt;B610)), 1, 0)</f>
        <v>0</v>
      </c>
      <c r="E611" s="4" t="n">
        <f aca="false" t="array" ref="E611:E611">INDEX($A$9:A610, MAX(IF($D$9:D610=1, ROW(D$9:$D610)-ROW($D$9)+1, 0)))</f>
        <v>44732</v>
      </c>
      <c r="F611" s="36" t="n">
        <f aca="false">(A611-$A$2)/365.25</f>
        <v>2.30527036276523</v>
      </c>
      <c r="G611" s="37" t="n">
        <f aca="false">INDEX('Default Prob'!$P$5:$P$14,MIN(1+_xlfn.IFNA(MATCH(F611,'Default Prob'!$F$5:$F$14,1),0),COUNT('Default Prob'!$P$5:$P$14)))</f>
        <v>0.034781230763125</v>
      </c>
      <c r="H611" s="37" t="n">
        <f aca="false">H610*EXP(-G610*(F611-F610))</f>
        <v>0.93332179427174</v>
      </c>
      <c r="I611" s="38" t="n">
        <f aca="false">H610-H611</f>
        <v>8.88805649993385E-005</v>
      </c>
      <c r="J611" s="39" t="n">
        <f aca="false">INDEX('Default Prob'!$C$3:$C$20, _xlfn.IFNA(MATCH(F611, 'Default Prob'!$B$3:$B$20, 1), 1))</f>
        <v>-0.00582</v>
      </c>
      <c r="K611" s="40" t="n">
        <f aca="false">1/((1+J611)^F611)</f>
        <v>1.01354680579852</v>
      </c>
      <c r="L611" s="41" t="n">
        <f aca="false">IF(AND(D611, A611 &lt;= $G$2), $D$5*$D$2*(A611-E611)/365.25, 0)</f>
        <v>0</v>
      </c>
      <c r="M611" s="41" t="n">
        <f aca="false">IF(A611&lt;=$G$2, $D$5*$D$2*(A611-E611)/365.25, 0)</f>
        <v>164.271047227926</v>
      </c>
      <c r="N611" s="42" t="n">
        <f aca="false">(L611*H611 + M611*I611) * K611</f>
        <v>0.0147982936759995</v>
      </c>
      <c r="O611" s="43" t="n">
        <f aca="false">IF(A611&lt;=$G$2, $D$2*(1-$D$3), 0)</f>
        <v>600000</v>
      </c>
      <c r="P611" s="44" t="n">
        <f aca="false">O611*I611*K611</f>
        <v>54.0507676515882</v>
      </c>
    </row>
    <row r="612" customFormat="false" ht="15" hidden="false" customHeight="false" outlineLevel="0" collapsed="false">
      <c r="A612" s="4" t="n">
        <f aca="false">WORKDAY(A611, 1)</f>
        <v>44739</v>
      </c>
      <c r="B612" s="33" t="n">
        <f aca="false">DATE(2000, MONTH(A612), DAY(A612))</f>
        <v>36704</v>
      </c>
      <c r="C612" s="33" t="n">
        <f aca="false">VLOOKUP(B612, $R$9:$S$13, 2)</f>
        <v>36789</v>
      </c>
      <c r="D612" s="34" t="n">
        <f aca="false">IF(OR(C612=B612, AND(C612&lt;&gt;C611, C611&gt;B611)), 1, 0)</f>
        <v>0</v>
      </c>
      <c r="E612" s="4" t="n">
        <f aca="false" t="array" ref="E612:E612">INDEX($A$9:A611, MAX(IF($D$9:D611=1, ROW(D$9:$D611)-ROW($D$9)+1, 0)))</f>
        <v>44732</v>
      </c>
      <c r="F612" s="36" t="n">
        <f aca="false">(A612-$A$2)/365.25</f>
        <v>2.31348391512663</v>
      </c>
      <c r="G612" s="37" t="n">
        <f aca="false">INDEX('Default Prob'!$P$5:$P$14,MIN(1+_xlfn.IFNA(MATCH(F612,'Default Prob'!$F$5:$F$14,1),0),COUNT('Default Prob'!$P$5:$P$14)))</f>
        <v>0.034781230763125</v>
      </c>
      <c r="H612" s="37" t="n">
        <f aca="false">H611*EXP(-G611*(F612-F611))</f>
        <v>0.933055203353448</v>
      </c>
      <c r="I612" s="38" t="n">
        <f aca="false">H611-H612</f>
        <v>0.000266590918291176</v>
      </c>
      <c r="J612" s="39" t="n">
        <f aca="false">INDEX('Default Prob'!$C$3:$C$20, _xlfn.IFNA(MATCH(F612, 'Default Prob'!$B$3:$B$20, 1), 1))</f>
        <v>-0.00582</v>
      </c>
      <c r="K612" s="40" t="n">
        <f aca="false">1/((1+J612)^F612)</f>
        <v>1.01359539895461</v>
      </c>
      <c r="L612" s="41" t="n">
        <f aca="false">IF(AND(D612, A612 &lt;= $G$2), $D$5*$D$2*(A612-E612)/365.25, 0)</f>
        <v>0</v>
      </c>
      <c r="M612" s="41" t="n">
        <f aca="false">IF(A612&lt;=$G$2, $D$5*$D$2*(A612-E612)/365.25, 0)</f>
        <v>287.474332648871</v>
      </c>
      <c r="N612" s="42" t="n">
        <f aca="false">(L612*H612 + M612*I612) * K612</f>
        <v>0.0776799711409092</v>
      </c>
      <c r="O612" s="43" t="n">
        <f aca="false">IF(A612&lt;=$G$2, $D$2*(1-$D$3), 0)</f>
        <v>600000</v>
      </c>
      <c r="P612" s="44" t="n">
        <f aca="false">O612*I612*K612</f>
        <v>162.129196909812</v>
      </c>
    </row>
    <row r="613" customFormat="false" ht="15" hidden="false" customHeight="false" outlineLevel="0" collapsed="false">
      <c r="A613" s="4" t="n">
        <f aca="false">WORKDAY(A612, 1)</f>
        <v>44740</v>
      </c>
      <c r="B613" s="33" t="n">
        <f aca="false">DATE(2000, MONTH(A613), DAY(A613))</f>
        <v>36705</v>
      </c>
      <c r="C613" s="33" t="n">
        <f aca="false">VLOOKUP(B613, $R$9:$S$13, 2)</f>
        <v>36789</v>
      </c>
      <c r="D613" s="34" t="n">
        <f aca="false">IF(OR(C613=B613, AND(C613&lt;&gt;C612, C612&gt;B612)), 1, 0)</f>
        <v>0</v>
      </c>
      <c r="E613" s="4" t="n">
        <f aca="false" t="array" ref="E613:E613">INDEX($A$9:A612, MAX(IF($D$9:D612=1, ROW(D$9:$D612)-ROW($D$9)+1, 0)))</f>
        <v>44732</v>
      </c>
      <c r="F613" s="36" t="n">
        <f aca="false">(A613-$A$2)/365.25</f>
        <v>2.31622176591376</v>
      </c>
      <c r="G613" s="37" t="n">
        <f aca="false">INDEX('Default Prob'!$P$5:$P$14,MIN(1+_xlfn.IFNA(MATCH(F613,'Default Prob'!$F$5:$F$14,1),0),COUNT('Default Prob'!$P$5:$P$14)))</f>
        <v>0.034781230763125</v>
      </c>
      <c r="H613" s="37" t="n">
        <f aca="false">H612*EXP(-G612*(F613-F612))</f>
        <v>0.932966356636901</v>
      </c>
      <c r="I613" s="38" t="n">
        <f aca="false">H612-H613</f>
        <v>8.88467165475193E-005</v>
      </c>
      <c r="J613" s="39" t="n">
        <f aca="false">INDEX('Default Prob'!$C$3:$C$20, _xlfn.IFNA(MATCH(F613, 'Default Prob'!$B$3:$B$20, 1), 1))</f>
        <v>-0.00582</v>
      </c>
      <c r="K613" s="40" t="n">
        <f aca="false">1/((1+J613)^F613)</f>
        <v>1.01361159719102</v>
      </c>
      <c r="L613" s="41" t="n">
        <f aca="false">IF(AND(D613, A613 &lt;= $G$2), $D$5*$D$2*(A613-E613)/365.25, 0)</f>
        <v>0</v>
      </c>
      <c r="M613" s="41" t="n">
        <f aca="false">IF(A613&lt;=$G$2, $D$5*$D$2*(A613-E613)/365.25, 0)</f>
        <v>328.542094455852</v>
      </c>
      <c r="N613" s="42" t="n">
        <f aca="false">(L613*H613 + M613*I613) * K613</f>
        <v>0.0295872073149597</v>
      </c>
      <c r="O613" s="43" t="n">
        <f aca="false">IF(A613&lt;=$G$2, $D$2*(1-$D$3), 0)</f>
        <v>600000</v>
      </c>
      <c r="P613" s="44" t="n">
        <f aca="false">O613*I613*K613</f>
        <v>54.0336373589452</v>
      </c>
    </row>
    <row r="614" customFormat="false" ht="15" hidden="false" customHeight="false" outlineLevel="0" collapsed="false">
      <c r="A614" s="4" t="n">
        <f aca="false">WORKDAY(A613, 1)</f>
        <v>44741</v>
      </c>
      <c r="B614" s="33" t="n">
        <f aca="false">DATE(2000, MONTH(A614), DAY(A614))</f>
        <v>36706</v>
      </c>
      <c r="C614" s="33" t="n">
        <f aca="false">VLOOKUP(B614, $R$9:$S$13, 2)</f>
        <v>36789</v>
      </c>
      <c r="D614" s="34" t="n">
        <f aca="false">IF(OR(C614=B614, AND(C614&lt;&gt;C613, C613&gt;B613)), 1, 0)</f>
        <v>0</v>
      </c>
      <c r="E614" s="4" t="n">
        <f aca="false" t="array" ref="E614:E614">INDEX($A$9:A613, MAX(IF($D$9:D613=1, ROW(D$9:$D613)-ROW($D$9)+1, 0)))</f>
        <v>44732</v>
      </c>
      <c r="F614" s="36" t="n">
        <f aca="false">(A614-$A$2)/365.25</f>
        <v>2.31895961670089</v>
      </c>
      <c r="G614" s="37" t="n">
        <f aca="false">INDEX('Default Prob'!$P$5:$P$14,MIN(1+_xlfn.IFNA(MATCH(F614,'Default Prob'!$F$5:$F$14,1),0),COUNT('Default Prob'!$P$5:$P$14)))</f>
        <v>0.034781230763125</v>
      </c>
      <c r="H614" s="37" t="n">
        <f aca="false">H613*EXP(-G613*(F614-F613))</f>
        <v>0.932877518380452</v>
      </c>
      <c r="I614" s="38" t="n">
        <f aca="false">H613-H614</f>
        <v>8.88382564488976E-005</v>
      </c>
      <c r="J614" s="39" t="n">
        <f aca="false">INDEX('Default Prob'!$C$3:$C$20, _xlfn.IFNA(MATCH(F614, 'Default Prob'!$B$3:$B$20, 1), 1))</f>
        <v>-0.00582</v>
      </c>
      <c r="K614" s="40" t="n">
        <f aca="false">1/((1+J614)^F614)</f>
        <v>1.01362779568629</v>
      </c>
      <c r="L614" s="41" t="n">
        <f aca="false">IF(AND(D614, A614 &lt;= $G$2), $D$5*$D$2*(A614-E614)/365.25, 0)</f>
        <v>0</v>
      </c>
      <c r="M614" s="41" t="n">
        <f aca="false">IF(A614&lt;=$G$2, $D$5*$D$2*(A614-E614)/365.25, 0)</f>
        <v>369.609856262834</v>
      </c>
      <c r="N614" s="42" t="n">
        <f aca="false">(L614*H614 + M614*I614) * K614</f>
        <v>0.0332829706165169</v>
      </c>
      <c r="O614" s="43" t="n">
        <f aca="false">IF(A614&lt;=$G$2, $D$2*(1-$D$3), 0)</f>
        <v>600000</v>
      </c>
      <c r="P614" s="44" t="n">
        <f aca="false">O614*I614*K614</f>
        <v>54.0293556341457</v>
      </c>
    </row>
    <row r="615" customFormat="false" ht="15" hidden="false" customHeight="false" outlineLevel="0" collapsed="false">
      <c r="A615" s="4" t="n">
        <f aca="false">WORKDAY(A614, 1)</f>
        <v>44742</v>
      </c>
      <c r="B615" s="33" t="n">
        <f aca="false">DATE(2000, MONTH(A615), DAY(A615))</f>
        <v>36707</v>
      </c>
      <c r="C615" s="33" t="n">
        <f aca="false">VLOOKUP(B615, $R$9:$S$13, 2)</f>
        <v>36789</v>
      </c>
      <c r="D615" s="34" t="n">
        <f aca="false">IF(OR(C615=B615, AND(C615&lt;&gt;C614, C614&gt;B614)), 1, 0)</f>
        <v>0</v>
      </c>
      <c r="E615" s="4" t="n">
        <f aca="false" t="array" ref="E615:E615">INDEX($A$9:A614, MAX(IF($D$9:D614=1, ROW(D$9:$D614)-ROW($D$9)+1, 0)))</f>
        <v>44732</v>
      </c>
      <c r="F615" s="36" t="n">
        <f aca="false">(A615-$A$2)/365.25</f>
        <v>2.32169746748802</v>
      </c>
      <c r="G615" s="37" t="n">
        <f aca="false">INDEX('Default Prob'!$P$5:$P$14,MIN(1+_xlfn.IFNA(MATCH(F615,'Default Prob'!$F$5:$F$14,1),0),COUNT('Default Prob'!$P$5:$P$14)))</f>
        <v>0.034781230763125</v>
      </c>
      <c r="H615" s="37" t="n">
        <f aca="false">H614*EXP(-G614*(F615-F614))</f>
        <v>0.932788688583296</v>
      </c>
      <c r="I615" s="38" t="n">
        <f aca="false">H614-H615</f>
        <v>8.88297971558538E-005</v>
      </c>
      <c r="J615" s="39" t="n">
        <f aca="false">INDEX('Default Prob'!$C$3:$C$20, _xlfn.IFNA(MATCH(F615, 'Default Prob'!$B$3:$B$20, 1), 1))</f>
        <v>-0.00582</v>
      </c>
      <c r="K615" s="40" t="n">
        <f aca="false">1/((1+J615)^F615)</f>
        <v>1.01364399444043</v>
      </c>
      <c r="L615" s="41" t="n">
        <f aca="false">IF(AND(D615, A615 &lt;= $G$2), $D$5*$D$2*(A615-E615)/365.25, 0)</f>
        <v>0</v>
      </c>
      <c r="M615" s="41" t="n">
        <f aca="false">IF(A615&lt;=$G$2, $D$5*$D$2*(A615-E615)/365.25, 0)</f>
        <v>410.677618069815</v>
      </c>
      <c r="N615" s="42" t="n">
        <f aca="false">(L615*H615 + M615*I615) * K615</f>
        <v>0.0369781480141244</v>
      </c>
      <c r="O615" s="43" t="n">
        <f aca="false">IF(A615&lt;=$G$2, $D$2*(1-$D$3), 0)</f>
        <v>600000</v>
      </c>
      <c r="P615" s="44" t="n">
        <f aca="false">O615*I615*K615</f>
        <v>54.0250742486358</v>
      </c>
    </row>
    <row r="616" customFormat="false" ht="15" hidden="false" customHeight="false" outlineLevel="0" collapsed="false">
      <c r="A616" s="4" t="n">
        <f aca="false">WORKDAY(A615, 1)</f>
        <v>44743</v>
      </c>
      <c r="B616" s="33" t="n">
        <f aca="false">DATE(2000, MONTH(A616), DAY(A616))</f>
        <v>36708</v>
      </c>
      <c r="C616" s="33" t="n">
        <f aca="false">VLOOKUP(B616, $R$9:$S$13, 2)</f>
        <v>36789</v>
      </c>
      <c r="D616" s="34" t="n">
        <f aca="false">IF(OR(C616=B616, AND(C616&lt;&gt;C615, C615&gt;B615)), 1, 0)</f>
        <v>0</v>
      </c>
      <c r="E616" s="4" t="n">
        <f aca="false" t="array" ref="E616:E616">INDEX($A$9:A615, MAX(IF($D$9:D615=1, ROW(D$9:$D615)-ROW($D$9)+1, 0)))</f>
        <v>44732</v>
      </c>
      <c r="F616" s="36" t="n">
        <f aca="false">(A616-$A$2)/365.25</f>
        <v>2.32443531827515</v>
      </c>
      <c r="G616" s="37" t="n">
        <f aca="false">INDEX('Default Prob'!$P$5:$P$14,MIN(1+_xlfn.IFNA(MATCH(F616,'Default Prob'!$F$5:$F$14,1),0),COUNT('Default Prob'!$P$5:$P$14)))</f>
        <v>0.034781230763125</v>
      </c>
      <c r="H616" s="37" t="n">
        <f aca="false">H615*EXP(-G615*(F616-F615))</f>
        <v>0.932699867244628</v>
      </c>
      <c r="I616" s="38" t="n">
        <f aca="false">H615-H616</f>
        <v>8.88213386682768E-005</v>
      </c>
      <c r="J616" s="39" t="n">
        <f aca="false">INDEX('Default Prob'!$C$3:$C$20, _xlfn.IFNA(MATCH(F616, 'Default Prob'!$B$3:$B$20, 1), 1))</f>
        <v>-0.00582</v>
      </c>
      <c r="K616" s="40" t="n">
        <f aca="false">1/((1+J616)^F616)</f>
        <v>1.01366019345344</v>
      </c>
      <c r="L616" s="41" t="n">
        <f aca="false">IF(AND(D616, A616 &lt;= $G$2), $D$5*$D$2*(A616-E616)/365.25, 0)</f>
        <v>0</v>
      </c>
      <c r="M616" s="41" t="n">
        <f aca="false">IF(A616&lt;=$G$2, $D$5*$D$2*(A616-E616)/365.25, 0)</f>
        <v>451.745379876797</v>
      </c>
      <c r="N616" s="42" t="n">
        <f aca="false">(L616*H616 + M616*I616) * K616</f>
        <v>0.0406727395774157</v>
      </c>
      <c r="O616" s="43" t="n">
        <f aca="false">IF(A616&lt;=$G$2, $D$2*(1-$D$3), 0)</f>
        <v>600000</v>
      </c>
      <c r="P616" s="44" t="n">
        <f aca="false">O616*I616*K616</f>
        <v>54.0207932023676</v>
      </c>
    </row>
    <row r="617" customFormat="false" ht="15" hidden="false" customHeight="false" outlineLevel="0" collapsed="false">
      <c r="A617" s="4" t="n">
        <f aca="false">WORKDAY(A616, 1)</f>
        <v>44746</v>
      </c>
      <c r="B617" s="33" t="n">
        <f aca="false">DATE(2000, MONTH(A617), DAY(A617))</f>
        <v>36711</v>
      </c>
      <c r="C617" s="33" t="n">
        <f aca="false">VLOOKUP(B617, $R$9:$S$13, 2)</f>
        <v>36789</v>
      </c>
      <c r="D617" s="34" t="n">
        <f aca="false">IF(OR(C617=B617, AND(C617&lt;&gt;C616, C616&gt;B616)), 1, 0)</f>
        <v>0</v>
      </c>
      <c r="E617" s="4" t="n">
        <f aca="false" t="array" ref="E617:E617">INDEX($A$9:A616, MAX(IF($D$9:D616=1, ROW(D$9:$D616)-ROW($D$9)+1, 0)))</f>
        <v>44732</v>
      </c>
      <c r="F617" s="36" t="n">
        <f aca="false">(A617-$A$2)/365.25</f>
        <v>2.33264887063655</v>
      </c>
      <c r="G617" s="37" t="n">
        <f aca="false">INDEX('Default Prob'!$P$5:$P$14,MIN(1+_xlfn.IFNA(MATCH(F617,'Default Prob'!$F$5:$F$14,1),0),COUNT('Default Prob'!$P$5:$P$14)))</f>
        <v>0.034781230763125</v>
      </c>
      <c r="H617" s="37" t="n">
        <f aca="false">H616*EXP(-G616*(F617-F616))</f>
        <v>0.932433453971494</v>
      </c>
      <c r="I617" s="38" t="n">
        <f aca="false">H616-H617</f>
        <v>0.000266413273133592</v>
      </c>
      <c r="J617" s="39" t="n">
        <f aca="false">INDEX('Default Prob'!$C$3:$C$20, _xlfn.IFNA(MATCH(F617, 'Default Prob'!$B$3:$B$20, 1), 1))</f>
        <v>-0.00582</v>
      </c>
      <c r="K617" s="40" t="n">
        <f aca="false">1/((1+J617)^F617)</f>
        <v>1.01370879204575</v>
      </c>
      <c r="L617" s="41" t="n">
        <f aca="false">IF(AND(D617, A617 &lt;= $G$2), $D$5*$D$2*(A617-E617)/365.25, 0)</f>
        <v>0</v>
      </c>
      <c r="M617" s="41" t="n">
        <f aca="false">IF(A617&lt;=$G$2, $D$5*$D$2*(A617-E617)/365.25, 0)</f>
        <v>574.948665297741</v>
      </c>
      <c r="N617" s="42" t="n">
        <f aca="false">(L617*H617 + M617*I617) * K617</f>
        <v>0.155273785712728</v>
      </c>
      <c r="O617" s="43" t="n">
        <f aca="false">IF(A617&lt;=$G$2, $D$2*(1-$D$3), 0)</f>
        <v>600000</v>
      </c>
      <c r="P617" s="44" t="n">
        <f aca="false">O617*I617*K617</f>
        <v>162.039286375926</v>
      </c>
    </row>
    <row r="618" customFormat="false" ht="15" hidden="false" customHeight="false" outlineLevel="0" collapsed="false">
      <c r="A618" s="4" t="n">
        <f aca="false">WORKDAY(A617, 1)</f>
        <v>44747</v>
      </c>
      <c r="B618" s="33" t="n">
        <f aca="false">DATE(2000, MONTH(A618), DAY(A618))</f>
        <v>36712</v>
      </c>
      <c r="C618" s="33" t="n">
        <f aca="false">VLOOKUP(B618, $R$9:$S$13, 2)</f>
        <v>36789</v>
      </c>
      <c r="D618" s="34" t="n">
        <f aca="false">IF(OR(C618=B618, AND(C618&lt;&gt;C617, C617&gt;B617)), 1, 0)</f>
        <v>0</v>
      </c>
      <c r="E618" s="4" t="n">
        <f aca="false" t="array" ref="E618:E618">INDEX($A$9:A617, MAX(IF($D$9:D617=1, ROW(D$9:$D617)-ROW($D$9)+1, 0)))</f>
        <v>44732</v>
      </c>
      <c r="F618" s="36" t="n">
        <f aca="false">(A618-$A$2)/365.25</f>
        <v>2.33538672142368</v>
      </c>
      <c r="G618" s="37" t="n">
        <f aca="false">INDEX('Default Prob'!$P$5:$P$14,MIN(1+_xlfn.IFNA(MATCH(F618,'Default Prob'!$F$5:$F$14,1),0),COUNT('Default Prob'!$P$5:$P$14)))</f>
        <v>0.034781230763125</v>
      </c>
      <c r="H618" s="37" t="n">
        <f aca="false">H617*EXP(-G617*(F618-F617))</f>
        <v>0.932344666458723</v>
      </c>
      <c r="I618" s="38" t="n">
        <f aca="false">H617-H618</f>
        <v>8.87875127716375E-005</v>
      </c>
      <c r="J618" s="39" t="n">
        <f aca="false">INDEX('Default Prob'!$C$3:$C$20, _xlfn.IFNA(MATCH(F618, 'Default Prob'!$B$3:$B$20, 1), 1))</f>
        <v>-0.00582</v>
      </c>
      <c r="K618" s="40" t="n">
        <f aca="false">1/((1+J618)^F618)</f>
        <v>1.0137249920943</v>
      </c>
      <c r="L618" s="41" t="n">
        <f aca="false">IF(AND(D618, A618 &lt;= $G$2), $D$5*$D$2*(A618-E618)/365.25, 0)</f>
        <v>0</v>
      </c>
      <c r="M618" s="41" t="n">
        <f aca="false">IF(A618&lt;=$G$2, $D$5*$D$2*(A618-E618)/365.25, 0)</f>
        <v>616.016427104723</v>
      </c>
      <c r="N618" s="42" t="n">
        <f aca="false">(L618*H618 + M618*I618) * K618</f>
        <v>0.0554452488803904</v>
      </c>
      <c r="O618" s="43" t="n">
        <f aca="false">IF(A618&lt;=$G$2, $D$2*(1-$D$3), 0)</f>
        <v>600000</v>
      </c>
      <c r="P618" s="44" t="n">
        <f aca="false">O618*I618*K618</f>
        <v>54.0036724095003</v>
      </c>
    </row>
    <row r="619" customFormat="false" ht="15" hidden="false" customHeight="false" outlineLevel="0" collapsed="false">
      <c r="A619" s="4" t="n">
        <f aca="false">WORKDAY(A618, 1)</f>
        <v>44748</v>
      </c>
      <c r="B619" s="33" t="n">
        <f aca="false">DATE(2000, MONTH(A619), DAY(A619))</f>
        <v>36713</v>
      </c>
      <c r="C619" s="33" t="n">
        <f aca="false">VLOOKUP(B619, $R$9:$S$13, 2)</f>
        <v>36789</v>
      </c>
      <c r="D619" s="34" t="n">
        <f aca="false">IF(OR(C619=B619, AND(C619&lt;&gt;C618, C618&gt;B618)), 1, 0)</f>
        <v>0</v>
      </c>
      <c r="E619" s="4" t="n">
        <f aca="false" t="array" ref="E619:E619">INDEX($A$9:A618, MAX(IF($D$9:D618=1, ROW(D$9:$D618)-ROW($D$9)+1, 0)))</f>
        <v>44732</v>
      </c>
      <c r="F619" s="36" t="n">
        <f aca="false">(A619-$A$2)/365.25</f>
        <v>2.33812457221081</v>
      </c>
      <c r="G619" s="37" t="n">
        <f aca="false">INDEX('Default Prob'!$P$5:$P$14,MIN(1+_xlfn.IFNA(MATCH(F619,'Default Prob'!$F$5:$F$14,1),0),COUNT('Default Prob'!$P$5:$P$14)))</f>
        <v>0.034781230763125</v>
      </c>
      <c r="H619" s="37" t="n">
        <f aca="false">H618*EXP(-G618*(F619-F618))</f>
        <v>0.932255887400412</v>
      </c>
      <c r="I619" s="38" t="n">
        <f aca="false">H618-H619</f>
        <v>8.87790583105064E-005</v>
      </c>
      <c r="J619" s="39" t="n">
        <f aca="false">INDEX('Default Prob'!$C$3:$C$20, _xlfn.IFNA(MATCH(F619, 'Default Prob'!$B$3:$B$20, 1), 1))</f>
        <v>-0.00582</v>
      </c>
      <c r="K619" s="40" t="n">
        <f aca="false">1/((1+J619)^F619)</f>
        <v>1.01374119240173</v>
      </c>
      <c r="L619" s="41" t="n">
        <f aca="false">IF(AND(D619, A619 &lt;= $G$2), $D$5*$D$2*(A619-E619)/365.25, 0)</f>
        <v>0</v>
      </c>
      <c r="M619" s="41" t="n">
        <f aca="false">IF(A619&lt;=$G$2, $D$5*$D$2*(A619-E619)/365.25, 0)</f>
        <v>657.084188911704</v>
      </c>
      <c r="N619" s="42" t="n">
        <f aca="false">(L619*H619 + M619*I619) * K619</f>
        <v>0.0591369123167116</v>
      </c>
      <c r="O619" s="43" t="n">
        <f aca="false">IF(A619&lt;=$G$2, $D$2*(1-$D$3), 0)</f>
        <v>600000</v>
      </c>
      <c r="P619" s="44" t="n">
        <f aca="false">O619*I619*K619</f>
        <v>53.9993930591972</v>
      </c>
    </row>
    <row r="620" customFormat="false" ht="15" hidden="false" customHeight="false" outlineLevel="0" collapsed="false">
      <c r="A620" s="4" t="n">
        <f aca="false">WORKDAY(A619, 1)</f>
        <v>44749</v>
      </c>
      <c r="B620" s="33" t="n">
        <f aca="false">DATE(2000, MONTH(A620), DAY(A620))</f>
        <v>36714</v>
      </c>
      <c r="C620" s="33" t="n">
        <f aca="false">VLOOKUP(B620, $R$9:$S$13, 2)</f>
        <v>36789</v>
      </c>
      <c r="D620" s="34" t="n">
        <f aca="false">IF(OR(C620=B620, AND(C620&lt;&gt;C619, C619&gt;B619)), 1, 0)</f>
        <v>0</v>
      </c>
      <c r="E620" s="4" t="n">
        <f aca="false" t="array" ref="E620:E620">INDEX($A$9:A619, MAX(IF($D$9:D619=1, ROW(D$9:$D619)-ROW($D$9)+1, 0)))</f>
        <v>44732</v>
      </c>
      <c r="F620" s="36" t="n">
        <f aca="false">(A620-$A$2)/365.25</f>
        <v>2.34086242299795</v>
      </c>
      <c r="G620" s="37" t="n">
        <f aca="false">INDEX('Default Prob'!$P$5:$P$14,MIN(1+_xlfn.IFNA(MATCH(F620,'Default Prob'!$F$5:$F$14,1),0),COUNT('Default Prob'!$P$5:$P$14)))</f>
        <v>0.034781230763125</v>
      </c>
      <c r="H620" s="37" t="n">
        <f aca="false">H619*EXP(-G619*(F620-F619))</f>
        <v>0.932167116795758</v>
      </c>
      <c r="I620" s="38" t="n">
        <f aca="false">H619-H620</f>
        <v>8.87706046543979E-005</v>
      </c>
      <c r="J620" s="39" t="n">
        <f aca="false">INDEX('Default Prob'!$C$3:$C$20, _xlfn.IFNA(MATCH(F620, 'Default Prob'!$B$3:$B$20, 1), 1))</f>
        <v>-0.00582</v>
      </c>
      <c r="K620" s="40" t="n">
        <f aca="false">1/((1+J620)^F620)</f>
        <v>1.01375739296806</v>
      </c>
      <c r="L620" s="41" t="n">
        <f aca="false">IF(AND(D620, A620 &lt;= $G$2), $D$5*$D$2*(A620-E620)/365.25, 0)</f>
        <v>0</v>
      </c>
      <c r="M620" s="41" t="n">
        <f aca="false">IF(A620&lt;=$G$2, $D$5*$D$2*(A620-E620)/365.25, 0)</f>
        <v>698.151950718686</v>
      </c>
      <c r="N620" s="42" t="n">
        <f aca="false">(L620*H620 + M620*I620) * K620</f>
        <v>0.0628279903364638</v>
      </c>
      <c r="O620" s="43" t="n">
        <f aca="false">IF(A620&lt;=$G$2, $D$2*(1-$D$3), 0)</f>
        <v>600000</v>
      </c>
      <c r="P620" s="44" t="n">
        <f aca="false">O620*I620*K620</f>
        <v>53.9951140479844</v>
      </c>
    </row>
    <row r="621" customFormat="false" ht="15" hidden="false" customHeight="false" outlineLevel="0" collapsed="false">
      <c r="A621" s="4" t="n">
        <f aca="false">WORKDAY(A620, 1)</f>
        <v>44750</v>
      </c>
      <c r="B621" s="33" t="n">
        <f aca="false">DATE(2000, MONTH(A621), DAY(A621))</f>
        <v>36715</v>
      </c>
      <c r="C621" s="33" t="n">
        <f aca="false">VLOOKUP(B621, $R$9:$S$13, 2)</f>
        <v>36789</v>
      </c>
      <c r="D621" s="34" t="n">
        <f aca="false">IF(OR(C621=B621, AND(C621&lt;&gt;C620, C620&gt;B620)), 1, 0)</f>
        <v>0</v>
      </c>
      <c r="E621" s="4" t="n">
        <f aca="false" t="array" ref="E621:E621">INDEX($A$9:A620, MAX(IF($D$9:D620=1, ROW(D$9:$D620)-ROW($D$9)+1, 0)))</f>
        <v>44732</v>
      </c>
      <c r="F621" s="36" t="n">
        <f aca="false">(A621-$A$2)/365.25</f>
        <v>2.34360027378508</v>
      </c>
      <c r="G621" s="37" t="n">
        <f aca="false">INDEX('Default Prob'!$P$5:$P$14,MIN(1+_xlfn.IFNA(MATCH(F621,'Default Prob'!$F$5:$F$14,1),0),COUNT('Default Prob'!$P$5:$P$14)))</f>
        <v>0.034781230763125</v>
      </c>
      <c r="H621" s="37" t="n">
        <f aca="false">H620*EXP(-G620*(F621-F620))</f>
        <v>0.932078354643955</v>
      </c>
      <c r="I621" s="38" t="n">
        <f aca="false">H620-H621</f>
        <v>8.87621518032011E-005</v>
      </c>
      <c r="J621" s="39" t="n">
        <f aca="false">INDEX('Default Prob'!$C$3:$C$20, _xlfn.IFNA(MATCH(F621, 'Default Prob'!$B$3:$B$20, 1), 1))</f>
        <v>-0.00582</v>
      </c>
      <c r="K621" s="40" t="n">
        <f aca="false">1/((1+J621)^F621)</f>
        <v>1.01377359379329</v>
      </c>
      <c r="L621" s="41" t="n">
        <f aca="false">IF(AND(D621, A621 &lt;= $G$2), $D$5*$D$2*(A621-E621)/365.25, 0)</f>
        <v>0</v>
      </c>
      <c r="M621" s="41" t="n">
        <f aca="false">IF(A621&lt;=$G$2, $D$5*$D$2*(A621-E621)/365.25, 0)</f>
        <v>739.219712525667</v>
      </c>
      <c r="N621" s="42" t="n">
        <f aca="false">(L621*H621 + M621*I621) * K621</f>
        <v>0.0665184830092166</v>
      </c>
      <c r="O621" s="43" t="n">
        <f aca="false">IF(A621&lt;=$G$2, $D$2*(1-$D$3), 0)</f>
        <v>600000</v>
      </c>
      <c r="P621" s="44" t="n">
        <f aca="false">O621*I621*K621</f>
        <v>53.9908353758141</v>
      </c>
    </row>
    <row r="622" customFormat="false" ht="15" hidden="false" customHeight="false" outlineLevel="0" collapsed="false">
      <c r="A622" s="4" t="n">
        <f aca="false">WORKDAY(A621, 1)</f>
        <v>44753</v>
      </c>
      <c r="B622" s="33" t="n">
        <f aca="false">DATE(2000, MONTH(A622), DAY(A622))</f>
        <v>36718</v>
      </c>
      <c r="C622" s="33" t="n">
        <f aca="false">VLOOKUP(B622, $R$9:$S$13, 2)</f>
        <v>36789</v>
      </c>
      <c r="D622" s="34" t="n">
        <f aca="false">IF(OR(C622=B622, AND(C622&lt;&gt;C621, C621&gt;B621)), 1, 0)</f>
        <v>0</v>
      </c>
      <c r="E622" s="4" t="n">
        <f aca="false" t="array" ref="E622:E622">INDEX($A$9:A621, MAX(IF($D$9:D621=1, ROW(D$9:$D621)-ROW($D$9)+1, 0)))</f>
        <v>44732</v>
      </c>
      <c r="F622" s="36" t="n">
        <f aca="false">(A622-$A$2)/365.25</f>
        <v>2.35181382614648</v>
      </c>
      <c r="G622" s="37" t="n">
        <f aca="false">INDEX('Default Prob'!$P$5:$P$14,MIN(1+_xlfn.IFNA(MATCH(F622,'Default Prob'!$F$5:$F$14,1),0),COUNT('Default Prob'!$P$5:$P$14)))</f>
        <v>0.034781230763125</v>
      </c>
      <c r="H622" s="37" t="n">
        <f aca="false">H621*EXP(-G621*(F622-F621))</f>
        <v>0.931812118897603</v>
      </c>
      <c r="I622" s="38" t="n">
        <f aca="false">H621-H622</f>
        <v>0.000266235746351318</v>
      </c>
      <c r="J622" s="39" t="n">
        <f aca="false">INDEX('Default Prob'!$C$3:$C$20, _xlfn.IFNA(MATCH(F622, 'Default Prob'!$B$3:$B$20, 1), 1))</f>
        <v>-0.00582</v>
      </c>
      <c r="K622" s="40" t="n">
        <f aca="false">1/((1+J622)^F622)</f>
        <v>1.01382219782243</v>
      </c>
      <c r="L622" s="41" t="n">
        <f aca="false">IF(AND(D622, A622 &lt;= $G$2), $D$5*$D$2*(A622-E622)/365.25, 0)</f>
        <v>0</v>
      </c>
      <c r="M622" s="41" t="n">
        <f aca="false">IF(A622&lt;=$G$2, $D$5*$D$2*(A622-E622)/365.25, 0)</f>
        <v>862.422997946612</v>
      </c>
      <c r="N622" s="42" t="n">
        <f aca="false">(L622*H622 + M622*I622) * K622</f>
        <v>0.232781515384006</v>
      </c>
      <c r="O622" s="43" t="n">
        <f aca="false">IF(A622&lt;=$G$2, $D$2*(1-$D$3), 0)</f>
        <v>600000</v>
      </c>
      <c r="P622" s="44" t="n">
        <f aca="false">O622*I622*K622</f>
        <v>161.949425702873</v>
      </c>
    </row>
    <row r="623" customFormat="false" ht="15" hidden="false" customHeight="false" outlineLevel="0" collapsed="false">
      <c r="A623" s="4" t="n">
        <f aca="false">WORKDAY(A622, 1)</f>
        <v>44754</v>
      </c>
      <c r="B623" s="33" t="n">
        <f aca="false">DATE(2000, MONTH(A623), DAY(A623))</f>
        <v>36719</v>
      </c>
      <c r="C623" s="33" t="n">
        <f aca="false">VLOOKUP(B623, $R$9:$S$13, 2)</f>
        <v>36789</v>
      </c>
      <c r="D623" s="34" t="n">
        <f aca="false">IF(OR(C623=B623, AND(C623&lt;&gt;C622, C622&gt;B622)), 1, 0)</f>
        <v>0</v>
      </c>
      <c r="E623" s="4" t="n">
        <f aca="false" t="array" ref="E623:E623">INDEX($A$9:A622, MAX(IF($D$9:D622=1, ROW(D$9:$D622)-ROW($D$9)+1, 0)))</f>
        <v>44732</v>
      </c>
      <c r="F623" s="36" t="n">
        <f aca="false">(A623-$A$2)/365.25</f>
        <v>2.35455167693361</v>
      </c>
      <c r="G623" s="37" t="n">
        <f aca="false">INDEX('Default Prob'!$P$5:$P$14,MIN(1+_xlfn.IFNA(MATCH(F623,'Default Prob'!$F$5:$F$14,1),0),COUNT('Default Prob'!$P$5:$P$14)))</f>
        <v>0.034781230763125</v>
      </c>
      <c r="H623" s="37" t="n">
        <f aca="false">H622*EXP(-G622*(F623-F622))</f>
        <v>0.931723390549156</v>
      </c>
      <c r="I623" s="38" t="n">
        <f aca="false">H622-H623</f>
        <v>8.87283484467538E-005</v>
      </c>
      <c r="J623" s="39" t="n">
        <f aca="false">INDEX('Default Prob'!$C$3:$C$20, _xlfn.IFNA(MATCH(F623, 'Default Prob'!$B$3:$B$20, 1), 1))</f>
        <v>-0.00582</v>
      </c>
      <c r="K623" s="40" t="n">
        <f aca="false">1/((1+J623)^F623)</f>
        <v>1.01383839968331</v>
      </c>
      <c r="L623" s="41" t="n">
        <f aca="false">IF(AND(D623, A623 &lt;= $G$2), $D$5*$D$2*(A623-E623)/365.25, 0)</f>
        <v>0</v>
      </c>
      <c r="M623" s="41" t="n">
        <f aca="false">IF(A623&lt;=$G$2, $D$5*$D$2*(A623-E623)/365.25, 0)</f>
        <v>903.490759753593</v>
      </c>
      <c r="N623" s="42" t="n">
        <f aca="false">(L623*H623 + M623*I623) * K623</f>
        <v>0.0812746016224883</v>
      </c>
      <c r="O623" s="43" t="n">
        <f aca="false">IF(A623&lt;=$G$2, $D$2*(1-$D$3), 0)</f>
        <v>600000</v>
      </c>
      <c r="P623" s="44" t="n">
        <f aca="false">O623*I623*K623</f>
        <v>53.9737240774798</v>
      </c>
    </row>
    <row r="624" customFormat="false" ht="15" hidden="false" customHeight="false" outlineLevel="0" collapsed="false">
      <c r="A624" s="4" t="n">
        <f aca="false">WORKDAY(A623, 1)</f>
        <v>44755</v>
      </c>
      <c r="B624" s="33" t="n">
        <f aca="false">DATE(2000, MONTH(A624), DAY(A624))</f>
        <v>36720</v>
      </c>
      <c r="C624" s="33" t="n">
        <f aca="false">VLOOKUP(B624, $R$9:$S$13, 2)</f>
        <v>36789</v>
      </c>
      <c r="D624" s="34" t="n">
        <f aca="false">IF(OR(C624=B624, AND(C624&lt;&gt;C623, C623&gt;B623)), 1, 0)</f>
        <v>0</v>
      </c>
      <c r="E624" s="4" t="n">
        <f aca="false" t="array" ref="E624:E624">INDEX($A$9:A623, MAX(IF($D$9:D623=1, ROW(D$9:$D623)-ROW($D$9)+1, 0)))</f>
        <v>44732</v>
      </c>
      <c r="F624" s="36" t="n">
        <f aca="false">(A624-$A$2)/365.25</f>
        <v>2.35728952772074</v>
      </c>
      <c r="G624" s="37" t="n">
        <f aca="false">INDEX('Default Prob'!$P$5:$P$14,MIN(1+_xlfn.IFNA(MATCH(F624,'Default Prob'!$F$5:$F$14,1),0),COUNT('Default Prob'!$P$5:$P$14)))</f>
        <v>0.034781230763125</v>
      </c>
      <c r="H624" s="37" t="n">
        <f aca="false">H623*EXP(-G623*(F624-F623))</f>
        <v>0.931634670649537</v>
      </c>
      <c r="I624" s="38" t="n">
        <f aca="false">H623-H624</f>
        <v>8.87198996193384E-005</v>
      </c>
      <c r="J624" s="39" t="n">
        <f aca="false">INDEX('Default Prob'!$C$3:$C$20, _xlfn.IFNA(MATCH(F624, 'Default Prob'!$B$3:$B$20, 1), 1))</f>
        <v>-0.00582</v>
      </c>
      <c r="K624" s="40" t="n">
        <f aca="false">1/((1+J624)^F624)</f>
        <v>1.0138546018031</v>
      </c>
      <c r="L624" s="41" t="n">
        <f aca="false">IF(AND(D624, A624 &lt;= $G$2), $D$5*$D$2*(A624-E624)/365.25, 0)</f>
        <v>0</v>
      </c>
      <c r="M624" s="41" t="n">
        <f aca="false">IF(A624&lt;=$G$2, $D$5*$D$2*(A624-E624)/365.25, 0)</f>
        <v>944.558521560575</v>
      </c>
      <c r="N624" s="42" t="n">
        <f aca="false">(L624*H624 + M624*I624) * K624</f>
        <v>0.0849621686042397</v>
      </c>
      <c r="O624" s="43" t="n">
        <f aca="false">IF(A624&lt;=$G$2, $D$2*(1-$D$3), 0)</f>
        <v>600000</v>
      </c>
      <c r="P624" s="44" t="n">
        <f aca="false">O624*I624*K624</f>
        <v>53.9694471003453</v>
      </c>
    </row>
    <row r="625" customFormat="false" ht="15" hidden="false" customHeight="false" outlineLevel="0" collapsed="false">
      <c r="A625" s="4" t="n">
        <f aca="false">WORKDAY(A624, 1)</f>
        <v>44756</v>
      </c>
      <c r="B625" s="33" t="n">
        <f aca="false">DATE(2000, MONTH(A625), DAY(A625))</f>
        <v>36721</v>
      </c>
      <c r="C625" s="33" t="n">
        <f aca="false">VLOOKUP(B625, $R$9:$S$13, 2)</f>
        <v>36789</v>
      </c>
      <c r="D625" s="34" t="n">
        <f aca="false">IF(OR(C625=B625, AND(C625&lt;&gt;C624, C624&gt;B624)), 1, 0)</f>
        <v>0</v>
      </c>
      <c r="E625" s="4" t="n">
        <f aca="false" t="array" ref="E625:E625">INDEX($A$9:A624, MAX(IF($D$9:D624=1, ROW(D$9:$D624)-ROW($D$9)+1, 0)))</f>
        <v>44732</v>
      </c>
      <c r="F625" s="36" t="n">
        <f aca="false">(A625-$A$2)/365.25</f>
        <v>2.36002737850787</v>
      </c>
      <c r="G625" s="37" t="n">
        <f aca="false">INDEX('Default Prob'!$P$5:$P$14,MIN(1+_xlfn.IFNA(MATCH(F625,'Default Prob'!$F$5:$F$14,1),0),COUNT('Default Prob'!$P$5:$P$14)))</f>
        <v>0.034781230763125</v>
      </c>
      <c r="H625" s="37" t="n">
        <f aca="false">H624*EXP(-G624*(F625-F624))</f>
        <v>0.931545959197941</v>
      </c>
      <c r="I625" s="38" t="n">
        <f aca="false">H624-H625</f>
        <v>8.87114515963905E-005</v>
      </c>
      <c r="J625" s="39" t="n">
        <f aca="false">INDEX('Default Prob'!$C$3:$C$20, _xlfn.IFNA(MATCH(F625, 'Default Prob'!$B$3:$B$20, 1), 1))</f>
        <v>-0.00582</v>
      </c>
      <c r="K625" s="40" t="n">
        <f aca="false">1/((1+J625)^F625)</f>
        <v>1.01387080418183</v>
      </c>
      <c r="L625" s="41" t="n">
        <f aca="false">IF(AND(D625, A625 &lt;= $G$2), $D$5*$D$2*(A625-E625)/365.25, 0)</f>
        <v>0</v>
      </c>
      <c r="M625" s="41" t="n">
        <f aca="false">IF(A625&lt;=$G$2, $D$5*$D$2*(A625-E625)/365.25, 0)</f>
        <v>985.626283367557</v>
      </c>
      <c r="N625" s="42" t="n">
        <f aca="false">(L625*H625 + M625*I625) * K625</f>
        <v>0.0886491506564299</v>
      </c>
      <c r="O625" s="43" t="n">
        <f aca="false">IF(A625&lt;=$G$2, $D$2*(1-$D$3), 0)</f>
        <v>600000</v>
      </c>
      <c r="P625" s="44" t="n">
        <f aca="false">O625*I625*K625</f>
        <v>53.9651704621017</v>
      </c>
    </row>
    <row r="626" customFormat="false" ht="15" hidden="false" customHeight="false" outlineLevel="0" collapsed="false">
      <c r="A626" s="4" t="n">
        <f aca="false">WORKDAY(A625, 1)</f>
        <v>44757</v>
      </c>
      <c r="B626" s="33" t="n">
        <f aca="false">DATE(2000, MONTH(A626), DAY(A626))</f>
        <v>36722</v>
      </c>
      <c r="C626" s="33" t="n">
        <f aca="false">VLOOKUP(B626, $R$9:$S$13, 2)</f>
        <v>36789</v>
      </c>
      <c r="D626" s="34" t="n">
        <f aca="false">IF(OR(C626=B626, AND(C626&lt;&gt;C625, C625&gt;B625)), 1, 0)</f>
        <v>0</v>
      </c>
      <c r="E626" s="4" t="n">
        <f aca="false" t="array" ref="E626:E626">INDEX($A$9:A625, MAX(IF($D$9:D625=1, ROW(D$9:$D625)-ROW($D$9)+1, 0)))</f>
        <v>44732</v>
      </c>
      <c r="F626" s="36" t="n">
        <f aca="false">(A626-$A$2)/365.25</f>
        <v>2.362765229295</v>
      </c>
      <c r="G626" s="37" t="n">
        <f aca="false">INDEX('Default Prob'!$P$5:$P$14,MIN(1+_xlfn.IFNA(MATCH(F626,'Default Prob'!$F$5:$F$14,1),0),COUNT('Default Prob'!$P$5:$P$14)))</f>
        <v>0.034781230763125</v>
      </c>
      <c r="H626" s="37" t="n">
        <f aca="false">H625*EXP(-G625*(F626-F625))</f>
        <v>0.931457256193563</v>
      </c>
      <c r="I626" s="38" t="n">
        <f aca="false">H625-H626</f>
        <v>8.87030043777992E-005</v>
      </c>
      <c r="J626" s="39" t="n">
        <f aca="false">INDEX('Default Prob'!$C$3:$C$20, _xlfn.IFNA(MATCH(F626, 'Default Prob'!$B$3:$B$20, 1), 1))</f>
        <v>-0.00582</v>
      </c>
      <c r="K626" s="40" t="n">
        <f aca="false">1/((1+J626)^F626)</f>
        <v>1.01388700681948</v>
      </c>
      <c r="L626" s="41" t="n">
        <f aca="false">IF(AND(D626, A626 &lt;= $G$2), $D$5*$D$2*(A626-E626)/365.25, 0)</f>
        <v>0</v>
      </c>
      <c r="M626" s="41" t="n">
        <f aca="false">IF(A626&lt;=$G$2, $D$5*$D$2*(A626-E626)/365.25, 0)</f>
        <v>1026.69404517454</v>
      </c>
      <c r="N626" s="42" t="n">
        <f aca="false">(L626*H626 + M626*I626) * K626</f>
        <v>0.0923355478485645</v>
      </c>
      <c r="O626" s="43" t="n">
        <f aca="false">IF(A626&lt;=$G$2, $D$2*(1-$D$3), 0)</f>
        <v>600000</v>
      </c>
      <c r="P626" s="44" t="n">
        <f aca="false">O626*I626*K626</f>
        <v>53.9608941627011</v>
      </c>
    </row>
    <row r="627" customFormat="false" ht="15" hidden="false" customHeight="false" outlineLevel="0" collapsed="false">
      <c r="A627" s="4" t="n">
        <f aca="false">WORKDAY(A626, 1)</f>
        <v>44760</v>
      </c>
      <c r="B627" s="33" t="n">
        <f aca="false">DATE(2000, MONTH(A627), DAY(A627))</f>
        <v>36725</v>
      </c>
      <c r="C627" s="33" t="n">
        <f aca="false">VLOOKUP(B627, $R$9:$S$13, 2)</f>
        <v>36789</v>
      </c>
      <c r="D627" s="34" t="n">
        <f aca="false">IF(OR(C627=B627, AND(C627&lt;&gt;C626, C626&gt;B626)), 1, 0)</f>
        <v>0</v>
      </c>
      <c r="E627" s="4" t="n">
        <f aca="false" t="array" ref="E627:E627">INDEX($A$9:A626, MAX(IF($D$9:D626=1, ROW(D$9:$D626)-ROW($D$9)+1, 0)))</f>
        <v>44732</v>
      </c>
      <c r="F627" s="36" t="n">
        <f aca="false">(A627-$A$2)/365.25</f>
        <v>2.3709787816564</v>
      </c>
      <c r="G627" s="37" t="n">
        <f aca="false">INDEX('Default Prob'!$P$5:$P$14,MIN(1+_xlfn.IFNA(MATCH(F627,'Default Prob'!$F$5:$F$14,1),0),COUNT('Default Prob'!$P$5:$P$14)))</f>
        <v>0.034781230763125</v>
      </c>
      <c r="H627" s="37" t="n">
        <f aca="false">H626*EXP(-G626*(F627-F626))</f>
        <v>0.931191197855697</v>
      </c>
      <c r="I627" s="38" t="n">
        <f aca="false">H626-H627</f>
        <v>0.000266058337865527</v>
      </c>
      <c r="J627" s="39" t="n">
        <f aca="false">INDEX('Default Prob'!$C$3:$C$20, _xlfn.IFNA(MATCH(F627, 'Default Prob'!$B$3:$B$20, 1), 1))</f>
        <v>-0.00582</v>
      </c>
      <c r="K627" s="40" t="n">
        <f aca="false">1/((1+J627)^F627)</f>
        <v>1.01393561628605</v>
      </c>
      <c r="L627" s="41" t="n">
        <f aca="false">IF(AND(D627, A627 &lt;= $G$2), $D$5*$D$2*(A627-E627)/365.25, 0)</f>
        <v>0</v>
      </c>
      <c r="M627" s="41" t="n">
        <f aca="false">IF(A627&lt;=$G$2, $D$5*$D$2*(A627-E627)/365.25, 0)</f>
        <v>1149.89733059548</v>
      </c>
      <c r="N627" s="42" t="n">
        <f aca="false">(L627*H627 + M627*I627) * K627</f>
        <v>0.310203231770362</v>
      </c>
      <c r="O627" s="43" t="n">
        <f aca="false">IF(A627&lt;=$G$2, $D$2*(1-$D$3), 0)</f>
        <v>600000</v>
      </c>
      <c r="P627" s="44" t="n">
        <f aca="false">O627*I627*K627</f>
        <v>161.859614863036</v>
      </c>
    </row>
    <row r="628" customFormat="false" ht="15" hidden="false" customHeight="false" outlineLevel="0" collapsed="false">
      <c r="A628" s="4" t="n">
        <f aca="false">WORKDAY(A627, 1)</f>
        <v>44761</v>
      </c>
      <c r="B628" s="33" t="n">
        <f aca="false">DATE(2000, MONTH(A628), DAY(A628))</f>
        <v>36726</v>
      </c>
      <c r="C628" s="33" t="n">
        <f aca="false">VLOOKUP(B628, $R$9:$S$13, 2)</f>
        <v>36789</v>
      </c>
      <c r="D628" s="34" t="n">
        <f aca="false">IF(OR(C628=B628, AND(C628&lt;&gt;C627, C627&gt;B627)), 1, 0)</f>
        <v>0</v>
      </c>
      <c r="E628" s="4" t="n">
        <f aca="false" t="array" ref="E628:E628">INDEX($A$9:A627, MAX(IF($D$9:D627=1, ROW(D$9:$D627)-ROW($D$9)+1, 0)))</f>
        <v>44732</v>
      </c>
      <c r="F628" s="36" t="n">
        <f aca="false">(A628-$A$2)/365.25</f>
        <v>2.37371663244353</v>
      </c>
      <c r="G628" s="37" t="n">
        <f aca="false">INDEX('Default Prob'!$P$5:$P$14,MIN(1+_xlfn.IFNA(MATCH(F628,'Default Prob'!$F$5:$F$14,1),0),COUNT('Default Prob'!$P$5:$P$14)))</f>
        <v>0.034781230763125</v>
      </c>
      <c r="H628" s="37" t="n">
        <f aca="false">H627*EXP(-G627*(F628-F627))</f>
        <v>0.931102528632151</v>
      </c>
      <c r="I628" s="38" t="n">
        <f aca="false">H627-H628</f>
        <v>8.86692235465558E-005</v>
      </c>
      <c r="J628" s="39" t="n">
        <f aca="false">INDEX('Default Prob'!$C$3:$C$20, _xlfn.IFNA(MATCH(F628, 'Default Prob'!$B$3:$B$20, 1), 1))</f>
        <v>-0.00582</v>
      </c>
      <c r="K628" s="40" t="n">
        <f aca="false">1/((1+J628)^F628)</f>
        <v>1.01395181995947</v>
      </c>
      <c r="L628" s="41" t="n">
        <f aca="false">IF(AND(D628, A628 &lt;= $G$2), $D$5*$D$2*(A628-E628)/365.25, 0)</f>
        <v>0</v>
      </c>
      <c r="M628" s="41" t="n">
        <f aca="false">IF(A628&lt;=$G$2, $D$5*$D$2*(A628-E628)/365.25, 0)</f>
        <v>1190.96509240246</v>
      </c>
      <c r="N628" s="42" t="n">
        <f aca="false">(L628*H628 + M628*I628) * K628</f>
        <v>0.107075289408348</v>
      </c>
      <c r="O628" s="43" t="n">
        <f aca="false">IF(A628&lt;=$G$2, $D$2*(1-$D$3), 0)</f>
        <v>600000</v>
      </c>
      <c r="P628" s="44" t="n">
        <f aca="false">O628*I628*K628</f>
        <v>53.9437923536538</v>
      </c>
    </row>
    <row r="629" customFormat="false" ht="15" hidden="false" customHeight="false" outlineLevel="0" collapsed="false">
      <c r="A629" s="4" t="n">
        <f aca="false">WORKDAY(A628, 1)</f>
        <v>44762</v>
      </c>
      <c r="B629" s="33" t="n">
        <f aca="false">DATE(2000, MONTH(A629), DAY(A629))</f>
        <v>36727</v>
      </c>
      <c r="C629" s="33" t="n">
        <f aca="false">VLOOKUP(B629, $R$9:$S$13, 2)</f>
        <v>36789</v>
      </c>
      <c r="D629" s="34" t="n">
        <f aca="false">IF(OR(C629=B629, AND(C629&lt;&gt;C628, C628&gt;B628)), 1, 0)</f>
        <v>0</v>
      </c>
      <c r="E629" s="4" t="n">
        <f aca="false" t="array" ref="E629:E629">INDEX($A$9:A628, MAX(IF($D$9:D628=1, ROW(D$9:$D628)-ROW($D$9)+1, 0)))</f>
        <v>44732</v>
      </c>
      <c r="F629" s="36" t="n">
        <f aca="false">(A629-$A$2)/365.25</f>
        <v>2.37645448323066</v>
      </c>
      <c r="G629" s="37" t="n">
        <f aca="false">INDEX('Default Prob'!$P$5:$P$14,MIN(1+_xlfn.IFNA(MATCH(F629,'Default Prob'!$F$5:$F$14,1),0),COUNT('Default Prob'!$P$5:$P$14)))</f>
        <v>0.034781230763125</v>
      </c>
      <c r="H629" s="37" t="n">
        <f aca="false">H628*EXP(-G628*(F629-F628))</f>
        <v>0.931013867851802</v>
      </c>
      <c r="I629" s="38" t="n">
        <f aca="false">H628-H629</f>
        <v>8.86607803490813E-005</v>
      </c>
      <c r="J629" s="39" t="n">
        <f aca="false">INDEX('Default Prob'!$C$3:$C$20, _xlfn.IFNA(MATCH(F629, 'Default Prob'!$B$3:$B$20, 1), 1))</f>
        <v>-0.00582</v>
      </c>
      <c r="K629" s="40" t="n">
        <f aca="false">1/((1+J629)^F629)</f>
        <v>1.01396802389183</v>
      </c>
      <c r="L629" s="41" t="n">
        <f aca="false">IF(AND(D629, A629 &lt;= $G$2), $D$5*$D$2*(A629-E629)/365.25, 0)</f>
        <v>0</v>
      </c>
      <c r="M629" s="41" t="n">
        <f aca="false">IF(A629&lt;=$G$2, $D$5*$D$2*(A629-E629)/365.25, 0)</f>
        <v>1232.03285420945</v>
      </c>
      <c r="N629" s="42" t="n">
        <f aca="false">(L629*H629 + M629*I629) * K629</f>
        <v>0.110758763343653</v>
      </c>
      <c r="O629" s="43" t="n">
        <f aca="false">IF(A629&lt;=$G$2, $D$2*(1-$D$3), 0)</f>
        <v>600000</v>
      </c>
      <c r="P629" s="44" t="n">
        <f aca="false">O629*I629*K629</f>
        <v>53.9395177483593</v>
      </c>
    </row>
    <row r="630" customFormat="false" ht="15" hidden="false" customHeight="false" outlineLevel="0" collapsed="false">
      <c r="A630" s="4" t="n">
        <f aca="false">WORKDAY(A629, 1)</f>
        <v>44763</v>
      </c>
      <c r="B630" s="33" t="n">
        <f aca="false">DATE(2000, MONTH(A630), DAY(A630))</f>
        <v>36728</v>
      </c>
      <c r="C630" s="33" t="n">
        <f aca="false">VLOOKUP(B630, $R$9:$S$13, 2)</f>
        <v>36789</v>
      </c>
      <c r="D630" s="34" t="n">
        <f aca="false">IF(OR(C630=B630, AND(C630&lt;&gt;C629, C629&gt;B629)), 1, 0)</f>
        <v>0</v>
      </c>
      <c r="E630" s="4" t="n">
        <f aca="false" t="array" ref="E630:E630">INDEX($A$9:A629, MAX(IF($D$9:D629=1, ROW(D$9:$D629)-ROW($D$9)+1, 0)))</f>
        <v>44732</v>
      </c>
      <c r="F630" s="36" t="n">
        <f aca="false">(A630-$A$2)/365.25</f>
        <v>2.3791923340178</v>
      </c>
      <c r="G630" s="37" t="n">
        <f aca="false">INDEX('Default Prob'!$P$5:$P$14,MIN(1+_xlfn.IFNA(MATCH(F630,'Default Prob'!$F$5:$F$14,1),0),COUNT('Default Prob'!$P$5:$P$14)))</f>
        <v>0.034781230763125</v>
      </c>
      <c r="H630" s="37" t="n">
        <f aca="false">H629*EXP(-G629*(F630-F629))</f>
        <v>0.930925215513846</v>
      </c>
      <c r="I630" s="38" t="n">
        <f aca="false">H629-H630</f>
        <v>8.86523379555193E-005</v>
      </c>
      <c r="J630" s="39" t="n">
        <f aca="false">INDEX('Default Prob'!$C$3:$C$20, _xlfn.IFNA(MATCH(F630, 'Default Prob'!$B$3:$B$20, 1), 1))</f>
        <v>-0.00582</v>
      </c>
      <c r="K630" s="40" t="n">
        <f aca="false">1/((1+J630)^F630)</f>
        <v>1.01398422808315</v>
      </c>
      <c r="L630" s="41" t="n">
        <f aca="false">IF(AND(D630, A630 &lt;= $G$2), $D$5*$D$2*(A630-E630)/365.25, 0)</f>
        <v>0</v>
      </c>
      <c r="M630" s="41" t="n">
        <f aca="false">IF(A630&lt;=$G$2, $D$5*$D$2*(A630-E630)/365.25, 0)</f>
        <v>1273.10061601643</v>
      </c>
      <c r="N630" s="42" t="n">
        <f aca="false">(L630*H630 + M630*I630) * K630</f>
        <v>0.114441652836033</v>
      </c>
      <c r="O630" s="43" t="n">
        <f aca="false">IF(A630&lt;=$G$2, $D$2*(1-$D$3), 0)</f>
        <v>600000</v>
      </c>
      <c r="P630" s="44" t="n">
        <f aca="false">O630*I630*K630</f>
        <v>53.935243481756</v>
      </c>
    </row>
    <row r="631" customFormat="false" ht="15" hidden="false" customHeight="false" outlineLevel="0" collapsed="false">
      <c r="A631" s="4" t="n">
        <f aca="false">WORKDAY(A630, 1)</f>
        <v>44764</v>
      </c>
      <c r="B631" s="33" t="n">
        <f aca="false">DATE(2000, MONTH(A631), DAY(A631))</f>
        <v>36729</v>
      </c>
      <c r="C631" s="33" t="n">
        <f aca="false">VLOOKUP(B631, $R$9:$S$13, 2)</f>
        <v>36789</v>
      </c>
      <c r="D631" s="34" t="n">
        <f aca="false">IF(OR(C631=B631, AND(C631&lt;&gt;C630, C630&gt;B630)), 1, 0)</f>
        <v>0</v>
      </c>
      <c r="E631" s="4" t="n">
        <f aca="false" t="array" ref="E631:E631">INDEX($A$9:A630, MAX(IF($D$9:D630=1, ROW(D$9:$D630)-ROW($D$9)+1, 0)))</f>
        <v>44732</v>
      </c>
      <c r="F631" s="36" t="n">
        <f aca="false">(A631-$A$2)/365.25</f>
        <v>2.38193018480493</v>
      </c>
      <c r="G631" s="37" t="n">
        <f aca="false">INDEX('Default Prob'!$P$5:$P$14,MIN(1+_xlfn.IFNA(MATCH(F631,'Default Prob'!$F$5:$F$14,1),0),COUNT('Default Prob'!$P$5:$P$14)))</f>
        <v>0.034781230763125</v>
      </c>
      <c r="H631" s="37" t="n">
        <f aca="false">H630*EXP(-G630*(F631-F630))</f>
        <v>0.93083657161748</v>
      </c>
      <c r="I631" s="38" t="n">
        <f aca="false">H630-H631</f>
        <v>8.86438963658698E-005</v>
      </c>
      <c r="J631" s="39" t="n">
        <f aca="false">INDEX('Default Prob'!$C$3:$C$20, _xlfn.IFNA(MATCH(F631, 'Default Prob'!$B$3:$B$20, 1), 1))</f>
        <v>-0.00582</v>
      </c>
      <c r="K631" s="40" t="n">
        <f aca="false">1/((1+J631)^F631)</f>
        <v>1.01400043253342</v>
      </c>
      <c r="L631" s="41" t="n">
        <f aca="false">IF(AND(D631, A631 &lt;= $G$2), $D$5*$D$2*(A631-E631)/365.25, 0)</f>
        <v>0</v>
      </c>
      <c r="M631" s="41" t="n">
        <f aca="false">IF(A631&lt;=$G$2, $D$5*$D$2*(A631-E631)/365.25, 0)</f>
        <v>1314.16837782341</v>
      </c>
      <c r="N631" s="42" t="n">
        <f aca="false">(L631*H631 + M631*I631) * K631</f>
        <v>0.118123957955075</v>
      </c>
      <c r="O631" s="43" t="n">
        <f aca="false">IF(A631&lt;=$G$2, $D$2*(1-$D$3), 0)</f>
        <v>600000</v>
      </c>
      <c r="P631" s="44" t="n">
        <f aca="false">O631*I631*K631</f>
        <v>53.9309695538639</v>
      </c>
    </row>
    <row r="632" customFormat="false" ht="15" hidden="false" customHeight="false" outlineLevel="0" collapsed="false">
      <c r="A632" s="4" t="n">
        <f aca="false">WORKDAY(A631, 1)</f>
        <v>44767</v>
      </c>
      <c r="B632" s="33" t="n">
        <f aca="false">DATE(2000, MONTH(A632), DAY(A632))</f>
        <v>36732</v>
      </c>
      <c r="C632" s="33" t="n">
        <f aca="false">VLOOKUP(B632, $R$9:$S$13, 2)</f>
        <v>36789</v>
      </c>
      <c r="D632" s="34" t="n">
        <f aca="false">IF(OR(C632=B632, AND(C632&lt;&gt;C631, C631&gt;B631)), 1, 0)</f>
        <v>0</v>
      </c>
      <c r="E632" s="4" t="n">
        <f aca="false" t="array" ref="E632:E632">INDEX($A$9:A631, MAX(IF($D$9:D631=1, ROW(D$9:$D631)-ROW($D$9)+1, 0)))</f>
        <v>44732</v>
      </c>
      <c r="F632" s="36" t="n">
        <f aca="false">(A632-$A$2)/365.25</f>
        <v>2.39014373716632</v>
      </c>
      <c r="G632" s="37" t="n">
        <f aca="false">INDEX('Default Prob'!$P$5:$P$14,MIN(1+_xlfn.IFNA(MATCH(F632,'Default Prob'!$F$5:$F$14,1),0),COUNT('Default Prob'!$P$5:$P$14)))</f>
        <v>0.034781230763125</v>
      </c>
      <c r="H632" s="37" t="n">
        <f aca="false">H631*EXP(-G631*(F632-F631))</f>
        <v>0.930570690569883</v>
      </c>
      <c r="I632" s="38" t="n">
        <f aca="false">H631-H632</f>
        <v>0.000265881047597505</v>
      </c>
      <c r="J632" s="39" t="n">
        <f aca="false">INDEX('Default Prob'!$C$3:$C$20, _xlfn.IFNA(MATCH(F632, 'Default Prob'!$B$3:$B$20, 1), 1))</f>
        <v>-0.00582</v>
      </c>
      <c r="K632" s="40" t="n">
        <f aca="false">1/((1+J632)^F632)</f>
        <v>1.01404904743804</v>
      </c>
      <c r="L632" s="41" t="n">
        <f aca="false">IF(AND(D632, A632 &lt;= $G$2), $D$5*$D$2*(A632-E632)/365.25, 0)</f>
        <v>0</v>
      </c>
      <c r="M632" s="41" t="n">
        <f aca="false">IF(A632&lt;=$G$2, $D$5*$D$2*(A632-E632)/365.25, 0)</f>
        <v>1437.37166324435</v>
      </c>
      <c r="N632" s="42" t="n">
        <f aca="false">(L632*H632 + M632*I632) * K632</f>
        <v>0.38753900643461</v>
      </c>
      <c r="O632" s="43" t="n">
        <f aca="false">IF(A632&lt;=$G$2, $D$2*(1-$D$3), 0)</f>
        <v>600000</v>
      </c>
      <c r="P632" s="44" t="n">
        <f aca="false">O632*I632*K632</f>
        <v>161.769853828847</v>
      </c>
    </row>
    <row r="633" customFormat="false" ht="15" hidden="false" customHeight="false" outlineLevel="0" collapsed="false">
      <c r="A633" s="4" t="n">
        <f aca="false">WORKDAY(A632, 1)</f>
        <v>44768</v>
      </c>
      <c r="B633" s="33" t="n">
        <f aca="false">DATE(2000, MONTH(A633), DAY(A633))</f>
        <v>36733</v>
      </c>
      <c r="C633" s="33" t="n">
        <f aca="false">VLOOKUP(B633, $R$9:$S$13, 2)</f>
        <v>36789</v>
      </c>
      <c r="D633" s="34" t="n">
        <f aca="false">IF(OR(C633=B633, AND(C633&lt;&gt;C632, C632&gt;B632)), 1, 0)</f>
        <v>0</v>
      </c>
      <c r="E633" s="4" t="n">
        <f aca="false" t="array" ref="E633:E633">INDEX($A$9:A632, MAX(IF($D$9:D632=1, ROW(D$9:$D632)-ROW($D$9)+1, 0)))</f>
        <v>44732</v>
      </c>
      <c r="F633" s="36" t="n">
        <f aca="false">(A633-$A$2)/365.25</f>
        <v>2.39288158795346</v>
      </c>
      <c r="G633" s="37" t="n">
        <f aca="false">INDEX('Default Prob'!$P$5:$P$14,MIN(1+_xlfn.IFNA(MATCH(F633,'Default Prob'!$F$5:$F$14,1),0),COUNT('Default Prob'!$P$5:$P$14)))</f>
        <v>0.034781230763125</v>
      </c>
      <c r="H633" s="37" t="n">
        <f aca="false">H632*EXP(-G632*(F633-F632))</f>
        <v>0.930482080431838</v>
      </c>
      <c r="I633" s="38" t="n">
        <f aca="false">H632-H633</f>
        <v>8.86101380447313E-005</v>
      </c>
      <c r="J633" s="39" t="n">
        <f aca="false">INDEX('Default Prob'!$C$3:$C$20, _xlfn.IFNA(MATCH(F633, 'Default Prob'!$B$3:$B$20, 1), 1))</f>
        <v>-0.00582</v>
      </c>
      <c r="K633" s="40" t="n">
        <f aca="false">1/((1+J633)^F633)</f>
        <v>1.0140652529242</v>
      </c>
      <c r="L633" s="41" t="n">
        <f aca="false">IF(AND(D633, A633 &lt;= $G$2), $D$5*$D$2*(A633-E633)/365.25, 0)</f>
        <v>0</v>
      </c>
      <c r="M633" s="41" t="n">
        <f aca="false">IF(A633&lt;=$G$2, $D$5*$D$2*(A633-E633)/365.25, 0)</f>
        <v>1478.43942505133</v>
      </c>
      <c r="N633" s="42" t="n">
        <f aca="false">(L633*H633 + M633*I633) * K633</f>
        <v>0.13284733608736</v>
      </c>
      <c r="O633" s="43" t="n">
        <f aca="false">IF(A633&lt;=$G$2, $D$2*(1-$D$3), 0)</f>
        <v>600000</v>
      </c>
      <c r="P633" s="44" t="n">
        <f aca="false">O633*I633*K633</f>
        <v>53.913877228787</v>
      </c>
    </row>
    <row r="634" customFormat="false" ht="15" hidden="false" customHeight="false" outlineLevel="0" collapsed="false">
      <c r="A634" s="4" t="n">
        <f aca="false">WORKDAY(A633, 1)</f>
        <v>44769</v>
      </c>
      <c r="B634" s="33" t="n">
        <f aca="false">DATE(2000, MONTH(A634), DAY(A634))</f>
        <v>36734</v>
      </c>
      <c r="C634" s="33" t="n">
        <f aca="false">VLOOKUP(B634, $R$9:$S$13, 2)</f>
        <v>36789</v>
      </c>
      <c r="D634" s="34" t="n">
        <f aca="false">IF(OR(C634=B634, AND(C634&lt;&gt;C633, C633&gt;B633)), 1, 0)</f>
        <v>0</v>
      </c>
      <c r="E634" s="4" t="n">
        <f aca="false" t="array" ref="E634:E634">INDEX($A$9:A633, MAX(IF($D$9:D633=1, ROW(D$9:$D633)-ROW($D$9)+1, 0)))</f>
        <v>44732</v>
      </c>
      <c r="F634" s="36" t="n">
        <f aca="false">(A634-$A$2)/365.25</f>
        <v>2.39561943874059</v>
      </c>
      <c r="G634" s="37" t="n">
        <f aca="false">INDEX('Default Prob'!$P$5:$P$14,MIN(1+_xlfn.IFNA(MATCH(F634,'Default Prob'!$F$5:$F$14,1),0),COUNT('Default Prob'!$P$5:$P$14)))</f>
        <v>0.034781230763125</v>
      </c>
      <c r="H634" s="37" t="n">
        <f aca="false">H633*EXP(-G633*(F634-F633))</f>
        <v>0.930393478731365</v>
      </c>
      <c r="I634" s="38" t="n">
        <f aca="false">H633-H634</f>
        <v>8.8601700473423E-005</v>
      </c>
      <c r="J634" s="39" t="n">
        <f aca="false">INDEX('Default Prob'!$C$3:$C$20, _xlfn.IFNA(MATCH(F634, 'Default Prob'!$B$3:$B$20, 1), 1))</f>
        <v>-0.00582</v>
      </c>
      <c r="K634" s="40" t="n">
        <f aca="false">1/((1+J634)^F634)</f>
        <v>1.01408145866933</v>
      </c>
      <c r="L634" s="41" t="n">
        <f aca="false">IF(AND(D634, A634 &lt;= $G$2), $D$5*$D$2*(A634-E634)/365.25, 0)</f>
        <v>0</v>
      </c>
      <c r="M634" s="41" t="n">
        <f aca="false">IF(A634&lt;=$G$2, $D$5*$D$2*(A634-E634)/365.25, 0)</f>
        <v>1519.50718685832</v>
      </c>
      <c r="N634" s="42" t="n">
        <f aca="false">(L634*H634 + M634*I634) * K634</f>
        <v>0.136526720381801</v>
      </c>
      <c r="O634" s="43" t="n">
        <f aca="false">IF(A634&lt;=$G$2, $D$2*(1-$D$3), 0)</f>
        <v>600000</v>
      </c>
      <c r="P634" s="44" t="n">
        <f aca="false">O634*I634*K634</f>
        <v>53.9096049940029</v>
      </c>
    </row>
    <row r="635" customFormat="false" ht="15" hidden="false" customHeight="false" outlineLevel="0" collapsed="false">
      <c r="A635" s="4" t="n">
        <f aca="false">WORKDAY(A634, 1)</f>
        <v>44770</v>
      </c>
      <c r="B635" s="33" t="n">
        <f aca="false">DATE(2000, MONTH(A635), DAY(A635))</f>
        <v>36735</v>
      </c>
      <c r="C635" s="33" t="n">
        <f aca="false">VLOOKUP(B635, $R$9:$S$13, 2)</f>
        <v>36789</v>
      </c>
      <c r="D635" s="34" t="n">
        <f aca="false">IF(OR(C635=B635, AND(C635&lt;&gt;C634, C634&gt;B634)), 1, 0)</f>
        <v>0</v>
      </c>
      <c r="E635" s="4" t="n">
        <f aca="false" t="array" ref="E635:E635">INDEX($A$9:A634, MAX(IF($D$9:D634=1, ROW(D$9:$D634)-ROW($D$9)+1, 0)))</f>
        <v>44732</v>
      </c>
      <c r="F635" s="36" t="n">
        <f aca="false">(A635-$A$2)/365.25</f>
        <v>2.39835728952772</v>
      </c>
      <c r="G635" s="37" t="n">
        <f aca="false">INDEX('Default Prob'!$P$5:$P$14,MIN(1+_xlfn.IFNA(MATCH(F635,'Default Prob'!$F$5:$F$14,1),0),COUNT('Default Prob'!$P$5:$P$14)))</f>
        <v>0.034781230763125</v>
      </c>
      <c r="H635" s="37" t="n">
        <f aca="false">H634*EXP(-G634*(F635-F634))</f>
        <v>0.930304885467659</v>
      </c>
      <c r="I635" s="38" t="n">
        <f aca="false">H634-H635</f>
        <v>8.85932637054721E-005</v>
      </c>
      <c r="J635" s="39" t="n">
        <f aca="false">INDEX('Default Prob'!$C$3:$C$20, _xlfn.IFNA(MATCH(F635, 'Default Prob'!$B$3:$B$20, 1), 1))</f>
        <v>-0.00582</v>
      </c>
      <c r="K635" s="40" t="n">
        <f aca="false">1/((1+J635)^F635)</f>
        <v>1.01409766467344</v>
      </c>
      <c r="L635" s="41" t="n">
        <f aca="false">IF(AND(D635, A635 &lt;= $G$2), $D$5*$D$2*(A635-E635)/365.25, 0)</f>
        <v>0</v>
      </c>
      <c r="M635" s="41" t="n">
        <f aca="false">IF(A635&lt;=$G$2, $D$5*$D$2*(A635-E635)/365.25, 0)</f>
        <v>1560.5749486653</v>
      </c>
      <c r="N635" s="42" t="n">
        <f aca="false">(L635*H635 + M635*I635) * K635</f>
        <v>0.140205520719576</v>
      </c>
      <c r="O635" s="43" t="n">
        <f aca="false">IF(A635&lt;=$G$2, $D$2*(1-$D$3), 0)</f>
        <v>600000</v>
      </c>
      <c r="P635" s="44" t="n">
        <f aca="false">O635*I635*K635</f>
        <v>53.9053330977105</v>
      </c>
    </row>
    <row r="636" customFormat="false" ht="15" hidden="false" customHeight="false" outlineLevel="0" collapsed="false">
      <c r="A636" s="4" t="n">
        <f aca="false">WORKDAY(A635, 1)</f>
        <v>44771</v>
      </c>
      <c r="B636" s="33" t="n">
        <f aca="false">DATE(2000, MONTH(A636), DAY(A636))</f>
        <v>36736</v>
      </c>
      <c r="C636" s="33" t="n">
        <f aca="false">VLOOKUP(B636, $R$9:$S$13, 2)</f>
        <v>36789</v>
      </c>
      <c r="D636" s="34" t="n">
        <f aca="false">IF(OR(C636=B636, AND(C636&lt;&gt;C635, C635&gt;B635)), 1, 0)</f>
        <v>0</v>
      </c>
      <c r="E636" s="4" t="n">
        <f aca="false" t="array" ref="E636:E636">INDEX($A$9:A635, MAX(IF($D$9:D635=1, ROW(D$9:$D635)-ROW($D$9)+1, 0)))</f>
        <v>44732</v>
      </c>
      <c r="F636" s="36" t="n">
        <f aca="false">(A636-$A$2)/365.25</f>
        <v>2.40109514031485</v>
      </c>
      <c r="G636" s="37" t="n">
        <f aca="false">INDEX('Default Prob'!$P$5:$P$14,MIN(1+_xlfn.IFNA(MATCH(F636,'Default Prob'!$F$5:$F$14,1),0),COUNT('Default Prob'!$P$5:$P$14)))</f>
        <v>0.034781230763125</v>
      </c>
      <c r="H636" s="37" t="n">
        <f aca="false">H635*EXP(-G635*(F636-F635))</f>
        <v>0.930216300639918</v>
      </c>
      <c r="I636" s="38" t="n">
        <f aca="false">H635-H636</f>
        <v>8.85848277409895E-005</v>
      </c>
      <c r="J636" s="39" t="n">
        <f aca="false">INDEX('Default Prob'!$C$3:$C$20, _xlfn.IFNA(MATCH(F636, 'Default Prob'!$B$3:$B$20, 1), 1))</f>
        <v>-0.00582</v>
      </c>
      <c r="K636" s="40" t="n">
        <f aca="false">1/((1+J636)^F636)</f>
        <v>1.01411387093654</v>
      </c>
      <c r="L636" s="41" t="n">
        <f aca="false">IF(AND(D636, A636 &lt;= $G$2), $D$5*$D$2*(A636-E636)/365.25, 0)</f>
        <v>0</v>
      </c>
      <c r="M636" s="41" t="n">
        <f aca="false">IF(A636&lt;=$G$2, $D$5*$D$2*(A636-E636)/365.25, 0)</f>
        <v>1601.64271047228</v>
      </c>
      <c r="N636" s="42" t="n">
        <f aca="false">(L636*H636 + M636*I636) * K636</f>
        <v>0.143883737170424</v>
      </c>
      <c r="O636" s="43" t="n">
        <f aca="false">IF(A636&lt;=$G$2, $D$2*(1-$D$3), 0)</f>
        <v>600000</v>
      </c>
      <c r="P636" s="44" t="n">
        <f aca="false">O636*I636*K636</f>
        <v>53.9010615399971</v>
      </c>
    </row>
    <row r="637" customFormat="false" ht="15" hidden="false" customHeight="false" outlineLevel="0" collapsed="false">
      <c r="A637" s="4" t="n">
        <f aca="false">WORKDAY(A636, 1)</f>
        <v>44774</v>
      </c>
      <c r="B637" s="33" t="n">
        <f aca="false">DATE(2000, MONTH(A637), DAY(A637))</f>
        <v>36739</v>
      </c>
      <c r="C637" s="33" t="n">
        <f aca="false">VLOOKUP(B637, $R$9:$S$13, 2)</f>
        <v>36789</v>
      </c>
      <c r="D637" s="34" t="n">
        <f aca="false">IF(OR(C637=B637, AND(C637&lt;&gt;C636, C636&gt;B636)), 1, 0)</f>
        <v>0</v>
      </c>
      <c r="E637" s="4" t="n">
        <f aca="false" t="array" ref="E637:E637">INDEX($A$9:A636, MAX(IF($D$9:D636=1, ROW(D$9:$D636)-ROW($D$9)+1, 0)))</f>
        <v>44732</v>
      </c>
      <c r="F637" s="36" t="n">
        <f aca="false">(A637-$A$2)/365.25</f>
        <v>2.40930869267625</v>
      </c>
      <c r="G637" s="37" t="n">
        <f aca="false">INDEX('Default Prob'!$P$5:$P$14,MIN(1+_xlfn.IFNA(MATCH(F637,'Default Prob'!$F$5:$F$14,1),0),COUNT('Default Prob'!$P$5:$P$14)))</f>
        <v>0.034781230763125</v>
      </c>
      <c r="H637" s="37" t="n">
        <f aca="false">H636*EXP(-G636*(F637-F636))</f>
        <v>0.92995059676445</v>
      </c>
      <c r="I637" s="38" t="n">
        <f aca="false">H636-H637</f>
        <v>0.000265703875468315</v>
      </c>
      <c r="J637" s="39" t="n">
        <f aca="false">INDEX('Default Prob'!$C$3:$C$20, _xlfn.IFNA(MATCH(F637, 'Default Prob'!$B$3:$B$20, 1), 1))</f>
        <v>-0.00582</v>
      </c>
      <c r="K637" s="40" t="n">
        <f aca="false">1/((1+J637)^F637)</f>
        <v>1.01416249127982</v>
      </c>
      <c r="L637" s="41" t="n">
        <f aca="false">IF(AND(D637, A637 &lt;= $G$2), $D$5*$D$2*(A637-E637)/365.25, 0)</f>
        <v>0</v>
      </c>
      <c r="M637" s="41" t="n">
        <f aca="false">IF(A637&lt;=$G$2, $D$5*$D$2*(A637-E637)/365.25, 0)</f>
        <v>1724.84599589322</v>
      </c>
      <c r="N637" s="42" t="n">
        <f aca="false">(L637*H637 + M637*I637) * K637</f>
        <v>0.464788910886294</v>
      </c>
      <c r="O637" s="43" t="n">
        <f aca="false">IF(A637&lt;=$G$2, $D$2*(1-$D$3), 0)</f>
        <v>600000</v>
      </c>
      <c r="P637" s="44" t="n">
        <f aca="false">O637*I637*K637</f>
        <v>161.68014257259</v>
      </c>
    </row>
    <row r="638" customFormat="false" ht="15" hidden="false" customHeight="false" outlineLevel="0" collapsed="false">
      <c r="A638" s="4" t="n">
        <f aca="false">WORKDAY(A637, 1)</f>
        <v>44775</v>
      </c>
      <c r="B638" s="33" t="n">
        <f aca="false">DATE(2000, MONTH(A638), DAY(A638))</f>
        <v>36740</v>
      </c>
      <c r="C638" s="33" t="n">
        <f aca="false">VLOOKUP(B638, $R$9:$S$13, 2)</f>
        <v>36789</v>
      </c>
      <c r="D638" s="34" t="n">
        <f aca="false">IF(OR(C638=B638, AND(C638&lt;&gt;C637, C637&gt;B637)), 1, 0)</f>
        <v>0</v>
      </c>
      <c r="E638" s="4" t="n">
        <f aca="false" t="array" ref="E638:E638">INDEX($A$9:A637, MAX(IF($D$9:D637=1, ROW(D$9:$D637)-ROW($D$9)+1, 0)))</f>
        <v>44732</v>
      </c>
      <c r="F638" s="36" t="n">
        <f aca="false">(A638-$A$2)/365.25</f>
        <v>2.41204654346338</v>
      </c>
      <c r="G638" s="37" t="n">
        <f aca="false">INDEX('Default Prob'!$P$5:$P$14,MIN(1+_xlfn.IFNA(MATCH(F638,'Default Prob'!$F$5:$F$14,1),0),COUNT('Default Prob'!$P$5:$P$14)))</f>
        <v>0.034781230763125</v>
      </c>
      <c r="H638" s="37" t="n">
        <f aca="false">H637*EXP(-G637*(F638-F637))</f>
        <v>0.929862045672535</v>
      </c>
      <c r="I638" s="38" t="n">
        <f aca="false">H637-H638</f>
        <v>8.85510919149679E-005</v>
      </c>
      <c r="J638" s="39" t="n">
        <f aca="false">INDEX('Default Prob'!$C$3:$C$20, _xlfn.IFNA(MATCH(F638, 'Default Prob'!$B$3:$B$20, 1), 1))</f>
        <v>-0.00582</v>
      </c>
      <c r="K638" s="40" t="n">
        <f aca="false">1/((1+J638)^F638)</f>
        <v>1.01417869857891</v>
      </c>
      <c r="L638" s="41" t="n">
        <f aca="false">IF(AND(D638, A638 &lt;= $G$2), $D$5*$D$2*(A638-E638)/365.25, 0)</f>
        <v>0</v>
      </c>
      <c r="M638" s="41" t="n">
        <f aca="false">IF(A638&lt;=$G$2, $D$5*$D$2*(A638-E638)/365.25, 0)</f>
        <v>1765.91375770021</v>
      </c>
      <c r="N638" s="42" t="n">
        <f aca="false">(L638*H638 + M638*I638) * K638</f>
        <v>0.158590765491201</v>
      </c>
      <c r="O638" s="43" t="n">
        <f aca="false">IF(A638&lt;=$G$2, $D$2*(1-$D$3), 0)</f>
        <v>600000</v>
      </c>
      <c r="P638" s="44" t="n">
        <f aca="false">O638*I638*K638</f>
        <v>53.8839786936384</v>
      </c>
    </row>
    <row r="639" customFormat="false" ht="15" hidden="false" customHeight="false" outlineLevel="0" collapsed="false">
      <c r="A639" s="4" t="n">
        <f aca="false">WORKDAY(A638, 1)</f>
        <v>44776</v>
      </c>
      <c r="B639" s="33" t="n">
        <f aca="false">DATE(2000, MONTH(A639), DAY(A639))</f>
        <v>36741</v>
      </c>
      <c r="C639" s="33" t="n">
        <f aca="false">VLOOKUP(B639, $R$9:$S$13, 2)</f>
        <v>36789</v>
      </c>
      <c r="D639" s="34" t="n">
        <f aca="false">IF(OR(C639=B639, AND(C639&lt;&gt;C638, C638&gt;B638)), 1, 0)</f>
        <v>0</v>
      </c>
      <c r="E639" s="4" t="n">
        <f aca="false" t="array" ref="E639:E639">INDEX($A$9:A638, MAX(IF($D$9:D638=1, ROW(D$9:$D638)-ROW($D$9)+1, 0)))</f>
        <v>44732</v>
      </c>
      <c r="F639" s="36" t="n">
        <f aca="false">(A639-$A$2)/365.25</f>
        <v>2.41478439425051</v>
      </c>
      <c r="G639" s="37" t="n">
        <f aca="false">INDEX('Default Prob'!$P$5:$P$14,MIN(1+_xlfn.IFNA(MATCH(F639,'Default Prob'!$F$5:$F$14,1),0),COUNT('Default Prob'!$P$5:$P$14)))</f>
        <v>0.034781230763125</v>
      </c>
      <c r="H639" s="37" t="n">
        <f aca="false">H638*EXP(-G638*(F639-F638))</f>
        <v>0.929773503012569</v>
      </c>
      <c r="I639" s="38" t="n">
        <f aca="false">H638-H639</f>
        <v>8.85426599661621E-005</v>
      </c>
      <c r="J639" s="39" t="n">
        <f aca="false">INDEX('Default Prob'!$C$3:$C$20, _xlfn.IFNA(MATCH(F639, 'Default Prob'!$B$3:$B$20, 1), 1))</f>
        <v>-0.00582</v>
      </c>
      <c r="K639" s="40" t="n">
        <f aca="false">1/((1+J639)^F639)</f>
        <v>1.01419490613702</v>
      </c>
      <c r="L639" s="41" t="n">
        <f aca="false">IF(AND(D639, A639 &lt;= $G$2), $D$5*$D$2*(A639-E639)/365.25, 0)</f>
        <v>0</v>
      </c>
      <c r="M639" s="41" t="n">
        <f aca="false">IF(A639&lt;=$G$2, $D$5*$D$2*(A639-E639)/365.25, 0)</f>
        <v>1806.98151950719</v>
      </c>
      <c r="N639" s="42" t="n">
        <f aca="false">(L639*H639 + M639*I639) * K639</f>
        <v>0.162266063548015</v>
      </c>
      <c r="O639" s="43" t="n">
        <f aca="false">IF(A639&lt;=$G$2, $D$2*(1-$D$3), 0)</f>
        <v>600000</v>
      </c>
      <c r="P639" s="44" t="n">
        <f aca="false">O639*I639*K639</f>
        <v>53.8797088281021</v>
      </c>
    </row>
    <row r="640" customFormat="false" ht="15" hidden="false" customHeight="false" outlineLevel="0" collapsed="false">
      <c r="A640" s="4" t="n">
        <f aca="false">WORKDAY(A639, 1)</f>
        <v>44777</v>
      </c>
      <c r="B640" s="33" t="n">
        <f aca="false">DATE(2000, MONTH(A640), DAY(A640))</f>
        <v>36742</v>
      </c>
      <c r="C640" s="33" t="n">
        <f aca="false">VLOOKUP(B640, $R$9:$S$13, 2)</f>
        <v>36789</v>
      </c>
      <c r="D640" s="34" t="n">
        <f aca="false">IF(OR(C640=B640, AND(C640&lt;&gt;C639, C639&gt;B639)), 1, 0)</f>
        <v>0</v>
      </c>
      <c r="E640" s="4" t="n">
        <f aca="false" t="array" ref="E640:E640">INDEX($A$9:A639, MAX(IF($D$9:D639=1, ROW(D$9:$D639)-ROW($D$9)+1, 0)))</f>
        <v>44732</v>
      </c>
      <c r="F640" s="36" t="n">
        <f aca="false">(A640-$A$2)/365.25</f>
        <v>2.41752224503765</v>
      </c>
      <c r="G640" s="37" t="n">
        <f aca="false">INDEX('Default Prob'!$P$5:$P$14,MIN(1+_xlfn.IFNA(MATCH(F640,'Default Prob'!$F$5:$F$14,1),0),COUNT('Default Prob'!$P$5:$P$14)))</f>
        <v>0.034781230763125</v>
      </c>
      <c r="H640" s="37" t="n">
        <f aca="false">H639*EXP(-G639*(F640-F639))</f>
        <v>0.929684968783749</v>
      </c>
      <c r="I640" s="38" t="n">
        <f aca="false">H639-H640</f>
        <v>8.85342288201585E-005</v>
      </c>
      <c r="J640" s="39" t="n">
        <f aca="false">INDEX('Default Prob'!$C$3:$C$20, _xlfn.IFNA(MATCH(F640, 'Default Prob'!$B$3:$B$20, 1), 1))</f>
        <v>-0.00582</v>
      </c>
      <c r="K640" s="40" t="n">
        <f aca="false">1/((1+J640)^F640)</f>
        <v>1.01421111395413</v>
      </c>
      <c r="L640" s="41" t="n">
        <f aca="false">IF(AND(D640, A640 &lt;= $G$2), $D$5*$D$2*(A640-E640)/365.25, 0)</f>
        <v>0</v>
      </c>
      <c r="M640" s="41" t="n">
        <f aca="false">IF(A640&lt;=$G$2, $D$5*$D$2*(A640-E640)/365.25, 0)</f>
        <v>1848.04928131417</v>
      </c>
      <c r="N640" s="42" t="n">
        <f aca="false">(L640*H640 + M640*I640) * K640</f>
        <v>0.165940778134059</v>
      </c>
      <c r="O640" s="43" t="n">
        <f aca="false">IF(A640&lt;=$G$2, $D$2*(1-$D$3), 0)</f>
        <v>600000</v>
      </c>
      <c r="P640" s="44" t="n">
        <f aca="false">O640*I640*K640</f>
        <v>53.8754393008578</v>
      </c>
    </row>
    <row r="641" customFormat="false" ht="15" hidden="false" customHeight="false" outlineLevel="0" collapsed="false">
      <c r="A641" s="4" t="n">
        <f aca="false">WORKDAY(A640, 1)</f>
        <v>44778</v>
      </c>
      <c r="B641" s="33" t="n">
        <f aca="false">DATE(2000, MONTH(A641), DAY(A641))</f>
        <v>36743</v>
      </c>
      <c r="C641" s="33" t="n">
        <f aca="false">VLOOKUP(B641, $R$9:$S$13, 2)</f>
        <v>36789</v>
      </c>
      <c r="D641" s="34" t="n">
        <f aca="false">IF(OR(C641=B641, AND(C641&lt;&gt;C640, C640&gt;B640)), 1, 0)</f>
        <v>0</v>
      </c>
      <c r="E641" s="4" t="n">
        <f aca="false" t="array" ref="E641:E641">INDEX($A$9:A640, MAX(IF($D$9:D640=1, ROW(D$9:$D640)-ROW($D$9)+1, 0)))</f>
        <v>44732</v>
      </c>
      <c r="F641" s="36" t="n">
        <f aca="false">(A641-$A$2)/365.25</f>
        <v>2.42026009582478</v>
      </c>
      <c r="G641" s="37" t="n">
        <f aca="false">INDEX('Default Prob'!$P$5:$P$14,MIN(1+_xlfn.IFNA(MATCH(F641,'Default Prob'!$F$5:$F$14,1),0),COUNT('Default Prob'!$P$5:$P$14)))</f>
        <v>0.034781230763125</v>
      </c>
      <c r="H641" s="37" t="n">
        <f aca="false">H640*EXP(-G640*(F641-F640))</f>
        <v>0.929596442985272</v>
      </c>
      <c r="I641" s="38" t="n">
        <f aca="false">H640-H641</f>
        <v>8.85257984770682E-005</v>
      </c>
      <c r="J641" s="39" t="n">
        <f aca="false">INDEX('Default Prob'!$C$3:$C$20, _xlfn.IFNA(MATCH(F641, 'Default Prob'!$B$3:$B$20, 1), 1))</f>
        <v>-0.00582</v>
      </c>
      <c r="K641" s="40" t="n">
        <f aca="false">1/((1+J641)^F641)</f>
        <v>1.01422732203026</v>
      </c>
      <c r="L641" s="41" t="n">
        <f aca="false">IF(AND(D641, A641 &lt;= $G$2), $D$5*$D$2*(A641-E641)/365.25, 0)</f>
        <v>0</v>
      </c>
      <c r="M641" s="41" t="n">
        <f aca="false">IF(A641&lt;=$G$2, $D$5*$D$2*(A641-E641)/365.25, 0)</f>
        <v>1889.11704312115</v>
      </c>
      <c r="N641" s="42" t="n">
        <f aca="false">(L641*H641 + M641*I641) * K641</f>
        <v>0.169614909319073</v>
      </c>
      <c r="O641" s="43" t="n">
        <f aca="false">IF(A641&lt;=$G$2, $D$2*(1-$D$3), 0)</f>
        <v>600000</v>
      </c>
      <c r="P641" s="44" t="n">
        <f aca="false">O641*I641*K641</f>
        <v>53.8711701119926</v>
      </c>
    </row>
    <row r="642" customFormat="false" ht="15" hidden="false" customHeight="false" outlineLevel="0" collapsed="false">
      <c r="A642" s="4" t="n">
        <f aca="false">WORKDAY(A641, 1)</f>
        <v>44781</v>
      </c>
      <c r="B642" s="33" t="n">
        <f aca="false">DATE(2000, MONTH(A642), DAY(A642))</f>
        <v>36746</v>
      </c>
      <c r="C642" s="33" t="n">
        <f aca="false">VLOOKUP(B642, $R$9:$S$13, 2)</f>
        <v>36789</v>
      </c>
      <c r="D642" s="34" t="n">
        <f aca="false">IF(OR(C642=B642, AND(C642&lt;&gt;C641, C641&gt;B641)), 1, 0)</f>
        <v>0</v>
      </c>
      <c r="E642" s="4" t="n">
        <f aca="false" t="array" ref="E642:E642">INDEX($A$9:A641, MAX(IF($D$9:D641=1, ROW(D$9:$D641)-ROW($D$9)+1, 0)))</f>
        <v>44732</v>
      </c>
      <c r="F642" s="36" t="n">
        <f aca="false">(A642-$A$2)/365.25</f>
        <v>2.42847364818617</v>
      </c>
      <c r="G642" s="37" t="n">
        <f aca="false">INDEX('Default Prob'!$P$5:$P$14,MIN(1+_xlfn.IFNA(MATCH(F642,'Default Prob'!$F$5:$F$14,1),0),COUNT('Default Prob'!$P$5:$P$14)))</f>
        <v>0.034781230763125</v>
      </c>
      <c r="H642" s="37" t="n">
        <f aca="false">H641*EXP(-G641*(F642-F641))</f>
        <v>0.929330916163872</v>
      </c>
      <c r="I642" s="38" t="n">
        <f aca="false">H641-H642</f>
        <v>0.000265526821399353</v>
      </c>
      <c r="J642" s="39" t="n">
        <f aca="false">INDEX('Default Prob'!$C$3:$C$20, _xlfn.IFNA(MATCH(F642, 'Default Prob'!$B$3:$B$20, 1), 1))</f>
        <v>-0.00582</v>
      </c>
      <c r="K642" s="40" t="n">
        <f aca="false">1/((1+J642)^F642)</f>
        <v>1.0142759478128</v>
      </c>
      <c r="L642" s="41" t="n">
        <f aca="false">IF(AND(D642, A642 &lt;= $G$2), $D$5*$D$2*(A642-E642)/365.25, 0)</f>
        <v>0</v>
      </c>
      <c r="M642" s="41" t="n">
        <f aca="false">IF(A642&lt;=$G$2, $D$5*$D$2*(A642-E642)/365.25, 0)</f>
        <v>2012.32032854209</v>
      </c>
      <c r="N642" s="42" t="n">
        <f aca="false">(L642*H642 + M642*I642) * K642</f>
        <v>0.541953016582461</v>
      </c>
      <c r="O642" s="43" t="n">
        <f aca="false">IF(A642&lt;=$G$2, $D$2*(1-$D$3), 0)</f>
        <v>600000</v>
      </c>
      <c r="P642" s="44" t="n">
        <f aca="false">O642*I642*K642</f>
        <v>161.59048106673</v>
      </c>
    </row>
    <row r="643" customFormat="false" ht="15" hidden="false" customHeight="false" outlineLevel="0" collapsed="false">
      <c r="A643" s="4" t="n">
        <f aca="false">WORKDAY(A642, 1)</f>
        <v>44782</v>
      </c>
      <c r="B643" s="33" t="n">
        <f aca="false">DATE(2000, MONTH(A643), DAY(A643))</f>
        <v>36747</v>
      </c>
      <c r="C643" s="33" t="n">
        <f aca="false">VLOOKUP(B643, $R$9:$S$13, 2)</f>
        <v>36789</v>
      </c>
      <c r="D643" s="34" t="n">
        <f aca="false">IF(OR(C643=B643, AND(C643&lt;&gt;C642, C642&gt;B642)), 1, 0)</f>
        <v>0</v>
      </c>
      <c r="E643" s="4" t="n">
        <f aca="false" t="array" ref="E643:E643">INDEX($A$9:A642, MAX(IF($D$9:D642=1, ROW(D$9:$D642)-ROW($D$9)+1, 0)))</f>
        <v>44732</v>
      </c>
      <c r="F643" s="36" t="n">
        <f aca="false">(A643-$A$2)/365.25</f>
        <v>2.43121149897331</v>
      </c>
      <c r="G643" s="37" t="n">
        <f aca="false">INDEX('Default Prob'!$P$5:$P$14,MIN(1+_xlfn.IFNA(MATCH(F643,'Default Prob'!$F$5:$F$14,1),0),COUNT('Default Prob'!$P$5:$P$14)))</f>
        <v>0.034781230763125</v>
      </c>
      <c r="H643" s="37" t="n">
        <f aca="false">H642*EXP(-G642*(F643-F642))</f>
        <v>0.929242424078741</v>
      </c>
      <c r="I643" s="38" t="n">
        <f aca="false">H642-H643</f>
        <v>8.84920851311755E-005</v>
      </c>
      <c r="J643" s="39" t="n">
        <f aca="false">INDEX('Default Prob'!$C$3:$C$20, _xlfn.IFNA(MATCH(F643, 'Default Prob'!$B$3:$B$20, 1), 1))</f>
        <v>-0.00582</v>
      </c>
      <c r="K643" s="40" t="n">
        <f aca="false">1/((1+J643)^F643)</f>
        <v>1.01429215692504</v>
      </c>
      <c r="L643" s="41" t="n">
        <f aca="false">IF(AND(D643, A643 &lt;= $G$2), $D$5*$D$2*(A643-E643)/365.25, 0)</f>
        <v>0</v>
      </c>
      <c r="M643" s="41" t="n">
        <f aca="false">IF(A643&lt;=$G$2, $D$5*$D$2*(A643-E643)/365.25, 0)</f>
        <v>2053.38809034908</v>
      </c>
      <c r="N643" s="42" t="n">
        <f aca="false">(L643*H643 + M643*I643) * K643</f>
        <v>0.18430560143428</v>
      </c>
      <c r="O643" s="43" t="n">
        <f aca="false">IF(A643&lt;=$G$2, $D$2*(1-$D$3), 0)</f>
        <v>600000</v>
      </c>
      <c r="P643" s="44" t="n">
        <f aca="false">O643*I643*K643</f>
        <v>53.8540967390966</v>
      </c>
    </row>
    <row r="644" customFormat="false" ht="15" hidden="false" customHeight="false" outlineLevel="0" collapsed="false">
      <c r="A644" s="4" t="n">
        <f aca="false">WORKDAY(A643, 1)</f>
        <v>44783</v>
      </c>
      <c r="B644" s="33" t="n">
        <f aca="false">DATE(2000, MONTH(A644), DAY(A644))</f>
        <v>36748</v>
      </c>
      <c r="C644" s="33" t="n">
        <f aca="false">VLOOKUP(B644, $R$9:$S$13, 2)</f>
        <v>36789</v>
      </c>
      <c r="D644" s="34" t="n">
        <f aca="false">IF(OR(C644=B644, AND(C644&lt;&gt;C643, C643&gt;B643)), 1, 0)</f>
        <v>0</v>
      </c>
      <c r="E644" s="4" t="n">
        <f aca="false" t="array" ref="E644:E644">INDEX($A$9:A643, MAX(IF($D$9:D643=1, ROW(D$9:$D643)-ROW($D$9)+1, 0)))</f>
        <v>44732</v>
      </c>
      <c r="F644" s="36" t="n">
        <f aca="false">(A644-$A$2)/365.25</f>
        <v>2.43394934976044</v>
      </c>
      <c r="G644" s="37" t="n">
        <f aca="false">INDEX('Default Prob'!$P$5:$P$14,MIN(1+_xlfn.IFNA(MATCH(F644,'Default Prob'!$F$5:$F$14,1),0),COUNT('Default Prob'!$P$5:$P$14)))</f>
        <v>0.034781230763125</v>
      </c>
      <c r="H644" s="37" t="n">
        <f aca="false">H643*EXP(-G643*(F644-F643))</f>
        <v>0.92915394041994</v>
      </c>
      <c r="I644" s="38" t="n">
        <f aca="false">H643-H644</f>
        <v>8.84836588009863E-005</v>
      </c>
      <c r="J644" s="39" t="n">
        <f aca="false">INDEX('Default Prob'!$C$3:$C$20, _xlfn.IFNA(MATCH(F644, 'Default Prob'!$B$3:$B$20, 1), 1))</f>
        <v>-0.00582</v>
      </c>
      <c r="K644" s="40" t="n">
        <f aca="false">1/((1+J644)^F644)</f>
        <v>1.01430836629632</v>
      </c>
      <c r="L644" s="41" t="n">
        <f aca="false">IF(AND(D644, A644 &lt;= $G$2), $D$5*$D$2*(A644-E644)/365.25, 0)</f>
        <v>0</v>
      </c>
      <c r="M644" s="41" t="n">
        <f aca="false">IF(A644&lt;=$G$2, $D$5*$D$2*(A644-E644)/365.25, 0)</f>
        <v>2094.45585215606</v>
      </c>
      <c r="N644" s="42" t="n">
        <f aca="false">(L644*H644 + M644*I644) * K644</f>
        <v>0.187976816653791</v>
      </c>
      <c r="O644" s="43" t="n">
        <f aca="false">IF(A644&lt;=$G$2, $D$2*(1-$D$3), 0)</f>
        <v>600000</v>
      </c>
      <c r="P644" s="44" t="n">
        <f aca="false">O644*I644*K644</f>
        <v>53.8498292414096</v>
      </c>
    </row>
    <row r="645" customFormat="false" ht="15" hidden="false" customHeight="false" outlineLevel="0" collapsed="false">
      <c r="A645" s="4" t="n">
        <f aca="false">WORKDAY(A644, 1)</f>
        <v>44784</v>
      </c>
      <c r="B645" s="33" t="n">
        <f aca="false">DATE(2000, MONTH(A645), DAY(A645))</f>
        <v>36749</v>
      </c>
      <c r="C645" s="33" t="n">
        <f aca="false">VLOOKUP(B645, $R$9:$S$13, 2)</f>
        <v>36789</v>
      </c>
      <c r="D645" s="34" t="n">
        <f aca="false">IF(OR(C645=B645, AND(C645&lt;&gt;C644, C644&gt;B644)), 1, 0)</f>
        <v>0</v>
      </c>
      <c r="E645" s="4" t="n">
        <f aca="false" t="array" ref="E645:E645">INDEX($A$9:A644, MAX(IF($D$9:D644=1, ROW(D$9:$D644)-ROW($D$9)+1, 0)))</f>
        <v>44732</v>
      </c>
      <c r="F645" s="36" t="n">
        <f aca="false">(A645-$A$2)/365.25</f>
        <v>2.43668720054757</v>
      </c>
      <c r="G645" s="37" t="n">
        <f aca="false">INDEX('Default Prob'!$P$5:$P$14,MIN(1+_xlfn.IFNA(MATCH(F645,'Default Prob'!$F$5:$F$14,1),0),COUNT('Default Prob'!$P$5:$P$14)))</f>
        <v>0.034781230763125</v>
      </c>
      <c r="H645" s="37" t="n">
        <f aca="false">H644*EXP(-G644*(F645-F644))</f>
        <v>0.929065465186667</v>
      </c>
      <c r="I645" s="38" t="n">
        <f aca="false">H644-H645</f>
        <v>8.84752332732663E-005</v>
      </c>
      <c r="J645" s="39" t="n">
        <f aca="false">INDEX('Default Prob'!$C$3:$C$20, _xlfn.IFNA(MATCH(F645, 'Default Prob'!$B$3:$B$20, 1), 1))</f>
        <v>-0.00582</v>
      </c>
      <c r="K645" s="40" t="n">
        <f aca="false">1/((1+J645)^F645)</f>
        <v>1.01432457592664</v>
      </c>
      <c r="L645" s="41" t="n">
        <f aca="false">IF(AND(D645, A645 &lt;= $G$2), $D$5*$D$2*(A645-E645)/365.25, 0)</f>
        <v>0</v>
      </c>
      <c r="M645" s="41" t="n">
        <f aca="false">IF(A645&lt;=$G$2, $D$5*$D$2*(A645-E645)/365.25, 0)</f>
        <v>2135.52361396304</v>
      </c>
      <c r="N645" s="42" t="n">
        <f aca="false">(L645*H645 + M645*I645) * K645</f>
        <v>0.191647448888527</v>
      </c>
      <c r="O645" s="43" t="n">
        <f aca="false">IF(A645&lt;=$G$2, $D$2*(1-$D$3), 0)</f>
        <v>600000</v>
      </c>
      <c r="P645" s="44" t="n">
        <f aca="false">O645*I645*K645</f>
        <v>53.8455620819497</v>
      </c>
    </row>
    <row r="646" customFormat="false" ht="15" hidden="false" customHeight="false" outlineLevel="0" collapsed="false">
      <c r="A646" s="4" t="n">
        <f aca="false">WORKDAY(A645, 1)</f>
        <v>44785</v>
      </c>
      <c r="B646" s="33" t="n">
        <f aca="false">DATE(2000, MONTH(A646), DAY(A646))</f>
        <v>36750</v>
      </c>
      <c r="C646" s="33" t="n">
        <f aca="false">VLOOKUP(B646, $R$9:$S$13, 2)</f>
        <v>36789</v>
      </c>
      <c r="D646" s="34" t="n">
        <f aca="false">IF(OR(C646=B646, AND(C646&lt;&gt;C645, C645&gt;B645)), 1, 0)</f>
        <v>0</v>
      </c>
      <c r="E646" s="4" t="n">
        <f aca="false" t="array" ref="E646:E646">INDEX($A$9:A645, MAX(IF($D$9:D645=1, ROW(D$9:$D645)-ROW($D$9)+1, 0)))</f>
        <v>44732</v>
      </c>
      <c r="F646" s="36" t="n">
        <f aca="false">(A646-$A$2)/365.25</f>
        <v>2.4394250513347</v>
      </c>
      <c r="G646" s="37" t="n">
        <f aca="false">INDEX('Default Prob'!$P$5:$P$14,MIN(1+_xlfn.IFNA(MATCH(F646,'Default Prob'!$F$5:$F$14,1),0),COUNT('Default Prob'!$P$5:$P$14)))</f>
        <v>0.034781230763125</v>
      </c>
      <c r="H646" s="37" t="n">
        <f aca="false">H645*EXP(-G645*(F646-F645))</f>
        <v>0.928976998378119</v>
      </c>
      <c r="I646" s="38" t="n">
        <f aca="false">H645-H646</f>
        <v>8.84668085476825E-005</v>
      </c>
      <c r="J646" s="39" t="n">
        <f aca="false">INDEX('Default Prob'!$C$3:$C$20, _xlfn.IFNA(MATCH(F646, 'Default Prob'!$B$3:$B$20, 1), 1))</f>
        <v>-0.00582</v>
      </c>
      <c r="K646" s="40" t="n">
        <f aca="false">1/((1+J646)^F646)</f>
        <v>1.014340785816</v>
      </c>
      <c r="L646" s="41" t="n">
        <f aca="false">IF(AND(D646, A646 &lt;= $G$2), $D$5*$D$2*(A646-E646)/365.25, 0)</f>
        <v>0</v>
      </c>
      <c r="M646" s="41" t="n">
        <f aca="false">IF(A646&lt;=$G$2, $D$5*$D$2*(A646-E646)/365.25, 0)</f>
        <v>2176.59137577002</v>
      </c>
      <c r="N646" s="42" t="n">
        <f aca="false">(L646*H646 + M646*I646) * K646</f>
        <v>0.195317498207276</v>
      </c>
      <c r="O646" s="43" t="n">
        <f aca="false">IF(A646&lt;=$G$2, $D$2*(1-$D$3), 0)</f>
        <v>600000</v>
      </c>
      <c r="P646" s="44" t="n">
        <f aca="false">O646*I646*K646</f>
        <v>53.841295260534</v>
      </c>
    </row>
    <row r="647" customFormat="false" ht="15" hidden="false" customHeight="false" outlineLevel="0" collapsed="false">
      <c r="A647" s="4" t="n">
        <f aca="false">WORKDAY(A646, 1)</f>
        <v>44788</v>
      </c>
      <c r="B647" s="33" t="n">
        <f aca="false">DATE(2000, MONTH(A647), DAY(A647))</f>
        <v>36753</v>
      </c>
      <c r="C647" s="33" t="n">
        <f aca="false">VLOOKUP(B647, $R$9:$S$13, 2)</f>
        <v>36789</v>
      </c>
      <c r="D647" s="34" t="n">
        <f aca="false">IF(OR(C647=B647, AND(C647&lt;&gt;C646, C646&gt;B646)), 1, 0)</f>
        <v>0</v>
      </c>
      <c r="E647" s="4" t="n">
        <f aca="false" t="array" ref="E647:E647">INDEX($A$9:A646, MAX(IF($D$9:D646=1, ROW(D$9:$D646)-ROW($D$9)+1, 0)))</f>
        <v>44732</v>
      </c>
      <c r="F647" s="36" t="n">
        <f aca="false">(A647-$A$2)/365.25</f>
        <v>2.4476386036961</v>
      </c>
      <c r="G647" s="37" t="n">
        <f aca="false">INDEX('Default Prob'!$P$5:$P$14,MIN(1+_xlfn.IFNA(MATCH(F647,'Default Prob'!$F$5:$F$14,1),0),COUNT('Default Prob'!$P$5:$P$14)))</f>
        <v>0.034781230763125</v>
      </c>
      <c r="H647" s="37" t="n">
        <f aca="false">H646*EXP(-G646*(F647-F646))</f>
        <v>0.928711648492807</v>
      </c>
      <c r="I647" s="38" t="n">
        <f aca="false">H646-H647</f>
        <v>0.000265349885311794</v>
      </c>
      <c r="J647" s="39" t="n">
        <f aca="false">INDEX('Default Prob'!$C$3:$C$20, _xlfn.IFNA(MATCH(F647, 'Default Prob'!$B$3:$B$20, 1), 1))</f>
        <v>-0.00582</v>
      </c>
      <c r="K647" s="40" t="n">
        <f aca="false">1/((1+J647)^F647)</f>
        <v>1.01438941703841</v>
      </c>
      <c r="L647" s="41" t="n">
        <f aca="false">IF(AND(D647, A647 &lt;= $G$2), $D$5*$D$2*(A647-E647)/365.25, 0)</f>
        <v>0</v>
      </c>
      <c r="M647" s="41" t="n">
        <f aca="false">IF(A647&lt;=$G$2, $D$5*$D$2*(A647-E647)/365.25, 0)</f>
        <v>2299.79466119096</v>
      </c>
      <c r="N647" s="42" t="n">
        <f aca="false">(L647*H647 + M647*I647) * K647</f>
        <v>0.61903139492681</v>
      </c>
      <c r="O647" s="43" t="n">
        <f aca="false">IF(A647&lt;=$G$2, $D$2*(1-$D$3), 0)</f>
        <v>600000</v>
      </c>
      <c r="P647" s="44" t="n">
        <f aca="false">O647*I647*K647</f>
        <v>161.500869283584</v>
      </c>
    </row>
    <row r="648" customFormat="false" ht="15" hidden="false" customHeight="false" outlineLevel="0" collapsed="false">
      <c r="A648" s="4" t="n">
        <f aca="false">WORKDAY(A647, 1)</f>
        <v>44789</v>
      </c>
      <c r="B648" s="33" t="n">
        <f aca="false">DATE(2000, MONTH(A648), DAY(A648))</f>
        <v>36754</v>
      </c>
      <c r="C648" s="33" t="n">
        <f aca="false">VLOOKUP(B648, $R$9:$S$13, 2)</f>
        <v>36789</v>
      </c>
      <c r="D648" s="34" t="n">
        <f aca="false">IF(OR(C648=B648, AND(C648&lt;&gt;C647, C647&gt;B647)), 1, 0)</f>
        <v>0</v>
      </c>
      <c r="E648" s="4" t="n">
        <f aca="false" t="array" ref="E648:E648">INDEX($A$9:A647, MAX(IF($D$9:D647=1, ROW(D$9:$D647)-ROW($D$9)+1, 0)))</f>
        <v>44732</v>
      </c>
      <c r="F648" s="36" t="n">
        <f aca="false">(A648-$A$2)/365.25</f>
        <v>2.45037645448323</v>
      </c>
      <c r="G648" s="37" t="n">
        <f aca="false">INDEX('Default Prob'!$P$5:$P$14,MIN(1+_xlfn.IFNA(MATCH(F648,'Default Prob'!$F$5:$F$14,1),0),COUNT('Default Prob'!$P$5:$P$14)))</f>
        <v>0.034781230763125</v>
      </c>
      <c r="H648" s="37" t="n">
        <f aca="false">H647*EXP(-G647*(F648-F647))</f>
        <v>0.92862321537514</v>
      </c>
      <c r="I648" s="38" t="n">
        <f aca="false">H647-H648</f>
        <v>8.84331176670417E-005</v>
      </c>
      <c r="J648" s="39" t="n">
        <f aca="false">INDEX('Default Prob'!$C$3:$C$20, _xlfn.IFNA(MATCH(F648, 'Default Prob'!$B$3:$B$20, 1), 1))</f>
        <v>-0.00582</v>
      </c>
      <c r="K648" s="40" t="n">
        <f aca="false">1/((1+J648)^F648)</f>
        <v>1.014405627964</v>
      </c>
      <c r="L648" s="41" t="n">
        <f aca="false">IF(AND(D648, A648 &lt;= $G$2), $D$5*$D$2*(A648-E648)/365.25, 0)</f>
        <v>0</v>
      </c>
      <c r="M648" s="41" t="n">
        <f aca="false">IF(A648&lt;=$G$2, $D$5*$D$2*(A648-E648)/365.25, 0)</f>
        <v>2340.86242299795</v>
      </c>
      <c r="N648" s="42" t="n">
        <f aca="false">(L648*H648 + M648*I648) * K648</f>
        <v>0.209991867712995</v>
      </c>
      <c r="O648" s="43" t="n">
        <f aca="false">IF(A648&lt;=$G$2, $D$2*(1-$D$3), 0)</f>
        <v>600000</v>
      </c>
      <c r="P648" s="44" t="n">
        <f aca="false">O648*I648*K648</f>
        <v>53.8242313559097</v>
      </c>
    </row>
    <row r="649" customFormat="false" ht="15" hidden="false" customHeight="false" outlineLevel="0" collapsed="false">
      <c r="A649" s="4" t="n">
        <f aca="false">WORKDAY(A648, 1)</f>
        <v>44790</v>
      </c>
      <c r="B649" s="33" t="n">
        <f aca="false">DATE(2000, MONTH(A649), DAY(A649))</f>
        <v>36755</v>
      </c>
      <c r="C649" s="33" t="n">
        <f aca="false">VLOOKUP(B649, $R$9:$S$13, 2)</f>
        <v>36789</v>
      </c>
      <c r="D649" s="34" t="n">
        <f aca="false">IF(OR(C649=B649, AND(C649&lt;&gt;C648, C648&gt;B648)), 1, 0)</f>
        <v>0</v>
      </c>
      <c r="E649" s="4" t="n">
        <f aca="false" t="array" ref="E649:E649">INDEX($A$9:A648, MAX(IF($D$9:D648=1, ROW(D$9:$D648)-ROW($D$9)+1, 0)))</f>
        <v>44732</v>
      </c>
      <c r="F649" s="36" t="n">
        <f aca="false">(A649-$A$2)/365.25</f>
        <v>2.45311430527036</v>
      </c>
      <c r="G649" s="37" t="n">
        <f aca="false">INDEX('Default Prob'!$P$5:$P$14,MIN(1+_xlfn.IFNA(MATCH(F649,'Default Prob'!$F$5:$F$14,1),0),COUNT('Default Prob'!$P$5:$P$14)))</f>
        <v>0.034781230763125</v>
      </c>
      <c r="H649" s="37" t="n">
        <f aca="false">H648*EXP(-G648*(F649-F648))</f>
        <v>0.928534790678189</v>
      </c>
      <c r="I649" s="38" t="n">
        <f aca="false">H648-H649</f>
        <v>8.84246969518054E-005</v>
      </c>
      <c r="J649" s="39" t="n">
        <f aca="false">INDEX('Default Prob'!$C$3:$C$20, _xlfn.IFNA(MATCH(F649, 'Default Prob'!$B$3:$B$20, 1), 1))</f>
        <v>-0.00582</v>
      </c>
      <c r="K649" s="40" t="n">
        <f aca="false">1/((1+J649)^F649)</f>
        <v>1.01442183914865</v>
      </c>
      <c r="L649" s="41" t="n">
        <f aca="false">IF(AND(D649, A649 &lt;= $G$2), $D$5*$D$2*(A649-E649)/365.25, 0)</f>
        <v>0</v>
      </c>
      <c r="M649" s="41" t="n">
        <f aca="false">IF(A649&lt;=$G$2, $D$5*$D$2*(A649-E649)/365.25, 0)</f>
        <v>2381.93018480493</v>
      </c>
      <c r="N649" s="42" t="n">
        <f aca="false">(L649*H649 + M649*I649) * K649</f>
        <v>0.213659003493418</v>
      </c>
      <c r="O649" s="43" t="n">
        <f aca="false">IF(A649&lt;=$G$2, $D$2*(1-$D$3), 0)</f>
        <v>600000</v>
      </c>
      <c r="P649" s="44" t="n">
        <f aca="false">O649*I649*K649</f>
        <v>53.8199662248076</v>
      </c>
    </row>
    <row r="650" customFormat="false" ht="15" hidden="false" customHeight="false" outlineLevel="0" collapsed="false">
      <c r="A650" s="4" t="n">
        <f aca="false">WORKDAY(A649, 1)</f>
        <v>44791</v>
      </c>
      <c r="B650" s="33" t="n">
        <f aca="false">DATE(2000, MONTH(A650), DAY(A650))</f>
        <v>36756</v>
      </c>
      <c r="C650" s="33" t="n">
        <f aca="false">VLOOKUP(B650, $R$9:$S$13, 2)</f>
        <v>36789</v>
      </c>
      <c r="D650" s="34" t="n">
        <f aca="false">IF(OR(C650=B650, AND(C650&lt;&gt;C649, C649&gt;B649)), 1, 0)</f>
        <v>0</v>
      </c>
      <c r="E650" s="4" t="n">
        <f aca="false" t="array" ref="E650:E650">INDEX($A$9:A649, MAX(IF($D$9:D649=1, ROW(D$9:$D649)-ROW($D$9)+1, 0)))</f>
        <v>44732</v>
      </c>
      <c r="F650" s="36" t="n">
        <f aca="false">(A650-$A$2)/365.25</f>
        <v>2.45585215605749</v>
      </c>
      <c r="G650" s="37" t="n">
        <f aca="false">INDEX('Default Prob'!$P$5:$P$14,MIN(1+_xlfn.IFNA(MATCH(F650,'Default Prob'!$F$5:$F$14,1),0),COUNT('Default Prob'!$P$5:$P$14)))</f>
        <v>0.034781230763125</v>
      </c>
      <c r="H650" s="37" t="n">
        <f aca="false">H649*EXP(-G649*(F650-F649))</f>
        <v>0.92844637440115</v>
      </c>
      <c r="I650" s="38" t="n">
        <f aca="false">H649-H650</f>
        <v>8.84162770384833E-005</v>
      </c>
      <c r="J650" s="39" t="n">
        <f aca="false">INDEX('Default Prob'!$C$3:$C$20, _xlfn.IFNA(MATCH(F650, 'Default Prob'!$B$3:$B$20, 1), 1))</f>
        <v>-0.00582</v>
      </c>
      <c r="K650" s="40" t="n">
        <f aca="false">1/((1+J650)^F650)</f>
        <v>1.01443805059238</v>
      </c>
      <c r="L650" s="41" t="n">
        <f aca="false">IF(AND(D650, A650 &lt;= $G$2), $D$5*$D$2*(A650-E650)/365.25, 0)</f>
        <v>0</v>
      </c>
      <c r="M650" s="41" t="n">
        <f aca="false">IF(A650&lt;=$G$2, $D$5*$D$2*(A650-E650)/365.25, 0)</f>
        <v>2422.99794661191</v>
      </c>
      <c r="N650" s="42" t="n">
        <f aca="false">(L650*H650 + M650*I650) * K650</f>
        <v>0.21732555677428</v>
      </c>
      <c r="O650" s="43" t="n">
        <f aca="false">IF(A650&lt;=$G$2, $D$2*(1-$D$3), 0)</f>
        <v>600000</v>
      </c>
      <c r="P650" s="44" t="n">
        <f aca="false">O650*I650*K650</f>
        <v>53.8157014317327</v>
      </c>
    </row>
    <row r="651" customFormat="false" ht="15" hidden="false" customHeight="false" outlineLevel="0" collapsed="false">
      <c r="A651" s="4" t="n">
        <f aca="false">WORKDAY(A650, 1)</f>
        <v>44792</v>
      </c>
      <c r="B651" s="33" t="n">
        <f aca="false">DATE(2000, MONTH(A651), DAY(A651))</f>
        <v>36757</v>
      </c>
      <c r="C651" s="33" t="n">
        <f aca="false">VLOOKUP(B651, $R$9:$S$13, 2)</f>
        <v>36789</v>
      </c>
      <c r="D651" s="34" t="n">
        <f aca="false">IF(OR(C651=B651, AND(C651&lt;&gt;C650, C650&gt;B650)), 1, 0)</f>
        <v>0</v>
      </c>
      <c r="E651" s="4" t="n">
        <f aca="false" t="array" ref="E651:E651">INDEX($A$9:A650, MAX(IF($D$9:D650=1, ROW(D$9:$D650)-ROW($D$9)+1, 0)))</f>
        <v>44732</v>
      </c>
      <c r="F651" s="36" t="n">
        <f aca="false">(A651-$A$2)/365.25</f>
        <v>2.45859000684463</v>
      </c>
      <c r="G651" s="37" t="n">
        <f aca="false">INDEX('Default Prob'!$P$5:$P$14,MIN(1+_xlfn.IFNA(MATCH(F651,'Default Prob'!$F$5:$F$14,1),0),COUNT('Default Prob'!$P$5:$P$14)))</f>
        <v>0.034781230763125</v>
      </c>
      <c r="H651" s="37" t="n">
        <f aca="false">H650*EXP(-G650*(F651-F650))</f>
        <v>0.928357966543223</v>
      </c>
      <c r="I651" s="38" t="n">
        <f aca="false">H650-H651</f>
        <v>8.84078579268532E-005</v>
      </c>
      <c r="J651" s="39" t="n">
        <f aca="false">INDEX('Default Prob'!$C$3:$C$20, _xlfn.IFNA(MATCH(F651, 'Default Prob'!$B$3:$B$20, 1), 1))</f>
        <v>-0.00582</v>
      </c>
      <c r="K651" s="40" t="n">
        <f aca="false">1/((1+J651)^F651)</f>
        <v>1.01445426229518</v>
      </c>
      <c r="L651" s="41" t="n">
        <f aca="false">IF(AND(D651, A651 &lt;= $G$2), $D$5*$D$2*(A651-E651)/365.25, 0)</f>
        <v>0</v>
      </c>
      <c r="M651" s="41" t="n">
        <f aca="false">IF(A651&lt;=$G$2, $D$5*$D$2*(A651-E651)/365.25, 0)</f>
        <v>2464.06570841889</v>
      </c>
      <c r="N651" s="42" t="n">
        <f aca="false">(L651*H651 + M651*I651) * K651</f>
        <v>0.220991527624516</v>
      </c>
      <c r="O651" s="43" t="n">
        <f aca="false">IF(A651&lt;=$G$2, $D$2*(1-$D$3), 0)</f>
        <v>600000</v>
      </c>
      <c r="P651" s="44" t="n">
        <f aca="false">O651*I651*K651</f>
        <v>53.8114369765696</v>
      </c>
    </row>
    <row r="652" customFormat="false" ht="15" hidden="false" customHeight="false" outlineLevel="0" collapsed="false">
      <c r="A652" s="4" t="n">
        <f aca="false">WORKDAY(A651, 1)</f>
        <v>44795</v>
      </c>
      <c r="B652" s="33" t="n">
        <f aca="false">DATE(2000, MONTH(A652), DAY(A652))</f>
        <v>36760</v>
      </c>
      <c r="C652" s="33" t="n">
        <f aca="false">VLOOKUP(B652, $R$9:$S$13, 2)</f>
        <v>36789</v>
      </c>
      <c r="D652" s="34" t="n">
        <f aca="false">IF(OR(C652=B652, AND(C652&lt;&gt;C651, C651&gt;B651)), 1, 0)</f>
        <v>0</v>
      </c>
      <c r="E652" s="4" t="n">
        <f aca="false" t="array" ref="E652:E652">INDEX($A$9:A651, MAX(IF($D$9:D651=1, ROW(D$9:$D651)-ROW($D$9)+1, 0)))</f>
        <v>44732</v>
      </c>
      <c r="F652" s="36" t="n">
        <f aca="false">(A652-$A$2)/365.25</f>
        <v>2.46680355920602</v>
      </c>
      <c r="G652" s="37" t="n">
        <f aca="false">INDEX('Default Prob'!$P$5:$P$14,MIN(1+_xlfn.IFNA(MATCH(F652,'Default Prob'!$F$5:$F$14,1),0),COUNT('Default Prob'!$P$5:$P$14)))</f>
        <v>0.034781230763125</v>
      </c>
      <c r="H652" s="37" t="n">
        <f aca="false">H651*EXP(-G651*(F652-F651))</f>
        <v>0.928092793476096</v>
      </c>
      <c r="I652" s="38" t="n">
        <f aca="false">H651-H652</f>
        <v>0.000265173067127256</v>
      </c>
      <c r="J652" s="39" t="n">
        <f aca="false">INDEX('Default Prob'!$C$3:$C$20, _xlfn.IFNA(MATCH(F652, 'Default Prob'!$B$3:$B$20, 1), 1))</f>
        <v>-0.00582</v>
      </c>
      <c r="K652" s="40" t="n">
        <f aca="false">1/((1+J652)^F652)</f>
        <v>1.01450289895806</v>
      </c>
      <c r="L652" s="41" t="n">
        <f aca="false">IF(AND(D652, A652 &lt;= $G$2), $D$5*$D$2*(A652-E652)/365.25, 0)</f>
        <v>0</v>
      </c>
      <c r="M652" s="41" t="n">
        <f aca="false">IF(A652&lt;=$G$2, $D$5*$D$2*(A652-E652)/365.25, 0)</f>
        <v>2587.26899383984</v>
      </c>
      <c r="N652" s="42" t="n">
        <f aca="false">(L652*H652 + M652*I652) * K652</f>
        <v>0.696024117271076</v>
      </c>
      <c r="O652" s="43" t="n">
        <f aca="false">IF(A652&lt;=$G$2, $D$2*(1-$D$3), 0)</f>
        <v>600000</v>
      </c>
      <c r="P652" s="44" t="n">
        <f aca="false">O652*I652*K652</f>
        <v>161.411307195721</v>
      </c>
    </row>
    <row r="653" customFormat="false" ht="15" hidden="false" customHeight="false" outlineLevel="0" collapsed="false">
      <c r="A653" s="4" t="n">
        <f aca="false">WORKDAY(A652, 1)</f>
        <v>44796</v>
      </c>
      <c r="B653" s="33" t="n">
        <f aca="false">DATE(2000, MONTH(A653), DAY(A653))</f>
        <v>36761</v>
      </c>
      <c r="C653" s="33" t="n">
        <f aca="false">VLOOKUP(B653, $R$9:$S$13, 2)</f>
        <v>36789</v>
      </c>
      <c r="D653" s="34" t="n">
        <f aca="false">IF(OR(C653=B653, AND(C653&lt;&gt;C652, C652&gt;B652)), 1, 0)</f>
        <v>0</v>
      </c>
      <c r="E653" s="4" t="n">
        <f aca="false" t="array" ref="E653:E653">INDEX($A$9:A652, MAX(IF($D$9:D652=1, ROW(D$9:$D652)-ROW($D$9)+1, 0)))</f>
        <v>44732</v>
      </c>
      <c r="F653" s="36" t="n">
        <f aca="false">(A653-$A$2)/365.25</f>
        <v>2.46954140999316</v>
      </c>
      <c r="G653" s="37" t="n">
        <f aca="false">INDEX('Default Prob'!$P$5:$P$14,MIN(1+_xlfn.IFNA(MATCH(F653,'Default Prob'!$F$5:$F$14,1),0),COUNT('Default Prob'!$P$5:$P$14)))</f>
        <v>0.034781230763125</v>
      </c>
      <c r="H653" s="37" t="n">
        <f aca="false">H652*EXP(-G652*(F653-F652))</f>
        <v>0.9280044192866</v>
      </c>
      <c r="I653" s="38" t="n">
        <f aca="false">H652-H653</f>
        <v>8.83741894963652E-005</v>
      </c>
      <c r="J653" s="39" t="n">
        <f aca="false">INDEX('Default Prob'!$C$3:$C$20, _xlfn.IFNA(MATCH(F653, 'Default Prob'!$B$3:$B$20, 1), 1))</f>
        <v>-0.00582</v>
      </c>
      <c r="K653" s="40" t="n">
        <f aca="false">1/((1+J653)^F653)</f>
        <v>1.0145191116972</v>
      </c>
      <c r="L653" s="41" t="n">
        <f aca="false">IF(AND(D653, A653 &lt;= $G$2), $D$5*$D$2*(A653-E653)/365.25, 0)</f>
        <v>0</v>
      </c>
      <c r="M653" s="41" t="n">
        <f aca="false">IF(A653&lt;=$G$2, $D$5*$D$2*(A653-E653)/365.25, 0)</f>
        <v>2628.33675564682</v>
      </c>
      <c r="N653" s="42" t="n">
        <f aca="false">(L653*H653 + M653*I653) * K653</f>
        <v>0.235649588106284</v>
      </c>
      <c r="O653" s="43" t="n">
        <f aca="false">IF(A653&lt;=$G$2, $D$2*(1-$D$3), 0)</f>
        <v>600000</v>
      </c>
      <c r="P653" s="44" t="n">
        <f aca="false">O653*I653*K653</f>
        <v>53.7943825348876</v>
      </c>
    </row>
    <row r="654" customFormat="false" ht="15" hidden="false" customHeight="false" outlineLevel="0" collapsed="false">
      <c r="A654" s="4" t="n">
        <f aca="false">WORKDAY(A653, 1)</f>
        <v>44797</v>
      </c>
      <c r="B654" s="33" t="n">
        <f aca="false">DATE(2000, MONTH(A654), DAY(A654))</f>
        <v>36762</v>
      </c>
      <c r="C654" s="33" t="n">
        <f aca="false">VLOOKUP(B654, $R$9:$S$13, 2)</f>
        <v>36789</v>
      </c>
      <c r="D654" s="34" t="n">
        <f aca="false">IF(OR(C654=B654, AND(C654&lt;&gt;C653, C653&gt;B653)), 1, 0)</f>
        <v>0</v>
      </c>
      <c r="E654" s="4" t="n">
        <f aca="false" t="array" ref="E654:E654">INDEX($A$9:A653, MAX(IF($D$9:D653=1, ROW(D$9:$D653)-ROW($D$9)+1, 0)))</f>
        <v>44732</v>
      </c>
      <c r="F654" s="36" t="n">
        <f aca="false">(A654-$A$2)/365.25</f>
        <v>2.47227926078029</v>
      </c>
      <c r="G654" s="37" t="n">
        <f aca="false">INDEX('Default Prob'!$P$5:$P$14,MIN(1+_xlfn.IFNA(MATCH(F654,'Default Prob'!$F$5:$F$14,1),0),COUNT('Default Prob'!$P$5:$P$14)))</f>
        <v>0.034781230763125</v>
      </c>
      <c r="H654" s="37" t="n">
        <f aca="false">H653*EXP(-G653*(F654-F653))</f>
        <v>0.927916053512207</v>
      </c>
      <c r="I654" s="38" t="n">
        <f aca="false">H653-H654</f>
        <v>8.83657743924182E-005</v>
      </c>
      <c r="J654" s="39" t="n">
        <f aca="false">INDEX('Default Prob'!$C$3:$C$20, _xlfn.IFNA(MATCH(F654, 'Default Prob'!$B$3:$B$20, 1), 1))</f>
        <v>-0.00582</v>
      </c>
      <c r="K654" s="40" t="n">
        <f aca="false">1/((1+J654)^F654)</f>
        <v>1.01453532469544</v>
      </c>
      <c r="L654" s="41" t="n">
        <f aca="false">IF(AND(D654, A654 &lt;= $G$2), $D$5*$D$2*(A654-E654)/365.25, 0)</f>
        <v>0</v>
      </c>
      <c r="M654" s="41" t="n">
        <f aca="false">IF(A654&lt;=$G$2, $D$5*$D$2*(A654-E654)/365.25, 0)</f>
        <v>2669.4045174538</v>
      </c>
      <c r="N654" s="42" t="n">
        <f aca="false">(L654*H654 + M654*I654) * K654</f>
        <v>0.239312647843385</v>
      </c>
      <c r="O654" s="43" t="n">
        <f aca="false">IF(A654&lt;=$G$2, $D$2*(1-$D$3), 0)</f>
        <v>600000</v>
      </c>
      <c r="P654" s="44" t="n">
        <f aca="false">O654*I654*K654</f>
        <v>53.7901197691054</v>
      </c>
    </row>
    <row r="655" customFormat="false" ht="15" hidden="false" customHeight="false" outlineLevel="0" collapsed="false">
      <c r="A655" s="4" t="n">
        <f aca="false">WORKDAY(A654, 1)</f>
        <v>44798</v>
      </c>
      <c r="B655" s="33" t="n">
        <f aca="false">DATE(2000, MONTH(A655), DAY(A655))</f>
        <v>36763</v>
      </c>
      <c r="C655" s="33" t="n">
        <f aca="false">VLOOKUP(B655, $R$9:$S$13, 2)</f>
        <v>36789</v>
      </c>
      <c r="D655" s="34" t="n">
        <f aca="false">IF(OR(C655=B655, AND(C655&lt;&gt;C654, C654&gt;B654)), 1, 0)</f>
        <v>0</v>
      </c>
      <c r="E655" s="4" t="n">
        <f aca="false" t="array" ref="E655:E655">INDEX($A$9:A654, MAX(IF($D$9:D654=1, ROW(D$9:$D654)-ROW($D$9)+1, 0)))</f>
        <v>44732</v>
      </c>
      <c r="F655" s="36" t="n">
        <f aca="false">(A655-$A$2)/365.25</f>
        <v>2.47501711156742</v>
      </c>
      <c r="G655" s="37" t="n">
        <f aca="false">INDEX('Default Prob'!$P$5:$P$14,MIN(1+_xlfn.IFNA(MATCH(F655,'Default Prob'!$F$5:$F$14,1),0),COUNT('Default Prob'!$P$5:$P$14)))</f>
        <v>0.034781230763125</v>
      </c>
      <c r="H655" s="37" t="n">
        <f aca="false">H654*EXP(-G654*(F655-F654))</f>
        <v>0.927827696152117</v>
      </c>
      <c r="I655" s="38" t="n">
        <f aca="false">H654-H655</f>
        <v>8.83573600897192E-005</v>
      </c>
      <c r="J655" s="39" t="n">
        <f aca="false">INDEX('Default Prob'!$C$3:$C$20, _xlfn.IFNA(MATCH(F655, 'Default Prob'!$B$3:$B$20, 1), 1))</f>
        <v>-0.00582</v>
      </c>
      <c r="K655" s="40" t="n">
        <f aca="false">1/((1+J655)^F655)</f>
        <v>1.01455153795277</v>
      </c>
      <c r="L655" s="41" t="n">
        <f aca="false">IF(AND(D655, A655 &lt;= $G$2), $D$5*$D$2*(A655-E655)/365.25, 0)</f>
        <v>0</v>
      </c>
      <c r="M655" s="41" t="n">
        <f aca="false">IF(A655&lt;=$G$2, $D$5*$D$2*(A655-E655)/365.25, 0)</f>
        <v>2710.47227926078</v>
      </c>
      <c r="N655" s="42" t="n">
        <f aca="false">(L655*H655 + M655*I655) * K655</f>
        <v>0.242975125565466</v>
      </c>
      <c r="O655" s="43" t="n">
        <f aca="false">IF(A655&lt;=$G$2, $D$2*(1-$D$3), 0)</f>
        <v>600000</v>
      </c>
      <c r="P655" s="44" t="n">
        <f aca="false">O655*I655*K655</f>
        <v>53.7858573410828</v>
      </c>
    </row>
    <row r="656" customFormat="false" ht="15" hidden="false" customHeight="false" outlineLevel="0" collapsed="false">
      <c r="A656" s="4" t="n">
        <f aca="false">WORKDAY(A655, 1)</f>
        <v>44799</v>
      </c>
      <c r="B656" s="33" t="n">
        <f aca="false">DATE(2000, MONTH(A656), DAY(A656))</f>
        <v>36764</v>
      </c>
      <c r="C656" s="33" t="n">
        <f aca="false">VLOOKUP(B656, $R$9:$S$13, 2)</f>
        <v>36789</v>
      </c>
      <c r="D656" s="34" t="n">
        <f aca="false">IF(OR(C656=B656, AND(C656&lt;&gt;C655, C655&gt;B655)), 1, 0)</f>
        <v>0</v>
      </c>
      <c r="E656" s="4" t="n">
        <f aca="false" t="array" ref="E656:E656">INDEX($A$9:A655, MAX(IF($D$9:D655=1, ROW(D$9:$D655)-ROW($D$9)+1, 0)))</f>
        <v>44732</v>
      </c>
      <c r="F656" s="36" t="n">
        <f aca="false">(A656-$A$2)/365.25</f>
        <v>2.47775496235455</v>
      </c>
      <c r="G656" s="37" t="n">
        <f aca="false">INDEX('Default Prob'!$P$5:$P$14,MIN(1+_xlfn.IFNA(MATCH(F656,'Default Prob'!$F$5:$F$14,1),0),COUNT('Default Prob'!$P$5:$P$14)))</f>
        <v>0.034781230763125</v>
      </c>
      <c r="H656" s="37" t="n">
        <f aca="false">H655*EXP(-G655*(F656-F655))</f>
        <v>0.927739347205529</v>
      </c>
      <c r="I656" s="38" t="n">
        <f aca="false">H655-H656</f>
        <v>8.83489465882681E-005</v>
      </c>
      <c r="J656" s="39" t="n">
        <f aca="false">INDEX('Default Prob'!$C$3:$C$20, _xlfn.IFNA(MATCH(F656, 'Default Prob'!$B$3:$B$20, 1), 1))</f>
        <v>-0.00582</v>
      </c>
      <c r="K656" s="40" t="n">
        <f aca="false">1/((1+J656)^F656)</f>
        <v>1.01456775146921</v>
      </c>
      <c r="L656" s="41" t="n">
        <f aca="false">IF(AND(D656, A656 &lt;= $G$2), $D$5*$D$2*(A656-E656)/365.25, 0)</f>
        <v>0</v>
      </c>
      <c r="M656" s="41" t="n">
        <f aca="false">IF(A656&lt;=$G$2, $D$5*$D$2*(A656-E656)/365.25, 0)</f>
        <v>2751.54004106776</v>
      </c>
      <c r="N656" s="42" t="n">
        <f aca="false">(L656*H656 + M656*I656) * K656</f>
        <v>0.246637021341974</v>
      </c>
      <c r="O656" s="43" t="n">
        <f aca="false">IF(A656&lt;=$G$2, $D$2*(1-$D$3), 0)</f>
        <v>600000</v>
      </c>
      <c r="P656" s="44" t="n">
        <f aca="false">O656*I656*K656</f>
        <v>53.7815952508393</v>
      </c>
    </row>
    <row r="657" customFormat="false" ht="15" hidden="false" customHeight="false" outlineLevel="0" collapsed="false">
      <c r="A657" s="4" t="n">
        <f aca="false">WORKDAY(A656, 1)</f>
        <v>44802</v>
      </c>
      <c r="B657" s="33" t="n">
        <f aca="false">DATE(2000, MONTH(A657), DAY(A657))</f>
        <v>36767</v>
      </c>
      <c r="C657" s="33" t="n">
        <f aca="false">VLOOKUP(B657, $R$9:$S$13, 2)</f>
        <v>36789</v>
      </c>
      <c r="D657" s="34" t="n">
        <f aca="false">IF(OR(C657=B657, AND(C657&lt;&gt;C656, C656&gt;B656)), 1, 0)</f>
        <v>0</v>
      </c>
      <c r="E657" s="4" t="n">
        <f aca="false" t="array" ref="E657:E657">INDEX($A$9:A656, MAX(IF($D$9:D656=1, ROW(D$9:$D656)-ROW($D$9)+1, 0)))</f>
        <v>44732</v>
      </c>
      <c r="F657" s="36" t="n">
        <f aca="false">(A657-$A$2)/365.25</f>
        <v>2.48596851471595</v>
      </c>
      <c r="G657" s="37" t="n">
        <f aca="false">INDEX('Default Prob'!$P$5:$P$14,MIN(1+_xlfn.IFNA(MATCH(F657,'Default Prob'!$F$5:$F$14,1),0),COUNT('Default Prob'!$P$5:$P$14)))</f>
        <v>0.034781230763125</v>
      </c>
      <c r="H657" s="37" t="n">
        <f aca="false">H656*EXP(-G656*(F657-F656))</f>
        <v>0.927474350838762</v>
      </c>
      <c r="I657" s="38" t="n">
        <f aca="false">H656-H657</f>
        <v>0.000264996366766912</v>
      </c>
      <c r="J657" s="39" t="n">
        <f aca="false">INDEX('Default Prob'!$C$3:$C$20, _xlfn.IFNA(MATCH(F657, 'Default Prob'!$B$3:$B$20, 1), 1))</f>
        <v>-0.00582</v>
      </c>
      <c r="K657" s="40" t="n">
        <f aca="false">1/((1+J657)^F657)</f>
        <v>1.01461639357318</v>
      </c>
      <c r="L657" s="41" t="n">
        <f aca="false">IF(AND(D657, A657 &lt;= $G$2), $D$5*$D$2*(A657-E657)/365.25, 0)</f>
        <v>0</v>
      </c>
      <c r="M657" s="41" t="n">
        <f aca="false">IF(A657&lt;=$G$2, $D$5*$D$2*(A657-E657)/365.25, 0)</f>
        <v>2874.74332648871</v>
      </c>
      <c r="N657" s="42" t="n">
        <f aca="false">(L657*H657 + M657*I657) * K657</f>
        <v>0.772931254913052</v>
      </c>
      <c r="O657" s="43" t="n">
        <f aca="false">IF(A657&lt;=$G$2, $D$2*(1-$D$3), 0)</f>
        <v>600000</v>
      </c>
      <c r="P657" s="44" t="n">
        <f aca="false">O657*I657*K657</f>
        <v>161.321794775424</v>
      </c>
    </row>
    <row r="658" customFormat="false" ht="15" hidden="false" customHeight="false" outlineLevel="0" collapsed="false">
      <c r="A658" s="4" t="n">
        <f aca="false">WORKDAY(A657, 1)</f>
        <v>44803</v>
      </c>
      <c r="B658" s="33" t="n">
        <f aca="false">DATE(2000, MONTH(A658), DAY(A658))</f>
        <v>36768</v>
      </c>
      <c r="C658" s="33" t="n">
        <f aca="false">VLOOKUP(B658, $R$9:$S$13, 2)</f>
        <v>36789</v>
      </c>
      <c r="D658" s="34" t="n">
        <f aca="false">IF(OR(C658=B658, AND(C658&lt;&gt;C657, C657&gt;B657)), 1, 0)</f>
        <v>0</v>
      </c>
      <c r="E658" s="4" t="n">
        <f aca="false" t="array" ref="E658:E658">INDEX($A$9:A657, MAX(IF($D$9:D657=1, ROW(D$9:$D657)-ROW($D$9)+1, 0)))</f>
        <v>44732</v>
      </c>
      <c r="F658" s="36" t="n">
        <f aca="false">(A658-$A$2)/365.25</f>
        <v>2.48870636550308</v>
      </c>
      <c r="G658" s="37" t="n">
        <f aca="false">INDEX('Default Prob'!$P$5:$P$14,MIN(1+_xlfn.IFNA(MATCH(F658,'Default Prob'!$F$5:$F$14,1),0),COUNT('Default Prob'!$P$5:$P$14)))</f>
        <v>0.034781230763125</v>
      </c>
      <c r="H658" s="37" t="n">
        <f aca="false">H657*EXP(-G657*(F658-F657))</f>
        <v>0.927386035538169</v>
      </c>
      <c r="I658" s="38" t="n">
        <f aca="false">H657-H658</f>
        <v>8.83153005930559E-005</v>
      </c>
      <c r="J658" s="39" t="n">
        <f aca="false">INDEX('Default Prob'!$C$3:$C$20, _xlfn.IFNA(MATCH(F658, 'Default Prob'!$B$3:$B$20, 1), 1))</f>
        <v>-0.00582</v>
      </c>
      <c r="K658" s="40" t="n">
        <f aca="false">1/((1+J658)^F658)</f>
        <v>1.01463260812607</v>
      </c>
      <c r="L658" s="41" t="n">
        <f aca="false">IF(AND(D658, A658 &lt;= $G$2), $D$5*$D$2*(A658-E658)/365.25, 0)</f>
        <v>0</v>
      </c>
      <c r="M658" s="41" t="n">
        <f aca="false">IF(A658&lt;=$G$2, $D$5*$D$2*(A658-E658)/365.25, 0)</f>
        <v>2915.81108829569</v>
      </c>
      <c r="N658" s="42" t="n">
        <f aca="false">(L658*H658 + M658*I658) * K658</f>
        <v>0.261278786375775</v>
      </c>
      <c r="O658" s="43" t="n">
        <f aca="false">IF(A658&lt;=$G$2, $D$2*(1-$D$3), 0)</f>
        <v>600000</v>
      </c>
      <c r="P658" s="44" t="n">
        <f aca="false">O658*I658*K658</f>
        <v>53.7645502669024</v>
      </c>
    </row>
    <row r="659" customFormat="false" ht="15" hidden="false" customHeight="false" outlineLevel="0" collapsed="false">
      <c r="A659" s="4" t="n">
        <f aca="false">WORKDAY(A658, 1)</f>
        <v>44804</v>
      </c>
      <c r="B659" s="33" t="n">
        <f aca="false">DATE(2000, MONTH(A659), DAY(A659))</f>
        <v>36769</v>
      </c>
      <c r="C659" s="33" t="n">
        <f aca="false">VLOOKUP(B659, $R$9:$S$13, 2)</f>
        <v>36789</v>
      </c>
      <c r="D659" s="34" t="n">
        <f aca="false">IF(OR(C659=B659, AND(C659&lt;&gt;C658, C658&gt;B658)), 1, 0)</f>
        <v>0</v>
      </c>
      <c r="E659" s="4" t="n">
        <f aca="false" t="array" ref="E659:E659">INDEX($A$9:A658, MAX(IF($D$9:D658=1, ROW(D$9:$D658)-ROW($D$9)+1, 0)))</f>
        <v>44732</v>
      </c>
      <c r="F659" s="36" t="n">
        <f aca="false">(A659-$A$2)/365.25</f>
        <v>2.49144421629021</v>
      </c>
      <c r="G659" s="37" t="n">
        <f aca="false">INDEX('Default Prob'!$P$5:$P$14,MIN(1+_xlfn.IFNA(MATCH(F659,'Default Prob'!$F$5:$F$14,1),0),COUNT('Default Prob'!$P$5:$P$14)))</f>
        <v>0.034781230763125</v>
      </c>
      <c r="H659" s="37" t="n">
        <f aca="false">H658*EXP(-G658*(F659-F658))</f>
        <v>0.927297728647073</v>
      </c>
      <c r="I659" s="38" t="n">
        <f aca="false">H658-H659</f>
        <v>8.83068910965124E-005</v>
      </c>
      <c r="J659" s="39" t="n">
        <f aca="false">INDEX('Default Prob'!$C$3:$C$20, _xlfn.IFNA(MATCH(F659, 'Default Prob'!$B$3:$B$20, 1), 1))</f>
        <v>-0.00582</v>
      </c>
      <c r="K659" s="40" t="n">
        <f aca="false">1/((1+J659)^F659)</f>
        <v>1.01464882293809</v>
      </c>
      <c r="L659" s="41" t="n">
        <f aca="false">IF(AND(D659, A659 &lt;= $G$2), $D$5*$D$2*(A659-E659)/365.25, 0)</f>
        <v>0</v>
      </c>
      <c r="M659" s="41" t="n">
        <f aca="false">IF(A659&lt;=$G$2, $D$5*$D$2*(A659-E659)/365.25, 0)</f>
        <v>2956.87885010267</v>
      </c>
      <c r="N659" s="42" t="n">
        <f aca="false">(L659*H659 + M659*I659) * K659</f>
        <v>0.264937773462205</v>
      </c>
      <c r="O659" s="43" t="n">
        <f aca="false">IF(A659&lt;=$G$2, $D$2*(1-$D$3), 0)</f>
        <v>600000</v>
      </c>
      <c r="P659" s="44" t="n">
        <f aca="false">O659*I659*K659</f>
        <v>53.7602898650391</v>
      </c>
    </row>
    <row r="660" customFormat="false" ht="15" hidden="false" customHeight="false" outlineLevel="0" collapsed="false">
      <c r="A660" s="4" t="n">
        <f aca="false">WORKDAY(A659, 1)</f>
        <v>44805</v>
      </c>
      <c r="B660" s="33" t="n">
        <f aca="false">DATE(2000, MONTH(A660), DAY(A660))</f>
        <v>36770</v>
      </c>
      <c r="C660" s="33" t="n">
        <f aca="false">VLOOKUP(B660, $R$9:$S$13, 2)</f>
        <v>36789</v>
      </c>
      <c r="D660" s="34" t="n">
        <f aca="false">IF(OR(C660=B660, AND(C660&lt;&gt;C659, C659&gt;B659)), 1, 0)</f>
        <v>0</v>
      </c>
      <c r="E660" s="4" t="n">
        <f aca="false" t="array" ref="E660:E660">INDEX($A$9:A659, MAX(IF($D$9:D659=1, ROW(D$9:$D659)-ROW($D$9)+1, 0)))</f>
        <v>44732</v>
      </c>
      <c r="F660" s="36" t="n">
        <f aca="false">(A660-$A$2)/365.25</f>
        <v>2.49418206707734</v>
      </c>
      <c r="G660" s="37" t="n">
        <f aca="false">INDEX('Default Prob'!$P$5:$P$14,MIN(1+_xlfn.IFNA(MATCH(F660,'Default Prob'!$F$5:$F$14,1),0),COUNT('Default Prob'!$P$5:$P$14)))</f>
        <v>0.034781230763125</v>
      </c>
      <c r="H660" s="37" t="n">
        <f aca="false">H659*EXP(-G659*(F660-F659))</f>
        <v>0.927209430164672</v>
      </c>
      <c r="I660" s="38" t="n">
        <f aca="false">H659-H660</f>
        <v>8.82984824007727E-005</v>
      </c>
      <c r="J660" s="39" t="n">
        <f aca="false">INDEX('Default Prob'!$C$3:$C$20, _xlfn.IFNA(MATCH(F660, 'Default Prob'!$B$3:$B$20, 1), 1))</f>
        <v>-0.00582</v>
      </c>
      <c r="K660" s="40" t="n">
        <f aca="false">1/((1+J660)^F660)</f>
        <v>1.01466503800924</v>
      </c>
      <c r="L660" s="41" t="n">
        <f aca="false">IF(AND(D660, A660 &lt;= $G$2), $D$5*$D$2*(A660-E660)/365.25, 0)</f>
        <v>0</v>
      </c>
      <c r="M660" s="41" t="n">
        <f aca="false">IF(A660&lt;=$G$2, $D$5*$D$2*(A660-E660)/365.25, 0)</f>
        <v>2997.94661190965</v>
      </c>
      <c r="N660" s="42" t="n">
        <f aca="false">(L660*H660 + M660*I660) * K660</f>
        <v>0.268596179018385</v>
      </c>
      <c r="O660" s="43" t="n">
        <f aca="false">IF(A660&lt;=$G$2, $D$2*(1-$D$3), 0)</f>
        <v>600000</v>
      </c>
      <c r="P660" s="44" t="n">
        <f aca="false">O660*I660*K660</f>
        <v>53.7560298008028</v>
      </c>
    </row>
    <row r="661" customFormat="false" ht="15" hidden="false" customHeight="false" outlineLevel="0" collapsed="false">
      <c r="A661" s="4" t="n">
        <f aca="false">WORKDAY(A660, 1)</f>
        <v>44806</v>
      </c>
      <c r="B661" s="33" t="n">
        <f aca="false">DATE(2000, MONTH(A661), DAY(A661))</f>
        <v>36771</v>
      </c>
      <c r="C661" s="33" t="n">
        <f aca="false">VLOOKUP(B661, $R$9:$S$13, 2)</f>
        <v>36789</v>
      </c>
      <c r="D661" s="34" t="n">
        <f aca="false">IF(OR(C661=B661, AND(C661&lt;&gt;C660, C660&gt;B660)), 1, 0)</f>
        <v>0</v>
      </c>
      <c r="E661" s="4" t="n">
        <f aca="false" t="array" ref="E661:E661">INDEX($A$9:A660, MAX(IF($D$9:D660=1, ROW(D$9:$D660)-ROW($D$9)+1, 0)))</f>
        <v>44732</v>
      </c>
      <c r="F661" s="36" t="n">
        <f aca="false">(A661-$A$2)/365.25</f>
        <v>2.49691991786448</v>
      </c>
      <c r="G661" s="37" t="n">
        <f aca="false">INDEX('Default Prob'!$P$5:$P$14,MIN(1+_xlfn.IFNA(MATCH(F661,'Default Prob'!$F$5:$F$14,1),0),COUNT('Default Prob'!$P$5:$P$14)))</f>
        <v>0.034781230763125</v>
      </c>
      <c r="H661" s="37" t="n">
        <f aca="false">H660*EXP(-G660*(F661-F660))</f>
        <v>0.927121140090166</v>
      </c>
      <c r="I661" s="38" t="n">
        <f aca="false">H660-H661</f>
        <v>8.82900745057258E-005</v>
      </c>
      <c r="J661" s="39" t="n">
        <f aca="false">INDEX('Default Prob'!$C$3:$C$20, _xlfn.IFNA(MATCH(F661, 'Default Prob'!$B$3:$B$20, 1), 1))</f>
        <v>-0.00582</v>
      </c>
      <c r="K661" s="40" t="n">
        <f aca="false">1/((1+J661)^F661)</f>
        <v>1.01468125333952</v>
      </c>
      <c r="L661" s="41" t="n">
        <f aca="false">IF(AND(D661, A661 &lt;= $G$2), $D$5*$D$2*(A661-E661)/365.25, 0)</f>
        <v>0</v>
      </c>
      <c r="M661" s="41" t="n">
        <f aca="false">IF(A661&lt;=$G$2, $D$5*$D$2*(A661-E661)/365.25, 0)</f>
        <v>3039.01437371663</v>
      </c>
      <c r="N661" s="42" t="n">
        <f aca="false">(L661*H661 + M661*I661) * K661</f>
        <v>0.272254003113399</v>
      </c>
      <c r="O661" s="43" t="n">
        <f aca="false">IF(A661&lt;=$G$2, $D$2*(1-$D$3), 0)</f>
        <v>600000</v>
      </c>
      <c r="P661" s="44" t="n">
        <f aca="false">O661*I661*K661</f>
        <v>53.7517700741454</v>
      </c>
    </row>
    <row r="662" customFormat="false" ht="15" hidden="false" customHeight="false" outlineLevel="0" collapsed="false">
      <c r="A662" s="4" t="n">
        <f aca="false">WORKDAY(A661, 1)</f>
        <v>44809</v>
      </c>
      <c r="B662" s="33" t="n">
        <f aca="false">DATE(2000, MONTH(A662), DAY(A662))</f>
        <v>36774</v>
      </c>
      <c r="C662" s="33" t="n">
        <f aca="false">VLOOKUP(B662, $R$9:$S$13, 2)</f>
        <v>36789</v>
      </c>
      <c r="D662" s="34" t="n">
        <f aca="false">IF(OR(C662=B662, AND(C662&lt;&gt;C661, C661&gt;B661)), 1, 0)</f>
        <v>0</v>
      </c>
      <c r="E662" s="4" t="n">
        <f aca="false" t="array" ref="E662:E662">INDEX($A$9:A661, MAX(IF($D$9:D661=1, ROW(D$9:$D661)-ROW($D$9)+1, 0)))</f>
        <v>44732</v>
      </c>
      <c r="F662" s="36" t="n">
        <f aca="false">(A662-$A$2)/365.25</f>
        <v>2.50513347022587</v>
      </c>
      <c r="G662" s="37" t="n">
        <f aca="false">INDEX('Default Prob'!$P$5:$P$14,MIN(1+_xlfn.IFNA(MATCH(F662,'Default Prob'!$F$5:$F$14,1),0),COUNT('Default Prob'!$P$5:$P$14)))</f>
        <v>0.034781230763125</v>
      </c>
      <c r="H662" s="37" t="n">
        <f aca="false">H661*EXP(-G661*(F662-F661))</f>
        <v>0.926856320306014</v>
      </c>
      <c r="I662" s="38" t="n">
        <f aca="false">H661-H662</f>
        <v>0.000264819784152492</v>
      </c>
      <c r="J662" s="39" t="n">
        <f aca="false">INDEX('Default Prob'!$C$3:$C$20, _xlfn.IFNA(MATCH(F662, 'Default Prob'!$B$3:$B$20, 1), 1))</f>
        <v>-0.00582</v>
      </c>
      <c r="K662" s="40" t="n">
        <f aca="false">1/((1+J662)^F662)</f>
        <v>1.01472990088519</v>
      </c>
      <c r="L662" s="41" t="n">
        <f aca="false">IF(AND(D662, A662 &lt;= $G$2), $D$5*$D$2*(A662-E662)/365.25, 0)</f>
        <v>0</v>
      </c>
      <c r="M662" s="41" t="n">
        <f aca="false">IF(A662&lt;=$G$2, $D$5*$D$2*(A662-E662)/365.25, 0)</f>
        <v>3162.21765913758</v>
      </c>
      <c r="N662" s="42" t="n">
        <f aca="false">(L662*H662 + M662*I662) * K662</f>
        <v>0.849752879099102</v>
      </c>
      <c r="O662" s="43" t="n">
        <f aca="false">IF(A662&lt;=$G$2, $D$2*(1-$D$3), 0)</f>
        <v>600000</v>
      </c>
      <c r="P662" s="44" t="n">
        <f aca="false">O662*I662*K662</f>
        <v>161.232331995297</v>
      </c>
    </row>
    <row r="663" customFormat="false" ht="15" hidden="false" customHeight="false" outlineLevel="0" collapsed="false">
      <c r="A663" s="4" t="n">
        <f aca="false">WORKDAY(A662, 1)</f>
        <v>44810</v>
      </c>
      <c r="B663" s="33" t="n">
        <f aca="false">DATE(2000, MONTH(A663), DAY(A663))</f>
        <v>36775</v>
      </c>
      <c r="C663" s="33" t="n">
        <f aca="false">VLOOKUP(B663, $R$9:$S$13, 2)</f>
        <v>36789</v>
      </c>
      <c r="D663" s="34" t="n">
        <f aca="false">IF(OR(C663=B663, AND(C663&lt;&gt;C662, C662&gt;B662)), 1, 0)</f>
        <v>0</v>
      </c>
      <c r="E663" s="4" t="n">
        <f aca="false" t="array" ref="E663:E663">INDEX($A$9:A662, MAX(IF($D$9:D662=1, ROW(D$9:$D662)-ROW($D$9)+1, 0)))</f>
        <v>44732</v>
      </c>
      <c r="F663" s="36" t="n">
        <f aca="false">(A663-$A$2)/365.25</f>
        <v>2.507871321013</v>
      </c>
      <c r="G663" s="37" t="n">
        <f aca="false">INDEX('Default Prob'!$P$5:$P$14,MIN(1+_xlfn.IFNA(MATCH(F663,'Default Prob'!$F$5:$F$14,1),0),COUNT('Default Prob'!$P$5:$P$14)))</f>
        <v>0.034781230763125</v>
      </c>
      <c r="H663" s="37" t="n">
        <f aca="false">H662*EXP(-G662*(F663-F662))</f>
        <v>0.926768063855083</v>
      </c>
      <c r="I663" s="38" t="n">
        <f aca="false">H662-H663</f>
        <v>8.82564509308015E-005</v>
      </c>
      <c r="J663" s="39" t="n">
        <f aca="false">INDEX('Default Prob'!$C$3:$C$20, _xlfn.IFNA(MATCH(F663, 'Default Prob'!$B$3:$B$20, 1), 1))</f>
        <v>-0.00582</v>
      </c>
      <c r="K663" s="40" t="n">
        <f aca="false">1/((1+J663)^F663)</f>
        <v>1.01474611725204</v>
      </c>
      <c r="L663" s="41" t="n">
        <f aca="false">IF(AND(D663, A663 &lt;= $G$2), $D$5*$D$2*(A663-E663)/365.25, 0)</f>
        <v>0</v>
      </c>
      <c r="M663" s="41" t="n">
        <f aca="false">IF(A663&lt;=$G$2, $D$5*$D$2*(A663-E663)/365.25, 0)</f>
        <v>3203.28542094456</v>
      </c>
      <c r="N663" s="42" t="n">
        <f aca="false">(L663*H663 + M663*I663) * K663</f>
        <v>0.28687948626485</v>
      </c>
      <c r="O663" s="43" t="n">
        <f aca="false">IF(A663&lt;=$G$2, $D$2*(1-$D$3), 0)</f>
        <v>600000</v>
      </c>
      <c r="P663" s="44" t="n">
        <f aca="false">O663*I663*K663</f>
        <v>53.7347345426854</v>
      </c>
    </row>
    <row r="664" customFormat="false" ht="15" hidden="false" customHeight="false" outlineLevel="0" collapsed="false">
      <c r="A664" s="4" t="n">
        <f aca="false">WORKDAY(A663, 1)</f>
        <v>44811</v>
      </c>
      <c r="B664" s="33" t="n">
        <f aca="false">DATE(2000, MONTH(A664), DAY(A664))</f>
        <v>36776</v>
      </c>
      <c r="C664" s="33" t="n">
        <f aca="false">VLOOKUP(B664, $R$9:$S$13, 2)</f>
        <v>36789</v>
      </c>
      <c r="D664" s="34" t="n">
        <f aca="false">IF(OR(C664=B664, AND(C664&lt;&gt;C663, C663&gt;B663)), 1, 0)</f>
        <v>0</v>
      </c>
      <c r="E664" s="4" t="n">
        <f aca="false" t="array" ref="E664:E664">INDEX($A$9:A663, MAX(IF($D$9:D663=1, ROW(D$9:$D663)-ROW($D$9)+1, 0)))</f>
        <v>44732</v>
      </c>
      <c r="F664" s="36" t="n">
        <f aca="false">(A664-$A$2)/365.25</f>
        <v>2.51060917180014</v>
      </c>
      <c r="G664" s="37" t="n">
        <f aca="false">INDEX('Default Prob'!$P$5:$P$14,MIN(1+_xlfn.IFNA(MATCH(F664,'Default Prob'!$F$5:$F$14,1),0),COUNT('Default Prob'!$P$5:$P$14)))</f>
        <v>0.034781230763125</v>
      </c>
      <c r="H664" s="37" t="n">
        <f aca="false">H663*EXP(-G663*(F664-F663))</f>
        <v>0.926679815808045</v>
      </c>
      <c r="I664" s="38" t="n">
        <f aca="false">H663-H664</f>
        <v>8.82480470379976E-005</v>
      </c>
      <c r="J664" s="39" t="n">
        <f aca="false">INDEX('Default Prob'!$C$3:$C$20, _xlfn.IFNA(MATCH(F664, 'Default Prob'!$B$3:$B$20, 1), 1))</f>
        <v>-0.00582</v>
      </c>
      <c r="K664" s="40" t="n">
        <f aca="false">1/((1+J664)^F664)</f>
        <v>1.01476233387804</v>
      </c>
      <c r="L664" s="41" t="n">
        <f aca="false">IF(AND(D664, A664 &lt;= $G$2), $D$5*$D$2*(A664-E664)/365.25, 0)</f>
        <v>0</v>
      </c>
      <c r="M664" s="41" t="n">
        <f aca="false">IF(A664&lt;=$G$2, $D$5*$D$2*(A664-E664)/365.25, 0)</f>
        <v>3244.35318275154</v>
      </c>
      <c r="N664" s="42" t="n">
        <f aca="false">(L664*H664 + M664*I664) * K664</f>
        <v>0.29053440409134</v>
      </c>
      <c r="O664" s="43" t="n">
        <f aca="false">IF(A664&lt;=$G$2, $D$2*(1-$D$3), 0)</f>
        <v>600000</v>
      </c>
      <c r="P664" s="44" t="n">
        <f aca="false">O664*I664*K664</f>
        <v>53.7304765034745</v>
      </c>
    </row>
    <row r="665" customFormat="false" ht="15" hidden="false" customHeight="false" outlineLevel="0" collapsed="false">
      <c r="A665" s="4" t="n">
        <f aca="false">WORKDAY(A664, 1)</f>
        <v>44812</v>
      </c>
      <c r="B665" s="33" t="n">
        <f aca="false">DATE(2000, MONTH(A665), DAY(A665))</f>
        <v>36777</v>
      </c>
      <c r="C665" s="33" t="n">
        <f aca="false">VLOOKUP(B665, $R$9:$S$13, 2)</f>
        <v>36789</v>
      </c>
      <c r="D665" s="34" t="n">
        <f aca="false">IF(OR(C665=B665, AND(C665&lt;&gt;C664, C664&gt;B664)), 1, 0)</f>
        <v>0</v>
      </c>
      <c r="E665" s="4" t="n">
        <f aca="false" t="array" ref="E665:E665">INDEX($A$9:A664, MAX(IF($D$9:D664=1, ROW(D$9:$D664)-ROW($D$9)+1, 0)))</f>
        <v>44732</v>
      </c>
      <c r="F665" s="36" t="n">
        <f aca="false">(A665-$A$2)/365.25</f>
        <v>2.51334702258727</v>
      </c>
      <c r="G665" s="37" t="n">
        <f aca="false">INDEX('Default Prob'!$P$5:$P$14,MIN(1+_xlfn.IFNA(MATCH(F665,'Default Prob'!$F$5:$F$14,1),0),COUNT('Default Prob'!$P$5:$P$14)))</f>
        <v>0.034781230763125</v>
      </c>
      <c r="H665" s="37" t="n">
        <f aca="false">H664*EXP(-G664*(F665-F664))</f>
        <v>0.926591576164099</v>
      </c>
      <c r="I665" s="38" t="n">
        <f aca="false">H664-H665</f>
        <v>8.82396439454425E-005</v>
      </c>
      <c r="J665" s="39" t="n">
        <f aca="false">INDEX('Default Prob'!$C$3:$C$20, _xlfn.IFNA(MATCH(F665, 'Default Prob'!$B$3:$B$20, 1), 1))</f>
        <v>-0.00582</v>
      </c>
      <c r="K665" s="40" t="n">
        <f aca="false">1/((1+J665)^F665)</f>
        <v>1.0147785507632</v>
      </c>
      <c r="L665" s="41" t="n">
        <f aca="false">IF(AND(D665, A665 &lt;= $G$2), $D$5*$D$2*(A665-E665)/365.25, 0)</f>
        <v>0</v>
      </c>
      <c r="M665" s="41" t="n">
        <f aca="false">IF(A665&lt;=$G$2, $D$5*$D$2*(A665-E665)/365.25, 0)</f>
        <v>3285.42094455852</v>
      </c>
      <c r="N665" s="42" t="n">
        <f aca="false">(L665*H665 + M665*I665) * K665</f>
        <v>0.294188740871678</v>
      </c>
      <c r="O665" s="43" t="n">
        <f aca="false">IF(A665&lt;=$G$2, $D$2*(1-$D$3), 0)</f>
        <v>600000</v>
      </c>
      <c r="P665" s="44" t="n">
        <f aca="false">O665*I665*K665</f>
        <v>53.7262188016901</v>
      </c>
    </row>
    <row r="666" customFormat="false" ht="15" hidden="false" customHeight="false" outlineLevel="0" collapsed="false">
      <c r="A666" s="4" t="n">
        <f aca="false">WORKDAY(A665, 1)</f>
        <v>44813</v>
      </c>
      <c r="B666" s="33" t="n">
        <f aca="false">DATE(2000, MONTH(A666), DAY(A666))</f>
        <v>36778</v>
      </c>
      <c r="C666" s="33" t="n">
        <f aca="false">VLOOKUP(B666, $R$9:$S$13, 2)</f>
        <v>36789</v>
      </c>
      <c r="D666" s="34" t="n">
        <f aca="false">IF(OR(C666=B666, AND(C666&lt;&gt;C665, C665&gt;B665)), 1, 0)</f>
        <v>0</v>
      </c>
      <c r="E666" s="4" t="n">
        <f aca="false" t="array" ref="E666:E666">INDEX($A$9:A665, MAX(IF($D$9:D665=1, ROW(D$9:$D665)-ROW($D$9)+1, 0)))</f>
        <v>44732</v>
      </c>
      <c r="F666" s="36" t="n">
        <f aca="false">(A666-$A$2)/365.25</f>
        <v>2.5160848733744</v>
      </c>
      <c r="G666" s="37" t="n">
        <f aca="false">INDEX('Default Prob'!$P$5:$P$14,MIN(1+_xlfn.IFNA(MATCH(F666,'Default Prob'!$F$5:$F$14,1),0),COUNT('Default Prob'!$P$5:$P$14)))</f>
        <v>0.034781230763125</v>
      </c>
      <c r="H666" s="37" t="n">
        <f aca="false">H665*EXP(-G665*(F666-F665))</f>
        <v>0.926503344922446</v>
      </c>
      <c r="I666" s="38" t="n">
        <f aca="false">H665-H666</f>
        <v>8.82312416531361E-005</v>
      </c>
      <c r="J666" s="39" t="n">
        <f aca="false">INDEX('Default Prob'!$C$3:$C$20, _xlfn.IFNA(MATCH(F666, 'Default Prob'!$B$3:$B$20, 1), 1))</f>
        <v>-0.00582</v>
      </c>
      <c r="K666" s="40" t="n">
        <f aca="false">1/((1+J666)^F666)</f>
        <v>1.01479476790752</v>
      </c>
      <c r="L666" s="41" t="n">
        <f aca="false">IF(AND(D666, A666 &lt;= $G$2), $D$5*$D$2*(A666-E666)/365.25, 0)</f>
        <v>0</v>
      </c>
      <c r="M666" s="41" t="n">
        <f aca="false">IF(A666&lt;=$G$2, $D$5*$D$2*(A666-E666)/365.25, 0)</f>
        <v>3326.4887063655</v>
      </c>
      <c r="N666" s="42" t="n">
        <f aca="false">(L666*H666 + M666*I666) * K666</f>
        <v>0.297842496675258</v>
      </c>
      <c r="O666" s="43" t="n">
        <f aca="false">IF(A666&lt;=$G$2, $D$2*(1-$D$3), 0)</f>
        <v>600000</v>
      </c>
      <c r="P666" s="44" t="n">
        <f aca="false">O666*I666*K666</f>
        <v>53.721961437352</v>
      </c>
    </row>
    <row r="667" customFormat="false" ht="15" hidden="false" customHeight="false" outlineLevel="0" collapsed="false">
      <c r="A667" s="4" t="n">
        <f aca="false">WORKDAY(A666, 1)</f>
        <v>44816</v>
      </c>
      <c r="B667" s="33" t="n">
        <f aca="false">DATE(2000, MONTH(A667), DAY(A667))</f>
        <v>36781</v>
      </c>
      <c r="C667" s="33" t="n">
        <f aca="false">VLOOKUP(B667, $R$9:$S$13, 2)</f>
        <v>36789</v>
      </c>
      <c r="D667" s="34" t="n">
        <f aca="false">IF(OR(C667=B667, AND(C667&lt;&gt;C666, C666&gt;B666)), 1, 0)</f>
        <v>0</v>
      </c>
      <c r="E667" s="4" t="n">
        <f aca="false" t="array" ref="E667:E667">INDEX($A$9:A666, MAX(IF($D$9:D666=1, ROW(D$9:$D666)-ROW($D$9)+1, 0)))</f>
        <v>44732</v>
      </c>
      <c r="F667" s="36" t="n">
        <f aca="false">(A667-$A$2)/365.25</f>
        <v>2.5242984257358</v>
      </c>
      <c r="G667" s="37" t="n">
        <f aca="false">INDEX('Default Prob'!$P$5:$P$14,MIN(1+_xlfn.IFNA(MATCH(F667,'Default Prob'!$F$5:$F$14,1),0),COUNT('Default Prob'!$P$5:$P$14)))</f>
        <v>0.034781230763125</v>
      </c>
      <c r="H667" s="37" t="n">
        <f aca="false">H666*EXP(-G666*(F667-F666))</f>
        <v>0.926238701603241</v>
      </c>
      <c r="I667" s="38" t="n">
        <f aca="false">H666-H667</f>
        <v>0.000264643319205282</v>
      </c>
      <c r="J667" s="39" t="n">
        <f aca="false">INDEX('Default Prob'!$C$3:$C$20, _xlfn.IFNA(MATCH(F667, 'Default Prob'!$B$3:$B$20, 1), 1))</f>
        <v>-0.00582</v>
      </c>
      <c r="K667" s="40" t="n">
        <f aca="false">1/((1+J667)^F667)</f>
        <v>1.0148434208955</v>
      </c>
      <c r="L667" s="41" t="n">
        <f aca="false">IF(AND(D667, A667 &lt;= $G$2), $D$5*$D$2*(A667-E667)/365.25, 0)</f>
        <v>0</v>
      </c>
      <c r="M667" s="41" t="n">
        <f aca="false">IF(A667&lt;=$G$2, $D$5*$D$2*(A667-E667)/365.25, 0)</f>
        <v>3449.69199178645</v>
      </c>
      <c r="N667" s="42" t="n">
        <f aca="false">(L667*H667 + M667*I667) * K667</f>
        <v>0.926489061021435</v>
      </c>
      <c r="O667" s="43" t="n">
        <f aca="false">IF(A667&lt;=$G$2, $D$2*(1-$D$3), 0)</f>
        <v>600000</v>
      </c>
      <c r="P667" s="44" t="n">
        <f aca="false">O667*I667*K667</f>
        <v>161.142918827657</v>
      </c>
    </row>
    <row r="668" customFormat="false" ht="15" hidden="false" customHeight="false" outlineLevel="0" collapsed="false">
      <c r="A668" s="4" t="n">
        <f aca="false">WORKDAY(A667, 1)</f>
        <v>44817</v>
      </c>
      <c r="B668" s="33" t="n">
        <f aca="false">DATE(2000, MONTH(A668), DAY(A668))</f>
        <v>36782</v>
      </c>
      <c r="C668" s="33" t="n">
        <f aca="false">VLOOKUP(B668, $R$9:$S$13, 2)</f>
        <v>36789</v>
      </c>
      <c r="D668" s="34" t="n">
        <f aca="false">IF(OR(C668=B668, AND(C668&lt;&gt;C667, C667&gt;B667)), 1, 0)</f>
        <v>0</v>
      </c>
      <c r="E668" s="4" t="n">
        <f aca="false" t="array" ref="E668:E668">INDEX($A$9:A667, MAX(IF($D$9:D667=1, ROW(D$9:$D667)-ROW($D$9)+1, 0)))</f>
        <v>44732</v>
      </c>
      <c r="F668" s="36" t="n">
        <f aca="false">(A668-$A$2)/365.25</f>
        <v>2.52703627652293</v>
      </c>
      <c r="G668" s="37" t="n">
        <f aca="false">INDEX('Default Prob'!$P$5:$P$14,MIN(1+_xlfn.IFNA(MATCH(F668,'Default Prob'!$F$5:$F$14,1),0),COUNT('Default Prob'!$P$5:$P$14)))</f>
        <v>0.034781230763125</v>
      </c>
      <c r="H668" s="37" t="n">
        <f aca="false">H667*EXP(-G667*(F668-F667))</f>
        <v>0.926150503962758</v>
      </c>
      <c r="I668" s="38" t="n">
        <f aca="false">H667-H668</f>
        <v>8.81976404835116E-005</v>
      </c>
      <c r="J668" s="39" t="n">
        <f aca="false">INDEX('Default Prob'!$C$3:$C$20, _xlfn.IFNA(MATCH(F668, 'Default Prob'!$B$3:$B$20, 1), 1))</f>
        <v>-0.00582</v>
      </c>
      <c r="K668" s="40" t="n">
        <f aca="false">1/((1+J668)^F668)</f>
        <v>1.01485963907651</v>
      </c>
      <c r="L668" s="41" t="n">
        <f aca="false">IF(AND(D668, A668 &lt;= $G$2), $D$5*$D$2*(A668-E668)/365.25, 0)</f>
        <v>0</v>
      </c>
      <c r="M668" s="41" t="n">
        <f aca="false">IF(A668&lt;=$G$2, $D$5*$D$2*(A668-E668)/365.25, 0)</f>
        <v>3490.75975359343</v>
      </c>
      <c r="N668" s="42" t="n">
        <f aca="false">(L668*H668 + M668*I668) * K668</f>
        <v>0.312451711499884</v>
      </c>
      <c r="O668" s="43" t="n">
        <f aca="false">IF(A668&lt;=$G$2, $D$2*(1-$D$3), 0)</f>
        <v>600000</v>
      </c>
      <c r="P668" s="44" t="n">
        <f aca="false">O668*I668*K668</f>
        <v>53.7049353530977</v>
      </c>
    </row>
    <row r="669" customFormat="false" ht="15" hidden="false" customHeight="false" outlineLevel="0" collapsed="false">
      <c r="A669" s="4" t="n">
        <f aca="false">WORKDAY(A668, 1)</f>
        <v>44818</v>
      </c>
      <c r="B669" s="33" t="n">
        <f aca="false">DATE(2000, MONTH(A669), DAY(A669))</f>
        <v>36783</v>
      </c>
      <c r="C669" s="33" t="n">
        <f aca="false">VLOOKUP(B669, $R$9:$S$13, 2)</f>
        <v>36789</v>
      </c>
      <c r="D669" s="34" t="n">
        <f aca="false">IF(OR(C669=B669, AND(C669&lt;&gt;C668, C668&gt;B668)), 1, 0)</f>
        <v>0</v>
      </c>
      <c r="E669" s="4" t="n">
        <f aca="false" t="array" ref="E669:E669">INDEX($A$9:A668, MAX(IF($D$9:D668=1, ROW(D$9:$D668)-ROW($D$9)+1, 0)))</f>
        <v>44732</v>
      </c>
      <c r="F669" s="36" t="n">
        <f aca="false">(A669-$A$2)/365.25</f>
        <v>2.52977412731006</v>
      </c>
      <c r="G669" s="37" t="n">
        <f aca="false">INDEX('Default Prob'!$P$5:$P$14,MIN(1+_xlfn.IFNA(MATCH(F669,'Default Prob'!$F$5:$F$14,1),0),COUNT('Default Prob'!$P$5:$P$14)))</f>
        <v>0.034781230763125</v>
      </c>
      <c r="H669" s="37" t="n">
        <f aca="false">H668*EXP(-G668*(F669-F668))</f>
        <v>0.926062314720567</v>
      </c>
      <c r="I669" s="38" t="n">
        <f aca="false">H668-H669</f>
        <v>8.81892421907837E-005</v>
      </c>
      <c r="J669" s="39" t="n">
        <f aca="false">INDEX('Default Prob'!$C$3:$C$20, _xlfn.IFNA(MATCH(F669, 'Default Prob'!$B$3:$B$20, 1), 1))</f>
        <v>-0.00582</v>
      </c>
      <c r="K669" s="40" t="n">
        <f aca="false">1/((1+J669)^F669)</f>
        <v>1.0148758575167</v>
      </c>
      <c r="L669" s="41" t="n">
        <f aca="false">IF(AND(D669, A669 &lt;= $G$2), $D$5*$D$2*(A669-E669)/365.25, 0)</f>
        <v>0</v>
      </c>
      <c r="M669" s="41" t="n">
        <f aca="false">IF(A669&lt;=$G$2, $D$5*$D$2*(A669-E669)/365.25, 0)</f>
        <v>3531.82751540041</v>
      </c>
      <c r="N669" s="42" t="n">
        <f aca="false">(L669*H669 + M669*I669) * K669</f>
        <v>0.316102563454714</v>
      </c>
      <c r="O669" s="43" t="n">
        <f aca="false">IF(A669&lt;=$G$2, $D$2*(1-$D$3), 0)</f>
        <v>600000</v>
      </c>
      <c r="P669" s="44" t="n">
        <f aca="false">O669*I669*K669</f>
        <v>53.7006796752717</v>
      </c>
    </row>
    <row r="670" customFormat="false" ht="15" hidden="false" customHeight="false" outlineLevel="0" collapsed="false">
      <c r="A670" s="4" t="n">
        <f aca="false">WORKDAY(A669, 1)</f>
        <v>44819</v>
      </c>
      <c r="B670" s="33" t="n">
        <f aca="false">DATE(2000, MONTH(A670), DAY(A670))</f>
        <v>36784</v>
      </c>
      <c r="C670" s="33" t="n">
        <f aca="false">VLOOKUP(B670, $R$9:$S$13, 2)</f>
        <v>36789</v>
      </c>
      <c r="D670" s="34" t="n">
        <f aca="false">IF(OR(C670=B670, AND(C670&lt;&gt;C669, C669&gt;B669)), 1, 0)</f>
        <v>0</v>
      </c>
      <c r="E670" s="4" t="n">
        <f aca="false" t="array" ref="E670:E670">INDEX($A$9:A669, MAX(IF($D$9:D669=1, ROW(D$9:$D669)-ROW($D$9)+1, 0)))</f>
        <v>44732</v>
      </c>
      <c r="F670" s="36" t="n">
        <f aca="false">(A670-$A$2)/365.25</f>
        <v>2.53251197809719</v>
      </c>
      <c r="G670" s="37" t="n">
        <f aca="false">INDEX('Default Prob'!$P$5:$P$14,MIN(1+_xlfn.IFNA(MATCH(F670,'Default Prob'!$F$5:$F$14,1),0),COUNT('Default Prob'!$P$5:$P$14)))</f>
        <v>0.034781230763125</v>
      </c>
      <c r="H670" s="37" t="n">
        <f aca="false">H669*EXP(-G669*(F670-F669))</f>
        <v>0.925974133875869</v>
      </c>
      <c r="I670" s="38" t="n">
        <f aca="false">H669-H670</f>
        <v>8.81808446977495E-005</v>
      </c>
      <c r="J670" s="39" t="n">
        <f aca="false">INDEX('Default Prob'!$C$3:$C$20, _xlfn.IFNA(MATCH(F670, 'Default Prob'!$B$3:$B$20, 1), 1))</f>
        <v>-0.00582</v>
      </c>
      <c r="K670" s="40" t="n">
        <f aca="false">1/((1+J670)^F670)</f>
        <v>1.01489207621608</v>
      </c>
      <c r="L670" s="41" t="n">
        <f aca="false">IF(AND(D670, A670 &lt;= $G$2), $D$5*$D$2*(A670-E670)/365.25, 0)</f>
        <v>0</v>
      </c>
      <c r="M670" s="41" t="n">
        <f aca="false">IF(A670&lt;=$G$2, $D$5*$D$2*(A670-E670)/365.25, 0)</f>
        <v>3572.89527720739</v>
      </c>
      <c r="N670" s="42" t="n">
        <f aca="false">(L670*H670 + M670*I670) * K670</f>
        <v>0.319752834847122</v>
      </c>
      <c r="O670" s="43" t="n">
        <f aca="false">IF(A670&lt;=$G$2, $D$2*(1-$D$3), 0)</f>
        <v>600000</v>
      </c>
      <c r="P670" s="44" t="n">
        <f aca="false">O670*I670*K670</f>
        <v>53.6964243346719</v>
      </c>
    </row>
    <row r="671" customFormat="false" ht="15" hidden="false" customHeight="false" outlineLevel="0" collapsed="false">
      <c r="A671" s="4" t="n">
        <f aca="false">WORKDAY(A670, 1)</f>
        <v>44820</v>
      </c>
      <c r="B671" s="33" t="n">
        <f aca="false">DATE(2000, MONTH(A671), DAY(A671))</f>
        <v>36785</v>
      </c>
      <c r="C671" s="33" t="n">
        <f aca="false">VLOOKUP(B671, $R$9:$S$13, 2)</f>
        <v>36789</v>
      </c>
      <c r="D671" s="34" t="n">
        <f aca="false">IF(OR(C671=B671, AND(C671&lt;&gt;C670, C670&gt;B670)), 1, 0)</f>
        <v>0</v>
      </c>
      <c r="E671" s="4" t="n">
        <f aca="false" t="array" ref="E671:E671">INDEX($A$9:A670, MAX(IF($D$9:D670=1, ROW(D$9:$D670)-ROW($D$9)+1, 0)))</f>
        <v>44732</v>
      </c>
      <c r="F671" s="36" t="n">
        <f aca="false">(A671-$A$2)/365.25</f>
        <v>2.53524982888433</v>
      </c>
      <c r="G671" s="37" t="n">
        <f aca="false">INDEX('Default Prob'!$P$5:$P$14,MIN(1+_xlfn.IFNA(MATCH(F671,'Default Prob'!$F$5:$F$14,1),0),COUNT('Default Prob'!$P$5:$P$14)))</f>
        <v>0.034781230763125</v>
      </c>
      <c r="H671" s="37" t="n">
        <f aca="false">H670*EXP(-G670*(F671-F670))</f>
        <v>0.925885961427865</v>
      </c>
      <c r="I671" s="38" t="n">
        <f aca="false">H670-H671</f>
        <v>8.81724480042978E-005</v>
      </c>
      <c r="J671" s="39" t="n">
        <f aca="false">INDEX('Default Prob'!$C$3:$C$20, _xlfn.IFNA(MATCH(F671, 'Default Prob'!$B$3:$B$20, 1), 1))</f>
        <v>-0.00582</v>
      </c>
      <c r="K671" s="40" t="n">
        <f aca="false">1/((1+J671)^F671)</f>
        <v>1.01490829517465</v>
      </c>
      <c r="L671" s="41" t="n">
        <f aca="false">IF(AND(D671, A671 &lt;= $G$2), $D$5*$D$2*(A671-E671)/365.25, 0)</f>
        <v>0</v>
      </c>
      <c r="M671" s="41" t="n">
        <f aca="false">IF(A671&lt;=$G$2, $D$5*$D$2*(A671-E671)/365.25, 0)</f>
        <v>3613.96303901437</v>
      </c>
      <c r="N671" s="42" t="n">
        <f aca="false">(L671*H671 + M671*I671) * K671</f>
        <v>0.323402525746066</v>
      </c>
      <c r="O671" s="43" t="n">
        <f aca="false">IF(A671&lt;=$G$2, $D$2*(1-$D$3), 0)</f>
        <v>600000</v>
      </c>
      <c r="P671" s="44" t="n">
        <f aca="false">O671*I671*K671</f>
        <v>53.6921693312502</v>
      </c>
    </row>
    <row r="672" customFormat="false" ht="15" hidden="false" customHeight="false" outlineLevel="0" collapsed="false">
      <c r="A672" s="4" t="n">
        <f aca="false">WORKDAY(A671, 1)</f>
        <v>44823</v>
      </c>
      <c r="B672" s="33" t="n">
        <f aca="false">DATE(2000, MONTH(A672), DAY(A672))</f>
        <v>36788</v>
      </c>
      <c r="C672" s="33" t="n">
        <f aca="false">VLOOKUP(B672, $R$9:$S$13, 2)</f>
        <v>36789</v>
      </c>
      <c r="D672" s="34" t="n">
        <f aca="false">IF(OR(C672=B672, AND(C672&lt;&gt;C671, C671&gt;B671)), 1, 0)</f>
        <v>0</v>
      </c>
      <c r="E672" s="4" t="n">
        <f aca="false" t="array" ref="E672:E672">INDEX($A$9:A671, MAX(IF($D$9:D671=1, ROW(D$9:$D671)-ROW($D$9)+1, 0)))</f>
        <v>44732</v>
      </c>
      <c r="F672" s="36" t="n">
        <f aca="false">(A672-$A$2)/365.25</f>
        <v>2.54346338124572</v>
      </c>
      <c r="G672" s="37" t="n">
        <f aca="false">INDEX('Default Prob'!$P$5:$P$14,MIN(1+_xlfn.IFNA(MATCH(F672,'Default Prob'!$F$5:$F$14,1),0),COUNT('Default Prob'!$P$5:$P$14)))</f>
        <v>0.034781230763125</v>
      </c>
      <c r="H672" s="37" t="n">
        <f aca="false">H671*EXP(-G671*(F672-F671))</f>
        <v>0.925621494456018</v>
      </c>
      <c r="I672" s="38" t="n">
        <f aca="false">H671-H672</f>
        <v>0.000264466971847122</v>
      </c>
      <c r="J672" s="39" t="n">
        <f aca="false">INDEX('Default Prob'!$C$3:$C$20, _xlfn.IFNA(MATCH(F672, 'Default Prob'!$B$3:$B$20, 1), 1))</f>
        <v>-0.00582</v>
      </c>
      <c r="K672" s="40" t="n">
        <f aca="false">1/((1+J672)^F672)</f>
        <v>1.01495695360554</v>
      </c>
      <c r="L672" s="41" t="n">
        <f aca="false">IF(AND(D672, A672 &lt;= $G$2), $D$5*$D$2*(A672-E672)/365.25, 0)</f>
        <v>0</v>
      </c>
      <c r="M672" s="41" t="n">
        <f aca="false">IF(A672&lt;=$G$2, $D$5*$D$2*(A672-E672)/365.25, 0)</f>
        <v>3737.16632443532</v>
      </c>
      <c r="N672" s="42" t="n">
        <f aca="false">(L672*H672 + M672*I672) * K672</f>
        <v>1.00313987182121</v>
      </c>
      <c r="O672" s="43" t="n">
        <f aca="false">IF(A672&lt;=$G$2, $D$2*(1-$D$3), 0)</f>
        <v>600000</v>
      </c>
      <c r="P672" s="44" t="n">
        <f aca="false">O672*I672*K672</f>
        <v>161.053555245141</v>
      </c>
    </row>
    <row r="673" customFormat="false" ht="15" hidden="false" customHeight="false" outlineLevel="0" collapsed="false">
      <c r="A673" s="4" t="n">
        <f aca="false">WORKDAY(A672, 1)</f>
        <v>44824</v>
      </c>
      <c r="B673" s="33" t="n">
        <f aca="false">DATE(2000, MONTH(A673), DAY(A673))</f>
        <v>36789</v>
      </c>
      <c r="C673" s="33" t="n">
        <f aca="false">VLOOKUP(B673, $R$9:$S$13, 2)</f>
        <v>36789</v>
      </c>
      <c r="D673" s="34" t="n">
        <f aca="false">IF(OR(C673=B673, AND(C673&lt;&gt;C672, C672&gt;B672)), 1, 0)</f>
        <v>1</v>
      </c>
      <c r="E673" s="4" t="n">
        <f aca="false" t="array" ref="E673:E673">INDEX($A$9:A672, MAX(IF($D$9:D672=1, ROW(D$9:$D672)-ROW($D$9)+1, 0)))</f>
        <v>44732</v>
      </c>
      <c r="F673" s="36" t="n">
        <f aca="false">(A673-$A$2)/365.25</f>
        <v>2.54620123203285</v>
      </c>
      <c r="G673" s="37" t="n">
        <f aca="false">INDEX('Default Prob'!$P$5:$P$14,MIN(1+_xlfn.IFNA(MATCH(F673,'Default Prob'!$F$5:$F$14,1),0),COUNT('Default Prob'!$P$5:$P$14)))</f>
        <v>0.034781230763125</v>
      </c>
      <c r="H673" s="37" t="n">
        <f aca="false">H672*EXP(-G672*(F673-F672))</f>
        <v>0.925533355586792</v>
      </c>
      <c r="I673" s="38" t="n">
        <f aca="false">H672-H673</f>
        <v>8.81388692252072E-005</v>
      </c>
      <c r="J673" s="39" t="n">
        <f aca="false">INDEX('Default Prob'!$C$3:$C$20, _xlfn.IFNA(MATCH(F673, 'Default Prob'!$B$3:$B$20, 1), 1))</f>
        <v>-0.00582</v>
      </c>
      <c r="K673" s="40" t="n">
        <f aca="false">1/((1+J673)^F673)</f>
        <v>1.01497317360091</v>
      </c>
      <c r="L673" s="41" t="n">
        <f aca="false">IF(AND(D673, A673 &lt;= $G$2), $D$5*$D$2*(A673-E673)/365.25, 0)</f>
        <v>3778.2340862423</v>
      </c>
      <c r="M673" s="41" t="n">
        <f aca="false">IF(A673&lt;=$G$2, $D$5*$D$2*(A673-E673)/365.25, 0)</f>
        <v>3778.2340862423</v>
      </c>
      <c r="N673" s="42" t="n">
        <f aca="false">(L673*H673 + M673*I673) * K673</f>
        <v>3549.5790838552</v>
      </c>
      <c r="O673" s="43" t="n">
        <f aca="false">IF(A673&lt;=$G$2, $D$2*(1-$D$3), 0)</f>
        <v>600000</v>
      </c>
      <c r="P673" s="44" t="n">
        <f aca="false">O673*I673*K673</f>
        <v>53.6751526890624</v>
      </c>
    </row>
    <row r="674" customFormat="false" ht="15" hidden="false" customHeight="false" outlineLevel="0" collapsed="false">
      <c r="A674" s="4" t="n">
        <f aca="false">WORKDAY(A673, 1)</f>
        <v>44825</v>
      </c>
      <c r="B674" s="33" t="n">
        <f aca="false">DATE(2000, MONTH(A674), DAY(A674))</f>
        <v>36790</v>
      </c>
      <c r="C674" s="33" t="n">
        <f aca="false">VLOOKUP(B674, $R$9:$S$13, 2)</f>
        <v>36880</v>
      </c>
      <c r="D674" s="34" t="n">
        <f aca="false">IF(OR(C674=B674, AND(C674&lt;&gt;C673, C673&gt;B673)), 1, 0)</f>
        <v>0</v>
      </c>
      <c r="E674" s="4" t="n">
        <f aca="false" t="array" ref="E674:E674">INDEX($A$9:A673, MAX(IF($D$9:D673=1, ROW(D$9:$D673)-ROW($D$9)+1, 0)))</f>
        <v>44824</v>
      </c>
      <c r="F674" s="36" t="n">
        <f aca="false">(A674-$A$2)/365.25</f>
        <v>2.54893908281999</v>
      </c>
      <c r="G674" s="37" t="n">
        <f aca="false">INDEX('Default Prob'!$P$5:$P$14,MIN(1+_xlfn.IFNA(MATCH(F674,'Default Prob'!$F$5:$F$14,1),0),COUNT('Default Prob'!$P$5:$P$14)))</f>
        <v>0.034781230763125</v>
      </c>
      <c r="H674" s="37" t="n">
        <f aca="false">H673*EXP(-G673*(F674-F673))</f>
        <v>0.925445225110264</v>
      </c>
      <c r="I674" s="38" t="n">
        <f aca="false">H673-H674</f>
        <v>8.81304765286695E-005</v>
      </c>
      <c r="J674" s="39" t="n">
        <f aca="false">INDEX('Default Prob'!$C$3:$C$20, _xlfn.IFNA(MATCH(F674, 'Default Prob'!$B$3:$B$20, 1), 1))</f>
        <v>-0.00582</v>
      </c>
      <c r="K674" s="40" t="n">
        <f aca="false">1/((1+J674)^F674)</f>
        <v>1.01498939385549</v>
      </c>
      <c r="L674" s="41" t="n">
        <f aca="false">IF(AND(D674, A674 &lt;= $G$2), $D$5*$D$2*(A674-E674)/365.25, 0)</f>
        <v>0</v>
      </c>
      <c r="M674" s="41" t="n">
        <f aca="false">IF(A674&lt;=$G$2, $D$5*$D$2*(A674-E674)/365.25, 0)</f>
        <v>41.0677618069815</v>
      </c>
      <c r="N674" s="42" t="n">
        <f aca="false">(L674*H674 + M674*I674) * K674</f>
        <v>0.00367357285223942</v>
      </c>
      <c r="O674" s="43" t="n">
        <f aca="false">IF(A674&lt;=$G$2, $D$2*(1-$D$3), 0)</f>
        <v>600000</v>
      </c>
      <c r="P674" s="44" t="n">
        <f aca="false">O674*I674*K674</f>
        <v>53.6708993712179</v>
      </c>
    </row>
    <row r="675" customFormat="false" ht="15" hidden="false" customHeight="false" outlineLevel="0" collapsed="false">
      <c r="A675" s="4" t="n">
        <f aca="false">WORKDAY(A674, 1)</f>
        <v>44826</v>
      </c>
      <c r="B675" s="33" t="n">
        <f aca="false">DATE(2000, MONTH(A675), DAY(A675))</f>
        <v>36791</v>
      </c>
      <c r="C675" s="33" t="n">
        <f aca="false">VLOOKUP(B675, $R$9:$S$13, 2)</f>
        <v>36880</v>
      </c>
      <c r="D675" s="34" t="n">
        <f aca="false">IF(OR(C675=B675, AND(C675&lt;&gt;C674, C674&gt;B674)), 1, 0)</f>
        <v>0</v>
      </c>
      <c r="E675" s="4" t="n">
        <f aca="false" t="array" ref="E675:E675">INDEX($A$9:A674, MAX(IF($D$9:D674=1, ROW(D$9:$D674)-ROW($D$9)+1, 0)))</f>
        <v>44824</v>
      </c>
      <c r="F675" s="36" t="n">
        <f aca="false">(A675-$A$2)/365.25</f>
        <v>2.55167693360712</v>
      </c>
      <c r="G675" s="37" t="n">
        <f aca="false">INDEX('Default Prob'!$P$5:$P$14,MIN(1+_xlfn.IFNA(MATCH(F675,'Default Prob'!$F$5:$F$14,1),0),COUNT('Default Prob'!$P$5:$P$14)))</f>
        <v>0.034781230763125</v>
      </c>
      <c r="H675" s="37" t="n">
        <f aca="false">H674*EXP(-G674*(F675-F674))</f>
        <v>0.925357103025632</v>
      </c>
      <c r="I675" s="38" t="n">
        <f aca="false">H674-H675</f>
        <v>8.81220846313813E-005</v>
      </c>
      <c r="J675" s="39" t="n">
        <f aca="false">INDEX('Default Prob'!$C$3:$C$20, _xlfn.IFNA(MATCH(F675, 'Default Prob'!$B$3:$B$20, 1), 1))</f>
        <v>-0.00582</v>
      </c>
      <c r="K675" s="40" t="n">
        <f aca="false">1/((1+J675)^F675)</f>
        <v>1.01500561436929</v>
      </c>
      <c r="L675" s="41" t="n">
        <f aca="false">IF(AND(D675, A675 &lt;= $G$2), $D$5*$D$2*(A675-E675)/365.25, 0)</f>
        <v>0</v>
      </c>
      <c r="M675" s="41" t="n">
        <f aca="false">IF(A675&lt;=$G$2, $D$5*$D$2*(A675-E675)/365.25, 0)</f>
        <v>82.1355236139631</v>
      </c>
      <c r="N675" s="42" t="n">
        <f aca="false">(L675*H675 + M675*I675) * K675</f>
        <v>0.00734656350314397</v>
      </c>
      <c r="O675" s="43" t="n">
        <f aca="false">IF(A675&lt;=$G$2, $D$2*(1-$D$3), 0)</f>
        <v>600000</v>
      </c>
      <c r="P675" s="44" t="n">
        <f aca="false">O675*I675*K675</f>
        <v>53.6666463904667</v>
      </c>
    </row>
    <row r="676" customFormat="false" ht="15" hidden="false" customHeight="false" outlineLevel="0" collapsed="false">
      <c r="A676" s="4" t="n">
        <f aca="false">WORKDAY(A675, 1)</f>
        <v>44827</v>
      </c>
      <c r="B676" s="33" t="n">
        <f aca="false">DATE(2000, MONTH(A676), DAY(A676))</f>
        <v>36792</v>
      </c>
      <c r="C676" s="33" t="n">
        <f aca="false">VLOOKUP(B676, $R$9:$S$13, 2)</f>
        <v>36880</v>
      </c>
      <c r="D676" s="34" t="n">
        <f aca="false">IF(OR(C676=B676, AND(C676&lt;&gt;C675, C675&gt;B675)), 1, 0)</f>
        <v>0</v>
      </c>
      <c r="E676" s="4" t="n">
        <f aca="false" t="array" ref="E676:E676">INDEX($A$9:A675, MAX(IF($D$9:D675=1, ROW(D$9:$D675)-ROW($D$9)+1, 0)))</f>
        <v>44824</v>
      </c>
      <c r="F676" s="36" t="n">
        <f aca="false">(A676-$A$2)/365.25</f>
        <v>2.55441478439425</v>
      </c>
      <c r="G676" s="37" t="n">
        <f aca="false">INDEX('Default Prob'!$P$5:$P$14,MIN(1+_xlfn.IFNA(MATCH(F676,'Default Prob'!$F$5:$F$14,1),0),COUNT('Default Prob'!$P$5:$P$14)))</f>
        <v>0.034781230763125</v>
      </c>
      <c r="H676" s="37" t="n">
        <f aca="false">H675*EXP(-G675*(F676-F675))</f>
        <v>0.925268989332099</v>
      </c>
      <c r="I676" s="38" t="n">
        <f aca="false">H675-H676</f>
        <v>8.81136935331206E-005</v>
      </c>
      <c r="J676" s="39" t="n">
        <f aca="false">INDEX('Default Prob'!$C$3:$C$20, _xlfn.IFNA(MATCH(F676, 'Default Prob'!$B$3:$B$20, 1), 1))</f>
        <v>-0.00582</v>
      </c>
      <c r="K676" s="40" t="n">
        <f aca="false">1/((1+J676)^F676)</f>
        <v>1.01502183514231</v>
      </c>
      <c r="L676" s="41" t="n">
        <f aca="false">IF(AND(D676, A676 &lt;= $G$2), $D$5*$D$2*(A676-E676)/365.25, 0)</f>
        <v>0</v>
      </c>
      <c r="M676" s="41" t="n">
        <f aca="false">IF(A676&lt;=$G$2, $D$5*$D$2*(A676-E676)/365.25, 0)</f>
        <v>123.203285420945</v>
      </c>
      <c r="N676" s="42" t="n">
        <f aca="false">(L676*H676 + M676*I676) * K676</f>
        <v>0.0110189720219082</v>
      </c>
      <c r="O676" s="43" t="n">
        <f aca="false">IF(A676&lt;=$G$2, $D$2*(1-$D$3), 0)</f>
        <v>600000</v>
      </c>
      <c r="P676" s="44" t="n">
        <f aca="false">O676*I676*K676</f>
        <v>53.6623937466931</v>
      </c>
    </row>
    <row r="677" customFormat="false" ht="15" hidden="false" customHeight="false" outlineLevel="0" collapsed="false">
      <c r="A677" s="4" t="n">
        <f aca="false">WORKDAY(A676, 1)</f>
        <v>44830</v>
      </c>
      <c r="B677" s="33" t="n">
        <f aca="false">DATE(2000, MONTH(A677), DAY(A677))</f>
        <v>36795</v>
      </c>
      <c r="C677" s="33" t="n">
        <f aca="false">VLOOKUP(B677, $R$9:$S$13, 2)</f>
        <v>36880</v>
      </c>
      <c r="D677" s="34" t="n">
        <f aca="false">IF(OR(C677=B677, AND(C677&lt;&gt;C676, C676&gt;B676)), 1, 0)</f>
        <v>0</v>
      </c>
      <c r="E677" s="4" t="n">
        <f aca="false" t="array" ref="E677:E677">INDEX($A$9:A676, MAX(IF($D$9:D676=1, ROW(D$9:$D676)-ROW($D$9)+1, 0)))</f>
        <v>44824</v>
      </c>
      <c r="F677" s="36" t="n">
        <f aca="false">(A677-$A$2)/365.25</f>
        <v>2.56262833675565</v>
      </c>
      <c r="G677" s="37" t="n">
        <f aca="false">INDEX('Default Prob'!$P$5:$P$14,MIN(1+_xlfn.IFNA(MATCH(F677,'Default Prob'!$F$5:$F$14,1),0),COUNT('Default Prob'!$P$5:$P$14)))</f>
        <v>0.034781230763125</v>
      </c>
      <c r="H677" s="37" t="n">
        <f aca="false">H676*EXP(-G676*(F677-F676))</f>
        <v>0.9250046985901</v>
      </c>
      <c r="I677" s="38" t="n">
        <f aca="false">H676-H677</f>
        <v>0.000264290741999518</v>
      </c>
      <c r="J677" s="39" t="n">
        <f aca="false">INDEX('Default Prob'!$C$3:$C$20, _xlfn.IFNA(MATCH(F677, 'Default Prob'!$B$3:$B$20, 1), 1))</f>
        <v>-0.00582</v>
      </c>
      <c r="K677" s="40" t="n">
        <f aca="false">1/((1+J677)^F677)</f>
        <v>1.01507049901672</v>
      </c>
      <c r="L677" s="41" t="n">
        <f aca="false">IF(AND(D677, A677 &lt;= $G$2), $D$5*$D$2*(A677-E677)/365.25, 0)</f>
        <v>0</v>
      </c>
      <c r="M677" s="41" t="n">
        <f aca="false">IF(A677&lt;=$G$2, $D$5*$D$2*(A677-E677)/365.25, 0)</f>
        <v>246.406570841889</v>
      </c>
      <c r="N677" s="42" t="n">
        <f aca="false">(L677*H677 + M677*I677) * K677</f>
        <v>0.0661044111787147</v>
      </c>
      <c r="O677" s="43" t="n">
        <f aca="false">IF(A677&lt;=$G$2, $D$2*(1-$D$3), 0)</f>
        <v>600000</v>
      </c>
      <c r="P677" s="44" t="n">
        <f aca="false">O677*I677*K677</f>
        <v>160.96424122017</v>
      </c>
    </row>
    <row r="678" customFormat="false" ht="15" hidden="false" customHeight="false" outlineLevel="0" collapsed="false">
      <c r="A678" s="4" t="n">
        <f aca="false">WORKDAY(A677, 1)</f>
        <v>44831</v>
      </c>
      <c r="B678" s="33" t="n">
        <f aca="false">DATE(2000, MONTH(A678), DAY(A678))</f>
        <v>36796</v>
      </c>
      <c r="C678" s="33" t="n">
        <f aca="false">VLOOKUP(B678, $R$9:$S$13, 2)</f>
        <v>36880</v>
      </c>
      <c r="D678" s="34" t="n">
        <f aca="false">IF(OR(C678=B678, AND(C678&lt;&gt;C677, C677&gt;B677)), 1, 0)</f>
        <v>0</v>
      </c>
      <c r="E678" s="4" t="n">
        <f aca="false" t="array" ref="E678:E678">INDEX($A$9:A677, MAX(IF($D$9:D677=1, ROW(D$9:$D677)-ROW($D$9)+1, 0)))</f>
        <v>44824</v>
      </c>
      <c r="F678" s="36" t="n">
        <f aca="false">(A678-$A$2)/365.25</f>
        <v>2.56536618754278</v>
      </c>
      <c r="G678" s="37" t="n">
        <f aca="false">INDEX('Default Prob'!$P$5:$P$14,MIN(1+_xlfn.IFNA(MATCH(F678,'Default Prob'!$F$5:$F$14,1),0),COUNT('Default Prob'!$P$5:$P$14)))</f>
        <v>0.034781230763125</v>
      </c>
      <c r="H678" s="37" t="n">
        <f aca="false">H677*EXP(-G677*(F678-F677))</f>
        <v>0.92491661845297</v>
      </c>
      <c r="I678" s="38" t="n">
        <f aca="false">H677-H678</f>
        <v>8.80801371294648E-005</v>
      </c>
      <c r="J678" s="39" t="n">
        <f aca="false">INDEX('Default Prob'!$C$3:$C$20, _xlfn.IFNA(MATCH(F678, 'Default Prob'!$B$3:$B$20, 1), 1))</f>
        <v>-0.00582</v>
      </c>
      <c r="K678" s="40" t="n">
        <f aca="false">1/((1+J678)^F678)</f>
        <v>1.01508672082666</v>
      </c>
      <c r="L678" s="41" t="n">
        <f aca="false">IF(AND(D678, A678 &lt;= $G$2), $D$5*$D$2*(A678-E678)/365.25, 0)</f>
        <v>0</v>
      </c>
      <c r="M678" s="41" t="n">
        <f aca="false">IF(A678&lt;=$G$2, $D$5*$D$2*(A678-E678)/365.25, 0)</f>
        <v>287.474332648871</v>
      </c>
      <c r="N678" s="42" t="n">
        <f aca="false">(L678*H678 + M678*I678) * K678</f>
        <v>0.0257027861593831</v>
      </c>
      <c r="O678" s="43" t="n">
        <f aca="false">IF(A678&lt;=$G$2, $D$2*(1-$D$3), 0)</f>
        <v>600000</v>
      </c>
      <c r="P678" s="44" t="n">
        <f aca="false">O678*I678*K678</f>
        <v>53.6453865412267</v>
      </c>
    </row>
    <row r="679" customFormat="false" ht="15" hidden="false" customHeight="false" outlineLevel="0" collapsed="false">
      <c r="A679" s="4" t="n">
        <f aca="false">WORKDAY(A678, 1)</f>
        <v>44832</v>
      </c>
      <c r="B679" s="33" t="n">
        <f aca="false">DATE(2000, MONTH(A679), DAY(A679))</f>
        <v>36797</v>
      </c>
      <c r="C679" s="33" t="n">
        <f aca="false">VLOOKUP(B679, $R$9:$S$13, 2)</f>
        <v>36880</v>
      </c>
      <c r="D679" s="34" t="n">
        <f aca="false">IF(OR(C679=B679, AND(C679&lt;&gt;C678, C678&gt;B678)), 1, 0)</f>
        <v>0</v>
      </c>
      <c r="E679" s="4" t="n">
        <f aca="false" t="array" ref="E679:E679">INDEX($A$9:A678, MAX(IF($D$9:D678=1, ROW(D$9:$D678)-ROW($D$9)+1, 0)))</f>
        <v>44824</v>
      </c>
      <c r="F679" s="36" t="n">
        <f aca="false">(A679-$A$2)/365.25</f>
        <v>2.56810403832991</v>
      </c>
      <c r="G679" s="37" t="n">
        <f aca="false">INDEX('Default Prob'!$P$5:$P$14,MIN(1+_xlfn.IFNA(MATCH(F679,'Default Prob'!$F$5:$F$14,1),0),COUNT('Default Prob'!$P$5:$P$14)))</f>
        <v>0.034781230763125</v>
      </c>
      <c r="H679" s="37" t="n">
        <f aca="false">H678*EXP(-G678*(F679-F678))</f>
        <v>0.924828546702945</v>
      </c>
      <c r="I679" s="38" t="n">
        <f aca="false">H678-H679</f>
        <v>8.80717500255646E-005</v>
      </c>
      <c r="J679" s="39" t="n">
        <f aca="false">INDEX('Default Prob'!$C$3:$C$20, _xlfn.IFNA(MATCH(F679, 'Default Prob'!$B$3:$B$20, 1), 1))</f>
        <v>-0.00582</v>
      </c>
      <c r="K679" s="40" t="n">
        <f aca="false">1/((1+J679)^F679)</f>
        <v>1.01510294289584</v>
      </c>
      <c r="L679" s="41" t="n">
        <f aca="false">IF(AND(D679, A679 &lt;= $G$2), $D$5*$D$2*(A679-E679)/365.25, 0)</f>
        <v>0</v>
      </c>
      <c r="M679" s="41" t="n">
        <f aca="false">IF(A679&lt;=$G$2, $D$5*$D$2*(A679-E679)/365.25, 0)</f>
        <v>328.542094455852</v>
      </c>
      <c r="N679" s="42" t="n">
        <f aca="false">(L679*H679 + M679*I679) * K679</f>
        <v>0.0293722850552566</v>
      </c>
      <c r="O679" s="43" t="n">
        <f aca="false">IF(A679&lt;=$G$2, $D$2*(1-$D$3), 0)</f>
        <v>600000</v>
      </c>
      <c r="P679" s="44" t="n">
        <f aca="false">O679*I679*K679</f>
        <v>53.6411355821624</v>
      </c>
    </row>
    <row r="680" customFormat="false" ht="15" hidden="false" customHeight="false" outlineLevel="0" collapsed="false">
      <c r="A680" s="4" t="n">
        <f aca="false">WORKDAY(A679, 1)</f>
        <v>44833</v>
      </c>
      <c r="B680" s="33" t="n">
        <f aca="false">DATE(2000, MONTH(A680), DAY(A680))</f>
        <v>36798</v>
      </c>
      <c r="C680" s="33" t="n">
        <f aca="false">VLOOKUP(B680, $R$9:$S$13, 2)</f>
        <v>36880</v>
      </c>
      <c r="D680" s="34" t="n">
        <f aca="false">IF(OR(C680=B680, AND(C680&lt;&gt;C679, C679&gt;B679)), 1, 0)</f>
        <v>0</v>
      </c>
      <c r="E680" s="4" t="n">
        <f aca="false" t="array" ref="E680:E680">INDEX($A$9:A679, MAX(IF($D$9:D679=1, ROW(D$9:$D679)-ROW($D$9)+1, 0)))</f>
        <v>44824</v>
      </c>
      <c r="F680" s="36" t="n">
        <f aca="false">(A680-$A$2)/365.25</f>
        <v>2.57084188911704</v>
      </c>
      <c r="G680" s="37" t="n">
        <f aca="false">INDEX('Default Prob'!$P$5:$P$14,MIN(1+_xlfn.IFNA(MATCH(F680,'Default Prob'!$F$5:$F$14,1),0),COUNT('Default Prob'!$P$5:$P$14)))</f>
        <v>0.034781230763125</v>
      </c>
      <c r="H680" s="37" t="n">
        <f aca="false">H679*EXP(-G679*(F680-F679))</f>
        <v>0.924740483339224</v>
      </c>
      <c r="I680" s="38" t="n">
        <f aca="false">H679-H680</f>
        <v>8.80633637202477E-005</v>
      </c>
      <c r="J680" s="39" t="n">
        <f aca="false">INDEX('Default Prob'!$C$3:$C$20, _xlfn.IFNA(MATCH(F680, 'Default Prob'!$B$3:$B$20, 1), 1))</f>
        <v>-0.00582</v>
      </c>
      <c r="K680" s="40" t="n">
        <f aca="false">1/((1+J680)^F680)</f>
        <v>1.01511916522426</v>
      </c>
      <c r="L680" s="41" t="n">
        <f aca="false">IF(AND(D680, A680 &lt;= $G$2), $D$5*$D$2*(A680-E680)/365.25, 0)</f>
        <v>0</v>
      </c>
      <c r="M680" s="41" t="n">
        <f aca="false">IF(A680&lt;=$G$2, $D$5*$D$2*(A680-E680)/365.25, 0)</f>
        <v>369.609856262834</v>
      </c>
      <c r="N680" s="42" t="n">
        <f aca="false">(L680*H680 + M680*I680) * K680</f>
        <v>0.0330412022340388</v>
      </c>
      <c r="O680" s="43" t="n">
        <f aca="false">IF(A680&lt;=$G$2, $D$2*(1-$D$3), 0)</f>
        <v>600000</v>
      </c>
      <c r="P680" s="44" t="n">
        <f aca="false">O680*I680*K680</f>
        <v>53.636884959923</v>
      </c>
    </row>
    <row r="681" customFormat="false" ht="15" hidden="false" customHeight="false" outlineLevel="0" collapsed="false">
      <c r="A681" s="4" t="n">
        <f aca="false">WORKDAY(A680, 1)</f>
        <v>44834</v>
      </c>
      <c r="B681" s="33" t="n">
        <f aca="false">DATE(2000, MONTH(A681), DAY(A681))</f>
        <v>36799</v>
      </c>
      <c r="C681" s="33" t="n">
        <f aca="false">VLOOKUP(B681, $R$9:$S$13, 2)</f>
        <v>36880</v>
      </c>
      <c r="D681" s="34" t="n">
        <f aca="false">IF(OR(C681=B681, AND(C681&lt;&gt;C680, C680&gt;B680)), 1, 0)</f>
        <v>0</v>
      </c>
      <c r="E681" s="4" t="n">
        <f aca="false" t="array" ref="E681:E681">INDEX($A$9:A680, MAX(IF($D$9:D680=1, ROW(D$9:$D680)-ROW($D$9)+1, 0)))</f>
        <v>44824</v>
      </c>
      <c r="F681" s="36" t="n">
        <f aca="false">(A681-$A$2)/365.25</f>
        <v>2.57357973990418</v>
      </c>
      <c r="G681" s="37" t="n">
        <f aca="false">INDEX('Default Prob'!$P$5:$P$14,MIN(1+_xlfn.IFNA(MATCH(F681,'Default Prob'!$F$5:$F$14,1),0),COUNT('Default Prob'!$P$5:$P$14)))</f>
        <v>0.034781230763125</v>
      </c>
      <c r="H681" s="37" t="n">
        <f aca="false">H680*EXP(-G680*(F681-F680))</f>
        <v>0.924652428361011</v>
      </c>
      <c r="I681" s="38" t="n">
        <f aca="false">H680-H681</f>
        <v>8.80549782135143E-005</v>
      </c>
      <c r="J681" s="39" t="n">
        <f aca="false">INDEX('Default Prob'!$C$3:$C$20, _xlfn.IFNA(MATCH(F681, 'Default Prob'!$B$3:$B$20, 1), 1))</f>
        <v>-0.00582</v>
      </c>
      <c r="K681" s="40" t="n">
        <f aca="false">1/((1+J681)^F681)</f>
        <v>1.01513538781193</v>
      </c>
      <c r="L681" s="41" t="n">
        <f aca="false">IF(AND(D681, A681 &lt;= $G$2), $D$5*$D$2*(A681-E681)/365.25, 0)</f>
        <v>0</v>
      </c>
      <c r="M681" s="41" t="n">
        <f aca="false">IF(A681&lt;=$G$2, $D$5*$D$2*(A681-E681)/365.25, 0)</f>
        <v>410.677618069815</v>
      </c>
      <c r="N681" s="42" t="n">
        <f aca="false">(L681*H681 + M681*I681) * K681</f>
        <v>0.0367095377649064</v>
      </c>
      <c r="O681" s="43" t="n">
        <f aca="false">IF(A681&lt;=$G$2, $D$2*(1-$D$3), 0)</f>
        <v>600000</v>
      </c>
      <c r="P681" s="44" t="n">
        <f aca="false">O681*I681*K681</f>
        <v>53.6326346745283</v>
      </c>
    </row>
    <row r="682" customFormat="false" ht="15" hidden="false" customHeight="false" outlineLevel="0" collapsed="false">
      <c r="A682" s="4" t="n">
        <f aca="false">WORKDAY(A681, 1)</f>
        <v>44837</v>
      </c>
      <c r="B682" s="33" t="n">
        <f aca="false">DATE(2000, MONTH(A682), DAY(A682))</f>
        <v>36802</v>
      </c>
      <c r="C682" s="33" t="n">
        <f aca="false">VLOOKUP(B682, $R$9:$S$13, 2)</f>
        <v>36880</v>
      </c>
      <c r="D682" s="34" t="n">
        <f aca="false">IF(OR(C682=B682, AND(C682&lt;&gt;C681, C681&gt;B681)), 1, 0)</f>
        <v>0</v>
      </c>
      <c r="E682" s="4" t="n">
        <f aca="false" t="array" ref="E682:E682">INDEX($A$9:A681, MAX(IF($D$9:D681=1, ROW(D$9:$D681)-ROW($D$9)+1, 0)))</f>
        <v>44824</v>
      </c>
      <c r="F682" s="36" t="n">
        <f aca="false">(A682-$A$2)/365.25</f>
        <v>2.58179329226557</v>
      </c>
      <c r="G682" s="37" t="n">
        <f aca="false">INDEX('Default Prob'!$P$5:$P$14,MIN(1+_xlfn.IFNA(MATCH(F682,'Default Prob'!$F$5:$F$14,1),0),COUNT('Default Prob'!$P$5:$P$14)))</f>
        <v>0.034781230763125</v>
      </c>
      <c r="H682" s="37" t="n">
        <f aca="false">H681*EXP(-G681*(F682-F681))</f>
        <v>0.924388313731427</v>
      </c>
      <c r="I682" s="38" t="n">
        <f aca="false">H681-H682</f>
        <v>0.0002641146295842</v>
      </c>
      <c r="J682" s="39" t="n">
        <f aca="false">INDEX('Default Prob'!$C$3:$C$20, _xlfn.IFNA(MATCH(F682, 'Default Prob'!$B$3:$B$20, 1), 1))</f>
        <v>-0.00582</v>
      </c>
      <c r="K682" s="40" t="n">
        <f aca="false">1/((1+J682)^F682)</f>
        <v>1.01518405713048</v>
      </c>
      <c r="L682" s="41" t="n">
        <f aca="false">IF(AND(D682, A682 &lt;= $G$2), $D$5*$D$2*(A682-E682)/365.25, 0)</f>
        <v>0</v>
      </c>
      <c r="M682" s="41" t="n">
        <f aca="false">IF(A682&lt;=$G$2, $D$5*$D$2*(A682-E682)/365.25, 0)</f>
        <v>533.88090349076</v>
      </c>
      <c r="N682" s="42" t="n">
        <f aca="false">(L682*H682 + M682*I682) * K682</f>
        <v>0.14314679653858</v>
      </c>
      <c r="O682" s="43" t="n">
        <f aca="false">IF(A682&lt;=$G$2, $D$2*(1-$D$3), 0)</f>
        <v>600000</v>
      </c>
      <c r="P682" s="44" t="n">
        <f aca="false">O682*I682*K682</f>
        <v>160.874976725281</v>
      </c>
    </row>
    <row r="683" customFormat="false" ht="15" hidden="false" customHeight="false" outlineLevel="0" collapsed="false">
      <c r="A683" s="4" t="n">
        <f aca="false">WORKDAY(A682, 1)</f>
        <v>44838</v>
      </c>
      <c r="B683" s="33" t="n">
        <f aca="false">DATE(2000, MONTH(A683), DAY(A683))</f>
        <v>36803</v>
      </c>
      <c r="C683" s="33" t="n">
        <f aca="false">VLOOKUP(B683, $R$9:$S$13, 2)</f>
        <v>36880</v>
      </c>
      <c r="D683" s="34" t="n">
        <f aca="false">IF(OR(C683=B683, AND(C683&lt;&gt;C682, C682&gt;B682)), 1, 0)</f>
        <v>0</v>
      </c>
      <c r="E683" s="4" t="n">
        <f aca="false" t="array" ref="E683:E683">INDEX($A$9:A682, MAX(IF($D$9:D682=1, ROW(D$9:$D682)-ROW($D$9)+1, 0)))</f>
        <v>44824</v>
      </c>
      <c r="F683" s="36" t="n">
        <f aca="false">(A683-$A$2)/365.25</f>
        <v>2.5845311430527</v>
      </c>
      <c r="G683" s="37" t="n">
        <f aca="false">INDEX('Default Prob'!$P$5:$P$14,MIN(1+_xlfn.IFNA(MATCH(F683,'Default Prob'!$F$5:$F$14,1),0),COUNT('Default Prob'!$P$5:$P$14)))</f>
        <v>0.034781230763125</v>
      </c>
      <c r="H683" s="37" t="n">
        <f aca="false">H682*EXP(-G682*(F683-F682))</f>
        <v>0.924300292287256</v>
      </c>
      <c r="I683" s="38" t="n">
        <f aca="false">H682-H683</f>
        <v>8.80214441704164E-005</v>
      </c>
      <c r="J683" s="39" t="n">
        <f aca="false">INDEX('Default Prob'!$C$3:$C$20, _xlfn.IFNA(MATCH(F683, 'Default Prob'!$B$3:$B$20, 1), 1))</f>
        <v>-0.00582</v>
      </c>
      <c r="K683" s="40" t="n">
        <f aca="false">1/((1+J683)^F683)</f>
        <v>1.01520028075518</v>
      </c>
      <c r="L683" s="41" t="n">
        <f aca="false">IF(AND(D683, A683 &lt;= $G$2), $D$5*$D$2*(A683-E683)/365.25, 0)</f>
        <v>0</v>
      </c>
      <c r="M683" s="41" t="n">
        <f aca="false">IF(A683&lt;=$G$2, $D$5*$D$2*(A683-E683)/365.25, 0)</f>
        <v>574.948665297741</v>
      </c>
      <c r="N683" s="42" t="n">
        <f aca="false">(L683*H683 + M683*I683) * K683</f>
        <v>0.0513770647917852</v>
      </c>
      <c r="O683" s="43" t="n">
        <f aca="false">IF(A683&lt;=$G$2, $D$2*(1-$D$3), 0)</f>
        <v>600000</v>
      </c>
      <c r="P683" s="44" t="n">
        <f aca="false">O683*I683*K683</f>
        <v>53.6156369005701</v>
      </c>
    </row>
    <row r="684" customFormat="false" ht="15" hidden="false" customHeight="false" outlineLevel="0" collapsed="false">
      <c r="A684" s="4" t="n">
        <f aca="false">WORKDAY(A683, 1)</f>
        <v>44839</v>
      </c>
      <c r="B684" s="33" t="n">
        <f aca="false">DATE(2000, MONTH(A684), DAY(A684))</f>
        <v>36804</v>
      </c>
      <c r="C684" s="33" t="n">
        <f aca="false">VLOOKUP(B684, $R$9:$S$13, 2)</f>
        <v>36880</v>
      </c>
      <c r="D684" s="34" t="n">
        <f aca="false">IF(OR(C684=B684, AND(C684&lt;&gt;C683, C683&gt;B683)), 1, 0)</f>
        <v>0</v>
      </c>
      <c r="E684" s="4" t="n">
        <f aca="false" t="array" ref="E684:E684">INDEX($A$9:A683, MAX(IF($D$9:D683=1, ROW(D$9:$D683)-ROW($D$9)+1, 0)))</f>
        <v>44824</v>
      </c>
      <c r="F684" s="36" t="n">
        <f aca="false">(A684-$A$2)/365.25</f>
        <v>2.58726899383984</v>
      </c>
      <c r="G684" s="37" t="n">
        <f aca="false">INDEX('Default Prob'!$P$5:$P$14,MIN(1+_xlfn.IFNA(MATCH(F684,'Default Prob'!$F$5:$F$14,1),0),COUNT('Default Prob'!$P$5:$P$14)))</f>
        <v>0.034781230763125</v>
      </c>
      <c r="H684" s="37" t="n">
        <f aca="false">H683*EXP(-G683*(F684-F683))</f>
        <v>0.924212279224601</v>
      </c>
      <c r="I684" s="38" t="n">
        <f aca="false">H683-H684</f>
        <v>8.80130626553788E-005</v>
      </c>
      <c r="J684" s="39" t="n">
        <f aca="false">INDEX('Default Prob'!$C$3:$C$20, _xlfn.IFNA(MATCH(F684, 'Default Prob'!$B$3:$B$20, 1), 1))</f>
        <v>-0.00582</v>
      </c>
      <c r="K684" s="40" t="n">
        <f aca="false">1/((1+J684)^F684)</f>
        <v>1.01521650463916</v>
      </c>
      <c r="L684" s="41" t="n">
        <f aca="false">IF(AND(D684, A684 &lt;= $G$2), $D$5*$D$2*(A684-E684)/365.25, 0)</f>
        <v>0</v>
      </c>
      <c r="M684" s="41" t="n">
        <f aca="false">IF(A684&lt;=$G$2, $D$5*$D$2*(A684-E684)/365.25, 0)</f>
        <v>616.016427104723</v>
      </c>
      <c r="N684" s="42" t="n">
        <f aca="false">(L684*H684 + M684*I684) * K684</f>
        <v>0.0550424931200705</v>
      </c>
      <c r="O684" s="43" t="n">
        <f aca="false">IF(A684&lt;=$G$2, $D$2*(1-$D$3), 0)</f>
        <v>600000</v>
      </c>
      <c r="P684" s="44" t="n">
        <f aca="false">O684*I684*K684</f>
        <v>53.6113882989486</v>
      </c>
    </row>
    <row r="685" customFormat="false" ht="15" hidden="false" customHeight="false" outlineLevel="0" collapsed="false">
      <c r="A685" s="4" t="n">
        <f aca="false">WORKDAY(A684, 1)</f>
        <v>44840</v>
      </c>
      <c r="B685" s="33" t="n">
        <f aca="false">DATE(2000, MONTH(A685), DAY(A685))</f>
        <v>36805</v>
      </c>
      <c r="C685" s="33" t="n">
        <f aca="false">VLOOKUP(B685, $R$9:$S$13, 2)</f>
        <v>36880</v>
      </c>
      <c r="D685" s="34" t="n">
        <f aca="false">IF(OR(C685=B685, AND(C685&lt;&gt;C684, C684&gt;B684)), 1, 0)</f>
        <v>0</v>
      </c>
      <c r="E685" s="4" t="n">
        <f aca="false" t="array" ref="E685:E685">INDEX($A$9:A684, MAX(IF($D$9:D684=1, ROW(D$9:$D684)-ROW($D$9)+1, 0)))</f>
        <v>44824</v>
      </c>
      <c r="F685" s="36" t="n">
        <f aca="false">(A685-$A$2)/365.25</f>
        <v>2.59000684462697</v>
      </c>
      <c r="G685" s="37" t="n">
        <f aca="false">INDEX('Default Prob'!$P$5:$P$14,MIN(1+_xlfn.IFNA(MATCH(F685,'Default Prob'!$F$5:$F$14,1),0),COUNT('Default Prob'!$P$5:$P$14)))</f>
        <v>0.034781230763125</v>
      </c>
      <c r="H685" s="37" t="n">
        <f aca="false">H684*EXP(-G684*(F685-F684))</f>
        <v>0.924124274542663</v>
      </c>
      <c r="I685" s="38" t="n">
        <f aca="false">H684-H685</f>
        <v>8.80046819382585E-005</v>
      </c>
      <c r="J685" s="39" t="n">
        <f aca="false">INDEX('Default Prob'!$C$3:$C$20, _xlfn.IFNA(MATCH(F685, 'Default Prob'!$B$3:$B$20, 1), 1))</f>
        <v>-0.00582</v>
      </c>
      <c r="K685" s="40" t="n">
        <f aca="false">1/((1+J685)^F685)</f>
        <v>1.01523272878241</v>
      </c>
      <c r="L685" s="41" t="n">
        <f aca="false">IF(AND(D685, A685 &lt;= $G$2), $D$5*$D$2*(A685-E685)/365.25, 0)</f>
        <v>0</v>
      </c>
      <c r="M685" s="41" t="n">
        <f aca="false">IF(A685&lt;=$G$2, $D$5*$D$2*(A685-E685)/365.25, 0)</f>
        <v>657.084188911704</v>
      </c>
      <c r="N685" s="42" t="n">
        <f aca="false">(L685*H685 + M685*I685) * K685</f>
        <v>0.0587073402150678</v>
      </c>
      <c r="O685" s="43" t="n">
        <f aca="false">IF(A685&lt;=$G$2, $D$2*(1-$D$3), 0)</f>
        <v>600000</v>
      </c>
      <c r="P685" s="44" t="n">
        <f aca="false">O685*I685*K685</f>
        <v>53.6071400338837</v>
      </c>
    </row>
    <row r="686" customFormat="false" ht="15" hidden="false" customHeight="false" outlineLevel="0" collapsed="false">
      <c r="A686" s="4" t="n">
        <f aca="false">WORKDAY(A685, 1)</f>
        <v>44841</v>
      </c>
      <c r="B686" s="33" t="n">
        <f aca="false">DATE(2000, MONTH(A686), DAY(A686))</f>
        <v>36806</v>
      </c>
      <c r="C686" s="33" t="n">
        <f aca="false">VLOOKUP(B686, $R$9:$S$13, 2)</f>
        <v>36880</v>
      </c>
      <c r="D686" s="34" t="n">
        <f aca="false">IF(OR(C686=B686, AND(C686&lt;&gt;C685, C685&gt;B685)), 1, 0)</f>
        <v>0</v>
      </c>
      <c r="E686" s="4" t="n">
        <f aca="false" t="array" ref="E686:E686">INDEX($A$9:A685, MAX(IF($D$9:D685=1, ROW(D$9:$D685)-ROW($D$9)+1, 0)))</f>
        <v>44824</v>
      </c>
      <c r="F686" s="36" t="n">
        <f aca="false">(A686-$A$2)/365.25</f>
        <v>2.5927446954141</v>
      </c>
      <c r="G686" s="37" t="n">
        <f aca="false">INDEX('Default Prob'!$P$5:$P$14,MIN(1+_xlfn.IFNA(MATCH(F686,'Default Prob'!$F$5:$F$14,1),0),COUNT('Default Prob'!$P$5:$P$14)))</f>
        <v>0.034781230763125</v>
      </c>
      <c r="H686" s="37" t="n">
        <f aca="false">H685*EXP(-G685*(F686-F685))</f>
        <v>0.924036278240643</v>
      </c>
      <c r="I686" s="38" t="n">
        <f aca="false">H685-H686</f>
        <v>8.79963020192776E-005</v>
      </c>
      <c r="J686" s="39" t="n">
        <f aca="false">INDEX('Default Prob'!$C$3:$C$20, _xlfn.IFNA(MATCH(F686, 'Default Prob'!$B$3:$B$20, 1), 1))</f>
        <v>-0.00582</v>
      </c>
      <c r="K686" s="40" t="n">
        <f aca="false">1/((1+J686)^F686)</f>
        <v>1.01524895318494</v>
      </c>
      <c r="L686" s="41" t="n">
        <f aca="false">IF(AND(D686, A686 &lt;= $G$2), $D$5*$D$2*(A686-E686)/365.25, 0)</f>
        <v>0</v>
      </c>
      <c r="M686" s="41" t="n">
        <f aca="false">IF(A686&lt;=$G$2, $D$5*$D$2*(A686-E686)/365.25, 0)</f>
        <v>698.151950718686</v>
      </c>
      <c r="N686" s="42" t="n">
        <f aca="false">(L686*H686 + M686*I686) * K686</f>
        <v>0.0623716061460653</v>
      </c>
      <c r="O686" s="43" t="n">
        <f aca="false">IF(A686&lt;=$G$2, $D$2*(1-$D$3), 0)</f>
        <v>600000</v>
      </c>
      <c r="P686" s="44" t="n">
        <f aca="false">O686*I686*K686</f>
        <v>53.6028921055302</v>
      </c>
    </row>
    <row r="687" customFormat="false" ht="15" hidden="false" customHeight="false" outlineLevel="0" collapsed="false">
      <c r="A687" s="4" t="n">
        <f aca="false">WORKDAY(A686, 1)</f>
        <v>44844</v>
      </c>
      <c r="B687" s="33" t="n">
        <f aca="false">DATE(2000, MONTH(A687), DAY(A687))</f>
        <v>36809</v>
      </c>
      <c r="C687" s="33" t="n">
        <f aca="false">VLOOKUP(B687, $R$9:$S$13, 2)</f>
        <v>36880</v>
      </c>
      <c r="D687" s="34" t="n">
        <f aca="false">IF(OR(C687=B687, AND(C687&lt;&gt;C686, C686&gt;B686)), 1, 0)</f>
        <v>0</v>
      </c>
      <c r="E687" s="4" t="n">
        <f aca="false" t="array" ref="E687:E687">INDEX($A$9:A686, MAX(IF($D$9:D686=1, ROW(D$9:$D686)-ROW($D$9)+1, 0)))</f>
        <v>44824</v>
      </c>
      <c r="F687" s="36" t="n">
        <f aca="false">(A687-$A$2)/365.25</f>
        <v>2.6009582477755</v>
      </c>
      <c r="G687" s="37" t="n">
        <f aca="false">INDEX('Default Prob'!$P$5:$P$14,MIN(1+_xlfn.IFNA(MATCH(F687,'Default Prob'!$F$5:$F$14,1),0),COUNT('Default Prob'!$P$5:$P$14)))</f>
        <v>0.034781230763125</v>
      </c>
      <c r="H687" s="37" t="n">
        <f aca="false">H686*EXP(-G686*(F687-F686))</f>
        <v>0.92377233960612</v>
      </c>
      <c r="I687" s="38" t="n">
        <f aca="false">H686-H687</f>
        <v>0.000263938634522898</v>
      </c>
      <c r="J687" s="39" t="n">
        <f aca="false">INDEX('Default Prob'!$C$3:$C$20, _xlfn.IFNA(MATCH(F687, 'Default Prob'!$B$3:$B$20, 1), 1))</f>
        <v>-0.00582</v>
      </c>
      <c r="K687" s="40" t="n">
        <f aca="false">1/((1+J687)^F687)</f>
        <v>1.01529762794822</v>
      </c>
      <c r="L687" s="41" t="n">
        <f aca="false">IF(AND(D687, A687 &lt;= $G$2), $D$5*$D$2*(A687-E687)/365.25, 0)</f>
        <v>0</v>
      </c>
      <c r="M687" s="41" t="n">
        <f aca="false">IF(A687&lt;=$G$2, $D$5*$D$2*(A687-E687)/365.25, 0)</f>
        <v>821.35523613963</v>
      </c>
      <c r="N687" s="42" t="n">
        <f aca="false">(L687*H687 + M687*I687) * K687</f>
        <v>0.220103712160157</v>
      </c>
      <c r="O687" s="43" t="n">
        <f aca="false">IF(A687&lt;=$G$2, $D$2*(1-$D$3), 0)</f>
        <v>600000</v>
      </c>
      <c r="P687" s="44" t="n">
        <f aca="false">O687*I687*K687</f>
        <v>160.785761732995</v>
      </c>
    </row>
    <row r="688" customFormat="false" ht="15" hidden="false" customHeight="false" outlineLevel="0" collapsed="false">
      <c r="A688" s="4" t="n">
        <f aca="false">WORKDAY(A687, 1)</f>
        <v>44845</v>
      </c>
      <c r="B688" s="33" t="n">
        <f aca="false">DATE(2000, MONTH(A688), DAY(A688))</f>
        <v>36810</v>
      </c>
      <c r="C688" s="33" t="n">
        <f aca="false">VLOOKUP(B688, $R$9:$S$13, 2)</f>
        <v>36880</v>
      </c>
      <c r="D688" s="34" t="n">
        <f aca="false">IF(OR(C688=B688, AND(C688&lt;&gt;C687, C687&gt;B687)), 1, 0)</f>
        <v>0</v>
      </c>
      <c r="E688" s="4" t="n">
        <f aca="false" t="array" ref="E688:E688">INDEX($A$9:A687, MAX(IF($D$9:D687=1, ROW(D$9:$D687)-ROW($D$9)+1, 0)))</f>
        <v>44824</v>
      </c>
      <c r="F688" s="36" t="n">
        <f aca="false">(A688-$A$2)/365.25</f>
        <v>2.60369609856263</v>
      </c>
      <c r="G688" s="37" t="n">
        <f aca="false">INDEX('Default Prob'!$P$5:$P$14,MIN(1+_xlfn.IFNA(MATCH(F688,'Default Prob'!$F$5:$F$14,1),0),COUNT('Default Prob'!$P$5:$P$14)))</f>
        <v>0.034781230763125</v>
      </c>
      <c r="H688" s="37" t="n">
        <f aca="false">H687*EXP(-G687*(F688-F687))</f>
        <v>0.923684376815798</v>
      </c>
      <c r="I688" s="38" t="n">
        <f aca="false">H687-H688</f>
        <v>8.79627903219715E-005</v>
      </c>
      <c r="J688" s="39" t="n">
        <f aca="false">INDEX('Default Prob'!$C$3:$C$20, _xlfn.IFNA(MATCH(F688, 'Default Prob'!$B$3:$B$20, 1), 1))</f>
        <v>-0.00582</v>
      </c>
      <c r="K688" s="40" t="n">
        <f aca="false">1/((1+J688)^F688)</f>
        <v>1.0153138533879</v>
      </c>
      <c r="L688" s="41" t="n">
        <f aca="false">IF(AND(D688, A688 &lt;= $G$2), $D$5*$D$2*(A688-E688)/365.25, 0)</f>
        <v>0</v>
      </c>
      <c r="M688" s="41" t="n">
        <f aca="false">IF(A688&lt;=$G$2, $D$5*$D$2*(A688-E688)/365.25, 0)</f>
        <v>862.422997946612</v>
      </c>
      <c r="N688" s="42" t="n">
        <f aca="false">(L688*H688 + M688*I688) * K688</f>
        <v>0.0770228596109902</v>
      </c>
      <c r="O688" s="43" t="n">
        <f aca="false">IF(A688&lt;=$G$2, $D$2*(1-$D$3), 0)</f>
        <v>600000</v>
      </c>
      <c r="P688" s="44" t="n">
        <f aca="false">O688*I688*K688</f>
        <v>53.5859037579317</v>
      </c>
    </row>
    <row r="689" customFormat="false" ht="15" hidden="false" customHeight="false" outlineLevel="0" collapsed="false">
      <c r="A689" s="4" t="n">
        <f aca="false">WORKDAY(A688, 1)</f>
        <v>44846</v>
      </c>
      <c r="B689" s="33" t="n">
        <f aca="false">DATE(2000, MONTH(A689), DAY(A689))</f>
        <v>36811</v>
      </c>
      <c r="C689" s="33" t="n">
        <f aca="false">VLOOKUP(B689, $R$9:$S$13, 2)</f>
        <v>36880</v>
      </c>
      <c r="D689" s="34" t="n">
        <f aca="false">IF(OR(C689=B689, AND(C689&lt;&gt;C688, C688&gt;B688)), 1, 0)</f>
        <v>0</v>
      </c>
      <c r="E689" s="4" t="n">
        <f aca="false" t="array" ref="E689:E689">INDEX($A$9:A688, MAX(IF($D$9:D688=1, ROW(D$9:$D688)-ROW($D$9)+1, 0)))</f>
        <v>44824</v>
      </c>
      <c r="F689" s="36" t="n">
        <f aca="false">(A689-$A$2)/365.25</f>
        <v>2.60643394934976</v>
      </c>
      <c r="G689" s="37" t="n">
        <f aca="false">INDEX('Default Prob'!$P$5:$P$14,MIN(1+_xlfn.IFNA(MATCH(F689,'Default Prob'!$F$5:$F$14,1),0),COUNT('Default Prob'!$P$5:$P$14)))</f>
        <v>0.034781230763125</v>
      </c>
      <c r="H689" s="37" t="n">
        <f aca="false">H688*EXP(-G688*(F689-F688))</f>
        <v>0.923596422401407</v>
      </c>
      <c r="I689" s="38" t="n">
        <f aca="false">H688-H689</f>
        <v>8.79544143919109E-005</v>
      </c>
      <c r="J689" s="39" t="n">
        <f aca="false">INDEX('Default Prob'!$C$3:$C$20, _xlfn.IFNA(MATCH(F689, 'Default Prob'!$B$3:$B$20, 1), 1))</f>
        <v>-0.00582</v>
      </c>
      <c r="K689" s="40" t="n">
        <f aca="false">1/((1+J689)^F689)</f>
        <v>1.01533007908688</v>
      </c>
      <c r="L689" s="41" t="n">
        <f aca="false">IF(AND(D689, A689 &lt;= $G$2), $D$5*$D$2*(A689-E689)/365.25, 0)</f>
        <v>0</v>
      </c>
      <c r="M689" s="41" t="n">
        <f aca="false">IF(A689&lt;=$G$2, $D$5*$D$2*(A689-E689)/365.25, 0)</f>
        <v>903.490759753593</v>
      </c>
      <c r="N689" s="42" t="n">
        <f aca="false">(L689*H689 + M689*I689) * K689</f>
        <v>0.0806842207578125</v>
      </c>
      <c r="O689" s="43" t="n">
        <f aca="false">IF(A689&lt;=$G$2, $D$2*(1-$D$3), 0)</f>
        <v>600000</v>
      </c>
      <c r="P689" s="44" t="n">
        <f aca="false">O689*I689*K689</f>
        <v>53.5816575123473</v>
      </c>
    </row>
    <row r="690" customFormat="false" ht="15" hidden="false" customHeight="false" outlineLevel="0" collapsed="false">
      <c r="A690" s="4" t="n">
        <f aca="false">WORKDAY(A689, 1)</f>
        <v>44847</v>
      </c>
      <c r="B690" s="33" t="n">
        <f aca="false">DATE(2000, MONTH(A690), DAY(A690))</f>
        <v>36812</v>
      </c>
      <c r="C690" s="33" t="n">
        <f aca="false">VLOOKUP(B690, $R$9:$S$13, 2)</f>
        <v>36880</v>
      </c>
      <c r="D690" s="34" t="n">
        <f aca="false">IF(OR(C690=B690, AND(C690&lt;&gt;C689, C689&gt;B689)), 1, 0)</f>
        <v>0</v>
      </c>
      <c r="E690" s="4" t="n">
        <f aca="false" t="array" ref="E690:E690">INDEX($A$9:A689, MAX(IF($D$9:D689=1, ROW(D$9:$D689)-ROW($D$9)+1, 0)))</f>
        <v>44824</v>
      </c>
      <c r="F690" s="36" t="n">
        <f aca="false">(A690-$A$2)/365.25</f>
        <v>2.60917180013689</v>
      </c>
      <c r="G690" s="37" t="n">
        <f aca="false">INDEX('Default Prob'!$P$5:$P$14,MIN(1+_xlfn.IFNA(MATCH(F690,'Default Prob'!$F$5:$F$14,1),0),COUNT('Default Prob'!$P$5:$P$14)))</f>
        <v>0.034781230763125</v>
      </c>
      <c r="H690" s="37" t="n">
        <f aca="false">H689*EXP(-G689*(F690-F689))</f>
        <v>0.923508476362147</v>
      </c>
      <c r="I690" s="38" t="n">
        <f aca="false">H689-H690</f>
        <v>8.79460392594345E-005</v>
      </c>
      <c r="J690" s="39" t="n">
        <f aca="false">INDEX('Default Prob'!$C$3:$C$20, _xlfn.IFNA(MATCH(F690, 'Default Prob'!$B$3:$B$20, 1), 1))</f>
        <v>-0.00582</v>
      </c>
      <c r="K690" s="40" t="n">
        <f aca="false">1/((1+J690)^F690)</f>
        <v>1.01534630504516</v>
      </c>
      <c r="L690" s="41" t="n">
        <f aca="false">IF(AND(D690, A690 &lt;= $G$2), $D$5*$D$2*(A690-E690)/365.25, 0)</f>
        <v>0</v>
      </c>
      <c r="M690" s="41" t="n">
        <f aca="false">IF(A690&lt;=$G$2, $D$5*$D$2*(A690-E690)/365.25, 0)</f>
        <v>944.558521560575</v>
      </c>
      <c r="N690" s="42" t="n">
        <f aca="false">(L690*H690 + M690*I690) * K690</f>
        <v>0.0843450011550197</v>
      </c>
      <c r="O690" s="43" t="n">
        <f aca="false">IF(A690&lt;=$G$2, $D$2*(1-$D$3), 0)</f>
        <v>600000</v>
      </c>
      <c r="P690" s="44" t="n">
        <f aca="false">O690*I690*K690</f>
        <v>53.5774116032538</v>
      </c>
    </row>
    <row r="691" customFormat="false" ht="15" hidden="false" customHeight="false" outlineLevel="0" collapsed="false">
      <c r="A691" s="4" t="n">
        <f aca="false">WORKDAY(A690, 1)</f>
        <v>44848</v>
      </c>
      <c r="B691" s="33" t="n">
        <f aca="false">DATE(2000, MONTH(A691), DAY(A691))</f>
        <v>36813</v>
      </c>
      <c r="C691" s="33" t="n">
        <f aca="false">VLOOKUP(B691, $R$9:$S$13, 2)</f>
        <v>36880</v>
      </c>
      <c r="D691" s="34" t="n">
        <f aca="false">IF(OR(C691=B691, AND(C691&lt;&gt;C690, C690&gt;B690)), 1, 0)</f>
        <v>0</v>
      </c>
      <c r="E691" s="4" t="n">
        <f aca="false" t="array" ref="E691:E691">INDEX($A$9:A690, MAX(IF($D$9:D690=1, ROW(D$9:$D690)-ROW($D$9)+1, 0)))</f>
        <v>44824</v>
      </c>
      <c r="F691" s="36" t="n">
        <f aca="false">(A691-$A$2)/365.25</f>
        <v>2.61190965092402</v>
      </c>
      <c r="G691" s="37" t="n">
        <f aca="false">INDEX('Default Prob'!$P$5:$P$14,MIN(1+_xlfn.IFNA(MATCH(F691,'Default Prob'!$F$5:$F$14,1),0),COUNT('Default Prob'!$P$5:$P$14)))</f>
        <v>0.034781230763125</v>
      </c>
      <c r="H691" s="37" t="n">
        <f aca="false">H690*EXP(-G690*(F691-F690))</f>
        <v>0.923420538697223</v>
      </c>
      <c r="I691" s="38" t="n">
        <f aca="false">H690-H691</f>
        <v>8.79376649245423E-005</v>
      </c>
      <c r="J691" s="39" t="n">
        <f aca="false">INDEX('Default Prob'!$C$3:$C$20, _xlfn.IFNA(MATCH(F691, 'Default Prob'!$B$3:$B$20, 1), 1))</f>
        <v>-0.00582</v>
      </c>
      <c r="K691" s="40" t="n">
        <f aca="false">1/((1+J691)^F691)</f>
        <v>1.01536253126274</v>
      </c>
      <c r="L691" s="41" t="n">
        <f aca="false">IF(AND(D691, A691 &lt;= $G$2), $D$5*$D$2*(A691-E691)/365.25, 0)</f>
        <v>0</v>
      </c>
      <c r="M691" s="41" t="n">
        <f aca="false">IF(A691&lt;=$G$2, $D$5*$D$2*(A691-E691)/365.25, 0)</f>
        <v>985.626283367557</v>
      </c>
      <c r="N691" s="42" t="n">
        <f aca="false">(L691*H691 + M691*I691) * K691</f>
        <v>0.0880052008717385</v>
      </c>
      <c r="O691" s="43" t="n">
        <f aca="false">IF(A691&lt;=$G$2, $D$2*(1-$D$3), 0)</f>
        <v>600000</v>
      </c>
      <c r="P691" s="44" t="n">
        <f aca="false">O691*I691*K691</f>
        <v>53.5731660306708</v>
      </c>
    </row>
    <row r="692" customFormat="false" ht="15" hidden="false" customHeight="false" outlineLevel="0" collapsed="false">
      <c r="A692" s="4" t="n">
        <f aca="false">WORKDAY(A691, 1)</f>
        <v>44851</v>
      </c>
      <c r="B692" s="33" t="n">
        <f aca="false">DATE(2000, MONTH(A692), DAY(A692))</f>
        <v>36816</v>
      </c>
      <c r="C692" s="33" t="n">
        <f aca="false">VLOOKUP(B692, $R$9:$S$13, 2)</f>
        <v>36880</v>
      </c>
      <c r="D692" s="34" t="n">
        <f aca="false">IF(OR(C692=B692, AND(C692&lt;&gt;C691, C691&gt;B691)), 1, 0)</f>
        <v>0</v>
      </c>
      <c r="E692" s="4" t="n">
        <f aca="false" t="array" ref="E692:E692">INDEX($A$9:A691, MAX(IF($D$9:D691=1, ROW(D$9:$D691)-ROW($D$9)+1, 0)))</f>
        <v>44824</v>
      </c>
      <c r="F692" s="36" t="n">
        <f aca="false">(A692-$A$2)/365.25</f>
        <v>2.62012320328542</v>
      </c>
      <c r="G692" s="37" t="n">
        <f aca="false">INDEX('Default Prob'!$P$5:$P$14,MIN(1+_xlfn.IFNA(MATCH(F692,'Default Prob'!$F$5:$F$14,1),0),COUNT('Default Prob'!$P$5:$P$14)))</f>
        <v>0.034781230763125</v>
      </c>
      <c r="H692" s="37" t="n">
        <f aca="false">H691*EXP(-G691*(F692-F691))</f>
        <v>0.923156775940485</v>
      </c>
      <c r="I692" s="38" t="n">
        <f aca="false">H691-H692</f>
        <v>0.000263762756737451</v>
      </c>
      <c r="J692" s="39" t="n">
        <f aca="false">INDEX('Default Prob'!$C$3:$C$20, _xlfn.IFNA(MATCH(F692, 'Default Prob'!$B$3:$B$20, 1), 1))</f>
        <v>-0.00582</v>
      </c>
      <c r="K692" s="40" t="n">
        <f aca="false">1/((1+J692)^F692)</f>
        <v>1.01541121147138</v>
      </c>
      <c r="L692" s="41" t="n">
        <f aca="false">IF(AND(D692, A692 &lt;= $G$2), $D$5*$D$2*(A692-E692)/365.25, 0)</f>
        <v>0</v>
      </c>
      <c r="M692" s="41" t="n">
        <f aca="false">IF(A692&lt;=$G$2, $D$5*$D$2*(A692-E692)/365.25, 0)</f>
        <v>1108.8295687885</v>
      </c>
      <c r="N692" s="42" t="n">
        <f aca="false">(L692*H692 + M692*I692) * K692</f>
        <v>0.296975229146397</v>
      </c>
      <c r="O692" s="43" t="n">
        <f aca="false">IF(A692&lt;=$G$2, $D$2*(1-$D$3), 0)</f>
        <v>600000</v>
      </c>
      <c r="P692" s="44" t="n">
        <f aca="false">O692*I692*K692</f>
        <v>160.696596215884</v>
      </c>
    </row>
    <row r="693" customFormat="false" ht="15" hidden="false" customHeight="false" outlineLevel="0" collapsed="false">
      <c r="A693" s="4" t="n">
        <f aca="false">WORKDAY(A692, 1)</f>
        <v>44852</v>
      </c>
      <c r="B693" s="33" t="n">
        <f aca="false">DATE(2000, MONTH(A693), DAY(A693))</f>
        <v>36817</v>
      </c>
      <c r="C693" s="33" t="n">
        <f aca="false">VLOOKUP(B693, $R$9:$S$13, 2)</f>
        <v>36880</v>
      </c>
      <c r="D693" s="34" t="n">
        <f aca="false">IF(OR(C693=B693, AND(C693&lt;&gt;C692, C692&gt;B692)), 1, 0)</f>
        <v>0</v>
      </c>
      <c r="E693" s="4" t="n">
        <f aca="false" t="array" ref="E693:E693">INDEX($A$9:A692, MAX(IF($D$9:D692=1, ROW(D$9:$D692)-ROW($D$9)+1, 0)))</f>
        <v>44824</v>
      </c>
      <c r="F693" s="36" t="n">
        <f aca="false">(A693-$A$2)/365.25</f>
        <v>2.62286105407255</v>
      </c>
      <c r="G693" s="37" t="n">
        <f aca="false">INDEX('Default Prob'!$P$5:$P$14,MIN(1+_xlfn.IFNA(MATCH(F693,'Default Prob'!$F$5:$F$14,1),0),COUNT('Default Prob'!$P$5:$P$14)))</f>
        <v>0.034781230763125</v>
      </c>
      <c r="H693" s="37" t="n">
        <f aca="false">H692*EXP(-G692*(F693-F692))</f>
        <v>0.923068871764927</v>
      </c>
      <c r="I693" s="38" t="n">
        <f aca="false">H692-H693</f>
        <v>8.79041755580401E-005</v>
      </c>
      <c r="J693" s="39" t="n">
        <f aca="false">INDEX('Default Prob'!$C$3:$C$20, _xlfn.IFNA(MATCH(F693, 'Default Prob'!$B$3:$B$20, 1), 1))</f>
        <v>-0.00582</v>
      </c>
      <c r="K693" s="40" t="n">
        <f aca="false">1/((1+J693)^F693)</f>
        <v>1.01542743872623</v>
      </c>
      <c r="L693" s="41" t="n">
        <f aca="false">IF(AND(D693, A693 &lt;= $G$2), $D$5*$D$2*(A693-E693)/365.25, 0)</f>
        <v>0</v>
      </c>
      <c r="M693" s="41" t="n">
        <f aca="false">IF(A693&lt;=$G$2, $D$5*$D$2*(A693-E693)/365.25, 0)</f>
        <v>1149.89733059548</v>
      </c>
      <c r="N693" s="42" t="n">
        <f aca="false">(L693*H693 + M693*I693) * K693</f>
        <v>0.102640194313214</v>
      </c>
      <c r="O693" s="43" t="n">
        <f aca="false">IF(A693&lt;=$G$2, $D$2*(1-$D$3), 0)</f>
        <v>600000</v>
      </c>
      <c r="P693" s="44" t="n">
        <f aca="false">O693*I693*K693</f>
        <v>53.556187104145</v>
      </c>
    </row>
    <row r="694" customFormat="false" ht="15" hidden="false" customHeight="false" outlineLevel="0" collapsed="false">
      <c r="A694" s="4" t="n">
        <f aca="false">WORKDAY(A693, 1)</f>
        <v>44853</v>
      </c>
      <c r="B694" s="33" t="n">
        <f aca="false">DATE(2000, MONTH(A694), DAY(A694))</f>
        <v>36818</v>
      </c>
      <c r="C694" s="33" t="n">
        <f aca="false">VLOOKUP(B694, $R$9:$S$13, 2)</f>
        <v>36880</v>
      </c>
      <c r="D694" s="34" t="n">
        <f aca="false">IF(OR(C694=B694, AND(C694&lt;&gt;C693, C693&gt;B693)), 1, 0)</f>
        <v>0</v>
      </c>
      <c r="E694" s="4" t="n">
        <f aca="false" t="array" ref="E694:E694">INDEX($A$9:A693, MAX(IF($D$9:D693=1, ROW(D$9:$D693)-ROW($D$9)+1, 0)))</f>
        <v>44824</v>
      </c>
      <c r="F694" s="36" t="n">
        <f aca="false">(A694-$A$2)/365.25</f>
        <v>2.62559890485968</v>
      </c>
      <c r="G694" s="37" t="n">
        <f aca="false">INDEX('Default Prob'!$P$5:$P$14,MIN(1+_xlfn.IFNA(MATCH(F694,'Default Prob'!$F$5:$F$14,1),0),COUNT('Default Prob'!$P$5:$P$14)))</f>
        <v>0.034781230763125</v>
      </c>
      <c r="H694" s="37" t="n">
        <f aca="false">H693*EXP(-G693*(F694-F693))</f>
        <v>0.922980975959718</v>
      </c>
      <c r="I694" s="38" t="n">
        <f aca="false">H693-H694</f>
        <v>8.78958052094037E-005</v>
      </c>
      <c r="J694" s="39" t="n">
        <f aca="false">INDEX('Default Prob'!$C$3:$C$20, _xlfn.IFNA(MATCH(F694, 'Default Prob'!$B$3:$B$20, 1), 1))</f>
        <v>-0.00582</v>
      </c>
      <c r="K694" s="40" t="n">
        <f aca="false">1/((1+J694)^F694)</f>
        <v>1.01544366624041</v>
      </c>
      <c r="L694" s="41" t="n">
        <f aca="false">IF(AND(D694, A694 &lt;= $G$2), $D$5*$D$2*(A694-E694)/365.25, 0)</f>
        <v>0</v>
      </c>
      <c r="M694" s="41" t="n">
        <f aca="false">IF(A694&lt;=$G$2, $D$5*$D$2*(A694-E694)/365.25, 0)</f>
        <v>1190.96509240246</v>
      </c>
      <c r="N694" s="42" t="n">
        <f aca="false">(L694*H694 + M694*I694) * K694</f>
        <v>0.106297491662452</v>
      </c>
      <c r="O694" s="43" t="n">
        <f aca="false">IF(A694&lt;=$G$2, $D$2*(1-$D$3), 0)</f>
        <v>600000</v>
      </c>
      <c r="P694" s="44" t="n">
        <f aca="false">O694*I694*K694</f>
        <v>53.551943213394</v>
      </c>
    </row>
    <row r="695" customFormat="false" ht="15" hidden="false" customHeight="false" outlineLevel="0" collapsed="false">
      <c r="A695" s="4" t="n">
        <f aca="false">WORKDAY(A694, 1)</f>
        <v>44854</v>
      </c>
      <c r="B695" s="33" t="n">
        <f aca="false">DATE(2000, MONTH(A695), DAY(A695))</f>
        <v>36819</v>
      </c>
      <c r="C695" s="33" t="n">
        <f aca="false">VLOOKUP(B695, $R$9:$S$13, 2)</f>
        <v>36880</v>
      </c>
      <c r="D695" s="34" t="n">
        <f aca="false">IF(OR(C695=B695, AND(C695&lt;&gt;C694, C694&gt;B694)), 1, 0)</f>
        <v>0</v>
      </c>
      <c r="E695" s="4" t="n">
        <f aca="false" t="array" ref="E695:E695">INDEX($A$9:A694, MAX(IF($D$9:D694=1, ROW(D$9:$D694)-ROW($D$9)+1, 0)))</f>
        <v>44824</v>
      </c>
      <c r="F695" s="36" t="n">
        <f aca="false">(A695-$A$2)/365.25</f>
        <v>2.62833675564682</v>
      </c>
      <c r="G695" s="37" t="n">
        <f aca="false">INDEX('Default Prob'!$P$5:$P$14,MIN(1+_xlfn.IFNA(MATCH(F695,'Default Prob'!$F$5:$F$14,1),0),COUNT('Default Prob'!$P$5:$P$14)))</f>
        <v>0.034781230763125</v>
      </c>
      <c r="H695" s="37" t="n">
        <f aca="false">H694*EXP(-G694*(F695-F694))</f>
        <v>0.92289308852406</v>
      </c>
      <c r="I695" s="38" t="n">
        <f aca="false">H694-H695</f>
        <v>8.78874356576853E-005</v>
      </c>
      <c r="J695" s="39" t="n">
        <f aca="false">INDEX('Default Prob'!$C$3:$C$20, _xlfn.IFNA(MATCH(F695, 'Default Prob'!$B$3:$B$20, 1), 1))</f>
        <v>-0.00582</v>
      </c>
      <c r="K695" s="40" t="n">
        <f aca="false">1/((1+J695)^F695)</f>
        <v>1.01545989401392</v>
      </c>
      <c r="L695" s="41" t="n">
        <f aca="false">IF(AND(D695, A695 &lt;= $G$2), $D$5*$D$2*(A695-E695)/365.25, 0)</f>
        <v>0</v>
      </c>
      <c r="M695" s="41" t="n">
        <f aca="false">IF(A695&lt;=$G$2, $D$5*$D$2*(A695-E695)/365.25, 0)</f>
        <v>1232.03285420945</v>
      </c>
      <c r="N695" s="42" t="n">
        <f aca="false">(L695*H695 + M695*I695) * K695</f>
        <v>0.109954208745103</v>
      </c>
      <c r="O695" s="43" t="n">
        <f aca="false">IF(A695&lt;=$G$2, $D$2*(1-$D$3), 0)</f>
        <v>600000</v>
      </c>
      <c r="P695" s="44" t="n">
        <f aca="false">O695*I695*K695</f>
        <v>53.5476996588652</v>
      </c>
    </row>
    <row r="696" customFormat="false" ht="15" hidden="false" customHeight="false" outlineLevel="0" collapsed="false">
      <c r="A696" s="4" t="n">
        <f aca="false">WORKDAY(A695, 1)</f>
        <v>44855</v>
      </c>
      <c r="B696" s="33" t="n">
        <f aca="false">DATE(2000, MONTH(A696), DAY(A696))</f>
        <v>36820</v>
      </c>
      <c r="C696" s="33" t="n">
        <f aca="false">VLOOKUP(B696, $R$9:$S$13, 2)</f>
        <v>36880</v>
      </c>
      <c r="D696" s="34" t="n">
        <f aca="false">IF(OR(C696=B696, AND(C696&lt;&gt;C695, C695&gt;B695)), 1, 0)</f>
        <v>0</v>
      </c>
      <c r="E696" s="4" t="n">
        <f aca="false" t="array" ref="E696:E696">INDEX($A$9:A695, MAX(IF($D$9:D695=1, ROW(D$9:$D695)-ROW($D$9)+1, 0)))</f>
        <v>44824</v>
      </c>
      <c r="F696" s="36" t="n">
        <f aca="false">(A696-$A$2)/365.25</f>
        <v>2.63107460643395</v>
      </c>
      <c r="G696" s="37" t="n">
        <f aca="false">INDEX('Default Prob'!$P$5:$P$14,MIN(1+_xlfn.IFNA(MATCH(F696,'Default Prob'!$F$5:$F$14,1),0),COUNT('Default Prob'!$P$5:$P$14)))</f>
        <v>0.034781230763125</v>
      </c>
      <c r="H696" s="37" t="n">
        <f aca="false">H695*EXP(-G695*(F696-F695))</f>
        <v>0.922805209457157</v>
      </c>
      <c r="I696" s="38" t="n">
        <f aca="false">H695-H696</f>
        <v>8.78790669031071E-005</v>
      </c>
      <c r="J696" s="39" t="n">
        <f aca="false">INDEX('Default Prob'!$C$3:$C$20, _xlfn.IFNA(MATCH(F696, 'Default Prob'!$B$3:$B$20, 1), 1))</f>
        <v>-0.00582</v>
      </c>
      <c r="K696" s="40" t="n">
        <f aca="false">1/((1+J696)^F696)</f>
        <v>1.01547612204677</v>
      </c>
      <c r="L696" s="41" t="n">
        <f aca="false">IF(AND(D696, A696 &lt;= $G$2), $D$5*$D$2*(A696-E696)/365.25, 0)</f>
        <v>0</v>
      </c>
      <c r="M696" s="41" t="n">
        <f aca="false">IF(A696&lt;=$G$2, $D$5*$D$2*(A696-E696)/365.25, 0)</f>
        <v>1273.10061601643</v>
      </c>
      <c r="N696" s="42" t="n">
        <f aca="false">(L696*H696 + M696*I696) * K696</f>
        <v>0.113610345630535</v>
      </c>
      <c r="O696" s="43" t="n">
        <f aca="false">IF(A696&lt;=$G$2, $D$2*(1-$D$3), 0)</f>
        <v>600000</v>
      </c>
      <c r="P696" s="44" t="n">
        <f aca="false">O696*I696*K696</f>
        <v>53.5434564407135</v>
      </c>
    </row>
    <row r="697" customFormat="false" ht="15" hidden="false" customHeight="false" outlineLevel="0" collapsed="false">
      <c r="A697" s="4" t="n">
        <f aca="false">WORKDAY(A696, 1)</f>
        <v>44858</v>
      </c>
      <c r="B697" s="33" t="n">
        <f aca="false">DATE(2000, MONTH(A697), DAY(A697))</f>
        <v>36823</v>
      </c>
      <c r="C697" s="33" t="n">
        <f aca="false">VLOOKUP(B697, $R$9:$S$13, 2)</f>
        <v>36880</v>
      </c>
      <c r="D697" s="34" t="n">
        <f aca="false">IF(OR(C697=B697, AND(C697&lt;&gt;C696, C696&gt;B696)), 1, 0)</f>
        <v>0</v>
      </c>
      <c r="E697" s="4" t="n">
        <f aca="false" t="array" ref="E697:E697">INDEX($A$9:A696, MAX(IF($D$9:D696=1, ROW(D$9:$D696)-ROW($D$9)+1, 0)))</f>
        <v>44824</v>
      </c>
      <c r="F697" s="36" t="n">
        <f aca="false">(A697-$A$2)/365.25</f>
        <v>2.63928815879535</v>
      </c>
      <c r="G697" s="37" t="n">
        <f aca="false">INDEX('Default Prob'!$P$5:$P$14,MIN(1+_xlfn.IFNA(MATCH(F697,'Default Prob'!$F$5:$F$14,1),0),COUNT('Default Prob'!$P$5:$P$14)))</f>
        <v>0.034781230763125</v>
      </c>
      <c r="H697" s="37" t="n">
        <f aca="false">H696*EXP(-G696*(F697-F696))</f>
        <v>0.922541622461007</v>
      </c>
      <c r="I697" s="38" t="n">
        <f aca="false">H696-H697</f>
        <v>0.00026358699614959</v>
      </c>
      <c r="J697" s="39" t="n">
        <f aca="false">INDEX('Default Prob'!$C$3:$C$20, _xlfn.IFNA(MATCH(F697, 'Default Prob'!$B$3:$B$20, 1), 1))</f>
        <v>-0.00582</v>
      </c>
      <c r="K697" s="40" t="n">
        <f aca="false">1/((1+J697)^F697)</f>
        <v>1.01552480770137</v>
      </c>
      <c r="L697" s="41" t="n">
        <f aca="false">IF(AND(D697, A697 &lt;= $G$2), $D$5*$D$2*(A697-E697)/365.25, 0)</f>
        <v>0</v>
      </c>
      <c r="M697" s="41" t="n">
        <f aca="false">IF(A697&lt;=$G$2, $D$5*$D$2*(A697-E697)/365.25, 0)</f>
        <v>1396.30390143737</v>
      </c>
      <c r="N697" s="42" t="n">
        <f aca="false">(L697*H697 + M697*I697) * K697</f>
        <v>0.373761418547489</v>
      </c>
      <c r="O697" s="43" t="n">
        <f aca="false">IF(A697&lt;=$G$2, $D$2*(1-$D$3), 0)</f>
        <v>600000</v>
      </c>
      <c r="P697" s="44" t="n">
        <f aca="false">O697*I697*K697</f>
        <v>160.607480146436</v>
      </c>
    </row>
    <row r="698" customFormat="false" ht="15" hidden="false" customHeight="false" outlineLevel="0" collapsed="false">
      <c r="A698" s="4" t="n">
        <f aca="false">WORKDAY(A697, 1)</f>
        <v>44859</v>
      </c>
      <c r="B698" s="33" t="n">
        <f aca="false">DATE(2000, MONTH(A698), DAY(A698))</f>
        <v>36824</v>
      </c>
      <c r="C698" s="33" t="n">
        <f aca="false">VLOOKUP(B698, $R$9:$S$13, 2)</f>
        <v>36880</v>
      </c>
      <c r="D698" s="34" t="n">
        <f aca="false">IF(OR(C698=B698, AND(C698&lt;&gt;C697, C697&gt;B697)), 1, 0)</f>
        <v>0</v>
      </c>
      <c r="E698" s="4" t="n">
        <f aca="false" t="array" ref="E698:E698">INDEX($A$9:A697, MAX(IF($D$9:D697=1, ROW(D$9:$D697)-ROW($D$9)+1, 0)))</f>
        <v>44824</v>
      </c>
      <c r="F698" s="36" t="n">
        <f aca="false">(A698-$A$2)/365.25</f>
        <v>2.64202600958248</v>
      </c>
      <c r="G698" s="37" t="n">
        <f aca="false">INDEX('Default Prob'!$P$5:$P$14,MIN(1+_xlfn.IFNA(MATCH(F698,'Default Prob'!$F$5:$F$14,1),0),COUNT('Default Prob'!$P$5:$P$14)))</f>
        <v>0.034781230763125</v>
      </c>
      <c r="H698" s="37" t="n">
        <f aca="false">H697*EXP(-G697*(F698-F697))</f>
        <v>0.922453776861155</v>
      </c>
      <c r="I698" s="38" t="n">
        <f aca="false">H697-H698</f>
        <v>8.78455998525318E-005</v>
      </c>
      <c r="J698" s="39" t="n">
        <f aca="false">INDEX('Default Prob'!$C$3:$C$20, _xlfn.IFNA(MATCH(F698, 'Default Prob'!$B$3:$B$20, 1), 1))</f>
        <v>-0.00582</v>
      </c>
      <c r="K698" s="40" t="n">
        <f aca="false">1/((1+J698)^F698)</f>
        <v>1.0155410367716</v>
      </c>
      <c r="L698" s="41" t="n">
        <f aca="false">IF(AND(D698, A698 &lt;= $G$2), $D$5*$D$2*(A698-E698)/365.25, 0)</f>
        <v>0</v>
      </c>
      <c r="M698" s="41" t="n">
        <f aca="false">IF(A698&lt;=$G$2, $D$5*$D$2*(A698-E698)/365.25, 0)</f>
        <v>1437.37166324435</v>
      </c>
      <c r="N698" s="42" t="n">
        <f aca="false">(L698*H698 + M698*I698) * K698</f>
        <v>0.128229092577093</v>
      </c>
      <c r="O698" s="43" t="n">
        <f aca="false">IF(A698&lt;=$G$2, $D$2*(1-$D$3), 0)</f>
        <v>600000</v>
      </c>
      <c r="P698" s="44" t="n">
        <f aca="false">O698*I698*K698</f>
        <v>53.5264869300378</v>
      </c>
    </row>
    <row r="699" customFormat="false" ht="15" hidden="false" customHeight="false" outlineLevel="0" collapsed="false">
      <c r="A699" s="4" t="n">
        <f aca="false">WORKDAY(A698, 1)</f>
        <v>44860</v>
      </c>
      <c r="B699" s="33" t="n">
        <f aca="false">DATE(2000, MONTH(A699), DAY(A699))</f>
        <v>36825</v>
      </c>
      <c r="C699" s="33" t="n">
        <f aca="false">VLOOKUP(B699, $R$9:$S$13, 2)</f>
        <v>36880</v>
      </c>
      <c r="D699" s="34" t="n">
        <f aca="false">IF(OR(C699=B699, AND(C699&lt;&gt;C698, C698&gt;B698)), 1, 0)</f>
        <v>0</v>
      </c>
      <c r="E699" s="4" t="n">
        <f aca="false" t="array" ref="E699:E699">INDEX($A$9:A698, MAX(IF($D$9:D698=1, ROW(D$9:$D698)-ROW($D$9)+1, 0)))</f>
        <v>44824</v>
      </c>
      <c r="F699" s="36" t="n">
        <f aca="false">(A699-$A$2)/365.25</f>
        <v>2.64476386036961</v>
      </c>
      <c r="G699" s="37" t="n">
        <f aca="false">INDEX('Default Prob'!$P$5:$P$14,MIN(1+_xlfn.IFNA(MATCH(F699,'Default Prob'!$F$5:$F$14,1),0),COUNT('Default Prob'!$P$5:$P$14)))</f>
        <v>0.034781230763125</v>
      </c>
      <c r="H699" s="37" t="n">
        <f aca="false">H698*EXP(-G698*(F699-F698))</f>
        <v>0.922365939626073</v>
      </c>
      <c r="I699" s="38" t="n">
        <f aca="false">H698-H699</f>
        <v>8.78372350815448E-005</v>
      </c>
      <c r="J699" s="39" t="n">
        <f aca="false">INDEX('Default Prob'!$C$3:$C$20, _xlfn.IFNA(MATCH(F699, 'Default Prob'!$B$3:$B$20, 1), 1))</f>
        <v>-0.00582</v>
      </c>
      <c r="K699" s="40" t="n">
        <f aca="false">1/((1+J699)^F699)</f>
        <v>1.01555726610118</v>
      </c>
      <c r="L699" s="41" t="n">
        <f aca="false">IF(AND(D699, A699 &lt;= $G$2), $D$5*$D$2*(A699-E699)/365.25, 0)</f>
        <v>0</v>
      </c>
      <c r="M699" s="41" t="n">
        <f aca="false">IF(A699&lt;=$G$2, $D$5*$D$2*(A699-E699)/365.25, 0)</f>
        <v>1478.43942505133</v>
      </c>
      <c r="N699" s="42" t="n">
        <f aca="false">(L699*H699 + M699*I699) * K699</f>
        <v>0.131882329509931</v>
      </c>
      <c r="O699" s="43" t="n">
        <f aca="false">IF(A699&lt;=$G$2, $D$2*(1-$D$3), 0)</f>
        <v>600000</v>
      </c>
      <c r="P699" s="44" t="n">
        <f aca="false">O699*I699*K699</f>
        <v>53.5222453927804</v>
      </c>
    </row>
    <row r="700" customFormat="false" ht="15" hidden="false" customHeight="false" outlineLevel="0" collapsed="false">
      <c r="A700" s="4" t="n">
        <f aca="false">WORKDAY(A699, 1)</f>
        <v>44861</v>
      </c>
      <c r="B700" s="33" t="n">
        <f aca="false">DATE(2000, MONTH(A700), DAY(A700))</f>
        <v>36826</v>
      </c>
      <c r="C700" s="33" t="n">
        <f aca="false">VLOOKUP(B700, $R$9:$S$13, 2)</f>
        <v>36880</v>
      </c>
      <c r="D700" s="34" t="n">
        <f aca="false">IF(OR(C700=B700, AND(C700&lt;&gt;C699, C699&gt;B699)), 1, 0)</f>
        <v>0</v>
      </c>
      <c r="E700" s="4" t="n">
        <f aca="false" t="array" ref="E700:E700">INDEX($A$9:A699, MAX(IF($D$9:D699=1, ROW(D$9:$D699)-ROW($D$9)+1, 0)))</f>
        <v>44824</v>
      </c>
      <c r="F700" s="36" t="n">
        <f aca="false">(A700-$A$2)/365.25</f>
        <v>2.64750171115674</v>
      </c>
      <c r="G700" s="37" t="n">
        <f aca="false">INDEX('Default Prob'!$P$5:$P$14,MIN(1+_xlfn.IFNA(MATCH(F700,'Default Prob'!$F$5:$F$14,1),0),COUNT('Default Prob'!$P$5:$P$14)))</f>
        <v>0.034781230763125</v>
      </c>
      <c r="H700" s="37" t="n">
        <f aca="false">H699*EXP(-G699*(F700-F699))</f>
        <v>0.922278110754966</v>
      </c>
      <c r="I700" s="38" t="n">
        <f aca="false">H699-H700</f>
        <v>8.78288711070319E-005</v>
      </c>
      <c r="J700" s="39" t="n">
        <f aca="false">INDEX('Default Prob'!$C$3:$C$20, _xlfn.IFNA(MATCH(F700, 'Default Prob'!$B$3:$B$20, 1), 1))</f>
        <v>-0.00582</v>
      </c>
      <c r="K700" s="40" t="n">
        <f aca="false">1/((1+J700)^F700)</f>
        <v>1.01557349569013</v>
      </c>
      <c r="L700" s="41" t="n">
        <f aca="false">IF(AND(D700, A700 &lt;= $G$2), $D$5*$D$2*(A700-E700)/365.25, 0)</f>
        <v>0</v>
      </c>
      <c r="M700" s="41" t="n">
        <f aca="false">IF(A700&lt;=$G$2, $D$5*$D$2*(A700-E700)/365.25, 0)</f>
        <v>1519.50718685832</v>
      </c>
      <c r="N700" s="42" t="n">
        <f aca="false">(L700*H700 + M700*I700) * K700</f>
        <v>0.135534986659113</v>
      </c>
      <c r="O700" s="43" t="n">
        <f aca="false">IF(A700&lt;=$G$2, $D$2*(1-$D$3), 0)</f>
        <v>600000</v>
      </c>
      <c r="P700" s="44" t="n">
        <f aca="false">O700*I700*K700</f>
        <v>53.5180041916118</v>
      </c>
    </row>
    <row r="701" customFormat="false" ht="15" hidden="false" customHeight="false" outlineLevel="0" collapsed="false">
      <c r="A701" s="4" t="n">
        <f aca="false">WORKDAY(A700, 1)</f>
        <v>44862</v>
      </c>
      <c r="B701" s="33" t="n">
        <f aca="false">DATE(2000, MONTH(A701), DAY(A701))</f>
        <v>36827</v>
      </c>
      <c r="C701" s="33" t="n">
        <f aca="false">VLOOKUP(B701, $R$9:$S$13, 2)</f>
        <v>36880</v>
      </c>
      <c r="D701" s="34" t="n">
        <f aca="false">IF(OR(C701=B701, AND(C701&lt;&gt;C700, C700&gt;B700)), 1, 0)</f>
        <v>0</v>
      </c>
      <c r="E701" s="4" t="n">
        <f aca="false" t="array" ref="E701:E701">INDEX($A$9:A700, MAX(IF($D$9:D700=1, ROW(D$9:$D700)-ROW($D$9)+1, 0)))</f>
        <v>44824</v>
      </c>
      <c r="F701" s="36" t="n">
        <f aca="false">(A701-$A$2)/365.25</f>
        <v>2.65023956194387</v>
      </c>
      <c r="G701" s="37" t="n">
        <f aca="false">INDEX('Default Prob'!$P$5:$P$14,MIN(1+_xlfn.IFNA(MATCH(F701,'Default Prob'!$F$5:$F$14,1),0),COUNT('Default Prob'!$P$5:$P$14)))</f>
        <v>0.034781230763125</v>
      </c>
      <c r="H701" s="37" t="n">
        <f aca="false">H700*EXP(-G700*(F701-F700))</f>
        <v>0.922190290247037</v>
      </c>
      <c r="I701" s="38" t="n">
        <f aca="false">H700-H701</f>
        <v>8.78205079288819E-005</v>
      </c>
      <c r="J701" s="39" t="n">
        <f aca="false">INDEX('Default Prob'!$C$3:$C$20, _xlfn.IFNA(MATCH(F701, 'Default Prob'!$B$3:$B$20, 1), 1))</f>
        <v>-0.00582</v>
      </c>
      <c r="K701" s="40" t="n">
        <f aca="false">1/((1+J701)^F701)</f>
        <v>1.01558972553844</v>
      </c>
      <c r="L701" s="41" t="n">
        <f aca="false">IF(AND(D701, A701 &lt;= $G$2), $D$5*$D$2*(A701-E701)/365.25, 0)</f>
        <v>0</v>
      </c>
      <c r="M701" s="41" t="n">
        <f aca="false">IF(A701&lt;=$G$2, $D$5*$D$2*(A701-E701)/365.25, 0)</f>
        <v>1560.5749486653</v>
      </c>
      <c r="N701" s="42" t="n">
        <f aca="false">(L701*H701 + M701*I701) * K701</f>
        <v>0.139187064093524</v>
      </c>
      <c r="O701" s="43" t="n">
        <f aca="false">IF(A701&lt;=$G$2, $D$2*(1-$D$3), 0)</f>
        <v>600000</v>
      </c>
      <c r="P701" s="44" t="n">
        <f aca="false">O701*I701*K701</f>
        <v>53.5137633264839</v>
      </c>
    </row>
    <row r="702" customFormat="false" ht="15" hidden="false" customHeight="false" outlineLevel="0" collapsed="false">
      <c r="A702" s="4" t="n">
        <f aca="false">WORKDAY(A701, 1)</f>
        <v>44865</v>
      </c>
      <c r="B702" s="33" t="n">
        <f aca="false">DATE(2000, MONTH(A702), DAY(A702))</f>
        <v>36830</v>
      </c>
      <c r="C702" s="33" t="n">
        <f aca="false">VLOOKUP(B702, $R$9:$S$13, 2)</f>
        <v>36880</v>
      </c>
      <c r="D702" s="34" t="n">
        <f aca="false">IF(OR(C702=B702, AND(C702&lt;&gt;C701, C701&gt;B701)), 1, 0)</f>
        <v>0</v>
      </c>
      <c r="E702" s="4" t="n">
        <f aca="false" t="array" ref="E702:E702">INDEX($A$9:A701, MAX(IF($D$9:D701=1, ROW(D$9:$D701)-ROW($D$9)+1, 0)))</f>
        <v>44824</v>
      </c>
      <c r="F702" s="36" t="n">
        <f aca="false">(A702-$A$2)/365.25</f>
        <v>2.65845311430527</v>
      </c>
      <c r="G702" s="37" t="n">
        <f aca="false">INDEX('Default Prob'!$P$5:$P$14,MIN(1+_xlfn.IFNA(MATCH(F702,'Default Prob'!$F$5:$F$14,1),0),COUNT('Default Prob'!$P$5:$P$14)))</f>
        <v>0.034781230763125</v>
      </c>
      <c r="H702" s="37" t="n">
        <f aca="false">H701*EXP(-G701*(F702-F701))</f>
        <v>0.921926878894356</v>
      </c>
      <c r="I702" s="38" t="n">
        <f aca="false">H701-H702</f>
        <v>0.000263411352681486</v>
      </c>
      <c r="J702" s="39" t="n">
        <f aca="false">INDEX('Default Prob'!$C$3:$C$20, _xlfn.IFNA(MATCH(F702, 'Default Prob'!$B$3:$B$20, 1), 1))</f>
        <v>-0.00582</v>
      </c>
      <c r="K702" s="40" t="n">
        <f aca="false">1/((1+J702)^F702)</f>
        <v>1.01563841663961</v>
      </c>
      <c r="L702" s="41" t="n">
        <f aca="false">IF(AND(D702, A702 &lt;= $G$2), $D$5*$D$2*(A702-E702)/365.25, 0)</f>
        <v>0</v>
      </c>
      <c r="M702" s="41" t="n">
        <f aca="false">IF(A702&lt;=$G$2, $D$5*$D$2*(A702-E702)/365.25, 0)</f>
        <v>1683.77823408624</v>
      </c>
      <c r="N702" s="42" t="n">
        <f aca="false">(L702*H702 + M702*I702) * K702</f>
        <v>0.45046235136161</v>
      </c>
      <c r="O702" s="43" t="n">
        <f aca="false">IF(A702&lt;=$G$2, $D$2*(1-$D$3), 0)</f>
        <v>600000</v>
      </c>
      <c r="P702" s="44" t="n">
        <f aca="false">O702*I702*K702</f>
        <v>160.518413497393</v>
      </c>
    </row>
    <row r="703" customFormat="false" ht="15" hidden="false" customHeight="false" outlineLevel="0" collapsed="false">
      <c r="A703" s="4" t="n">
        <f aca="false">WORKDAY(A702, 1)</f>
        <v>44866</v>
      </c>
      <c r="B703" s="33" t="n">
        <f aca="false">DATE(2000, MONTH(A703), DAY(A703))</f>
        <v>36831</v>
      </c>
      <c r="C703" s="33" t="n">
        <f aca="false">VLOOKUP(B703, $R$9:$S$13, 2)</f>
        <v>36880</v>
      </c>
      <c r="D703" s="34" t="n">
        <f aca="false">IF(OR(C703=B703, AND(C703&lt;&gt;C702, C702&gt;B702)), 1, 0)</f>
        <v>0</v>
      </c>
      <c r="E703" s="4" t="n">
        <f aca="false" t="array" ref="E703:E703">INDEX($A$9:A702, MAX(IF($D$9:D702=1, ROW(D$9:$D702)-ROW($D$9)+1, 0)))</f>
        <v>44824</v>
      </c>
      <c r="F703" s="36" t="n">
        <f aca="false">(A703-$A$2)/365.25</f>
        <v>2.6611909650924</v>
      </c>
      <c r="G703" s="37" t="n">
        <f aca="false">INDEX('Default Prob'!$P$5:$P$14,MIN(1+_xlfn.IFNA(MATCH(F703,'Default Prob'!$F$5:$F$14,1),0),COUNT('Default Prob'!$P$5:$P$14)))</f>
        <v>0.034781230763125</v>
      </c>
      <c r="H703" s="37" t="n">
        <f aca="false">H702*EXP(-G702*(F703-F702))</f>
        <v>0.921839091831176</v>
      </c>
      <c r="I703" s="38" t="n">
        <f aca="false">H702-H703</f>
        <v>8.77870631793565E-005</v>
      </c>
      <c r="J703" s="39" t="n">
        <f aca="false">INDEX('Default Prob'!$C$3:$C$20, _xlfn.IFNA(MATCH(F703, 'Default Prob'!$B$3:$B$20, 1), 1))</f>
        <v>-0.00582</v>
      </c>
      <c r="K703" s="40" t="n">
        <f aca="false">1/((1+J703)^F703)</f>
        <v>1.01565464752542</v>
      </c>
      <c r="L703" s="41" t="n">
        <f aca="false">IF(AND(D703, A703 &lt;= $G$2), $D$5*$D$2*(A703-E703)/365.25, 0)</f>
        <v>0</v>
      </c>
      <c r="M703" s="41" t="n">
        <f aca="false">IF(A703&lt;=$G$2, $D$5*$D$2*(A703-E703)/365.25, 0)</f>
        <v>1724.84599589322</v>
      </c>
      <c r="N703" s="42" t="n">
        <f aca="false">(L703*H703 + M703*I703) * K703</f>
        <v>0.153789578063667</v>
      </c>
      <c r="O703" s="43" t="n">
        <f aca="false">IF(A703&lt;=$G$2, $D$2*(1-$D$3), 0)</f>
        <v>600000</v>
      </c>
      <c r="P703" s="44" t="n">
        <f aca="false">O703*I703*K703</f>
        <v>53.4968032264327</v>
      </c>
    </row>
    <row r="704" customFormat="false" ht="15" hidden="false" customHeight="false" outlineLevel="0" collapsed="false">
      <c r="A704" s="4" t="n">
        <f aca="false">WORKDAY(A703, 1)</f>
        <v>44867</v>
      </c>
      <c r="B704" s="33" t="n">
        <f aca="false">DATE(2000, MONTH(A704), DAY(A704))</f>
        <v>36832</v>
      </c>
      <c r="C704" s="33" t="n">
        <f aca="false">VLOOKUP(B704, $R$9:$S$13, 2)</f>
        <v>36880</v>
      </c>
      <c r="D704" s="34" t="n">
        <f aca="false">IF(OR(C704=B704, AND(C704&lt;&gt;C703, C703&gt;B703)), 1, 0)</f>
        <v>0</v>
      </c>
      <c r="E704" s="4" t="n">
        <f aca="false" t="array" ref="E704:E704">INDEX($A$9:A703, MAX(IF($D$9:D703=1, ROW(D$9:$D703)-ROW($D$9)+1, 0)))</f>
        <v>44824</v>
      </c>
      <c r="F704" s="36" t="n">
        <f aca="false">(A704-$A$2)/365.25</f>
        <v>2.66392881587953</v>
      </c>
      <c r="G704" s="37" t="n">
        <f aca="false">INDEX('Default Prob'!$P$5:$P$14,MIN(1+_xlfn.IFNA(MATCH(F704,'Default Prob'!$F$5:$F$14,1),0),COUNT('Default Prob'!$P$5:$P$14)))</f>
        <v>0.034781230763125</v>
      </c>
      <c r="H704" s="37" t="n">
        <f aca="false">H703*EXP(-G703*(F704-F703))</f>
        <v>0.921751313127194</v>
      </c>
      <c r="I704" s="38" t="n">
        <f aca="false">H703-H704</f>
        <v>8.77787039823552E-005</v>
      </c>
      <c r="J704" s="39" t="n">
        <f aca="false">INDEX('Default Prob'!$C$3:$C$20, _xlfn.IFNA(MATCH(F704, 'Default Prob'!$B$3:$B$20, 1), 1))</f>
        <v>-0.00582</v>
      </c>
      <c r="K704" s="40" t="n">
        <f aca="false">1/((1+J704)^F704)</f>
        <v>1.01567087867062</v>
      </c>
      <c r="L704" s="41" t="n">
        <f aca="false">IF(AND(D704, A704 &lt;= $G$2), $D$5*$D$2*(A704-E704)/365.25, 0)</f>
        <v>0</v>
      </c>
      <c r="M704" s="41" t="n">
        <f aca="false">IF(A704&lt;=$G$2, $D$5*$D$2*(A704-E704)/365.25, 0)</f>
        <v>1765.91375770021</v>
      </c>
      <c r="N704" s="42" t="n">
        <f aca="false">(L704*H704 + M704*I704) * K704</f>
        <v>0.157438757958934</v>
      </c>
      <c r="O704" s="43" t="n">
        <f aca="false">IF(A704&lt;=$G$2, $D$2*(1-$D$3), 0)</f>
        <v>600000</v>
      </c>
      <c r="P704" s="44" t="n">
        <f aca="false">O704*I704*K704</f>
        <v>53.492564041396</v>
      </c>
    </row>
    <row r="705" customFormat="false" ht="15" hidden="false" customHeight="false" outlineLevel="0" collapsed="false">
      <c r="A705" s="4" t="n">
        <f aca="false">WORKDAY(A704, 1)</f>
        <v>44868</v>
      </c>
      <c r="B705" s="33" t="n">
        <f aca="false">DATE(2000, MONTH(A705), DAY(A705))</f>
        <v>36833</v>
      </c>
      <c r="C705" s="33" t="n">
        <f aca="false">VLOOKUP(B705, $R$9:$S$13, 2)</f>
        <v>36880</v>
      </c>
      <c r="D705" s="34" t="n">
        <f aca="false">IF(OR(C705=B705, AND(C705&lt;&gt;C704, C704&gt;B704)), 1, 0)</f>
        <v>0</v>
      </c>
      <c r="E705" s="4" t="n">
        <f aca="false" t="array" ref="E705:E705">INDEX($A$9:A704, MAX(IF($D$9:D704=1, ROW(D$9:$D704)-ROW($D$9)+1, 0)))</f>
        <v>44824</v>
      </c>
      <c r="F705" s="36" t="n">
        <f aca="false">(A705-$A$2)/365.25</f>
        <v>2.66666666666667</v>
      </c>
      <c r="G705" s="37" t="n">
        <f aca="false">INDEX('Default Prob'!$P$5:$P$14,MIN(1+_xlfn.IFNA(MATCH(F705,'Default Prob'!$F$5:$F$14,1),0),COUNT('Default Prob'!$P$5:$P$14)))</f>
        <v>0.034781230763125</v>
      </c>
      <c r="H705" s="37" t="n">
        <f aca="false">H704*EXP(-G704*(F705-F704))</f>
        <v>0.921663542781613</v>
      </c>
      <c r="I705" s="38" t="n">
        <f aca="false">H704-H705</f>
        <v>8.77703455812728E-005</v>
      </c>
      <c r="J705" s="39" t="n">
        <f aca="false">INDEX('Default Prob'!$C$3:$C$20, _xlfn.IFNA(MATCH(F705, 'Default Prob'!$B$3:$B$20, 1), 1))</f>
        <v>-0.00582</v>
      </c>
      <c r="K705" s="40" t="n">
        <f aca="false">1/((1+J705)^F705)</f>
        <v>1.0156871100752</v>
      </c>
      <c r="L705" s="41" t="n">
        <f aca="false">IF(AND(D705, A705 &lt;= $G$2), $D$5*$D$2*(A705-E705)/365.25, 0)</f>
        <v>0</v>
      </c>
      <c r="M705" s="41" t="n">
        <f aca="false">IF(A705&lt;=$G$2, $D$5*$D$2*(A705-E705)/365.25, 0)</f>
        <v>1806.98151950719</v>
      </c>
      <c r="N705" s="42" t="n">
        <f aca="false">(L705*H705 + M705*I705) * K705</f>
        <v>0.161087358552968</v>
      </c>
      <c r="O705" s="43" t="n">
        <f aca="false">IF(A705&lt;=$G$2, $D$2*(1-$D$3), 0)</f>
        <v>600000</v>
      </c>
      <c r="P705" s="44" t="n">
        <f aca="false">O705*I705*K705</f>
        <v>53.4883251922469</v>
      </c>
    </row>
    <row r="706" customFormat="false" ht="15" hidden="false" customHeight="false" outlineLevel="0" collapsed="false">
      <c r="A706" s="4" t="n">
        <f aca="false">WORKDAY(A705, 1)</f>
        <v>44869</v>
      </c>
      <c r="B706" s="33" t="n">
        <f aca="false">DATE(2000, MONTH(A706), DAY(A706))</f>
        <v>36834</v>
      </c>
      <c r="C706" s="33" t="n">
        <f aca="false">VLOOKUP(B706, $R$9:$S$13, 2)</f>
        <v>36880</v>
      </c>
      <c r="D706" s="34" t="n">
        <f aca="false">IF(OR(C706=B706, AND(C706&lt;&gt;C705, C705&gt;B705)), 1, 0)</f>
        <v>0</v>
      </c>
      <c r="E706" s="4" t="n">
        <f aca="false" t="array" ref="E706:E706">INDEX($A$9:A705, MAX(IF($D$9:D705=1, ROW(D$9:$D705)-ROW($D$9)+1, 0)))</f>
        <v>44824</v>
      </c>
      <c r="F706" s="36" t="n">
        <f aca="false">(A706-$A$2)/365.25</f>
        <v>2.6694045174538</v>
      </c>
      <c r="G706" s="37" t="n">
        <f aca="false">INDEX('Default Prob'!$P$5:$P$14,MIN(1+_xlfn.IFNA(MATCH(F706,'Default Prob'!$F$5:$F$14,1),0),COUNT('Default Prob'!$P$5:$P$14)))</f>
        <v>0.034781230763125</v>
      </c>
      <c r="H706" s="37" t="n">
        <f aca="false">H705*EXP(-G705*(F706-F705))</f>
        <v>0.921575780793637</v>
      </c>
      <c r="I706" s="38" t="n">
        <f aca="false">H705-H706</f>
        <v>8.77619879759983E-005</v>
      </c>
      <c r="J706" s="39" t="n">
        <f aca="false">INDEX('Default Prob'!$C$3:$C$20, _xlfn.IFNA(MATCH(F706, 'Default Prob'!$B$3:$B$20, 1), 1))</f>
        <v>-0.00582</v>
      </c>
      <c r="K706" s="40" t="n">
        <f aca="false">1/((1+J706)^F706)</f>
        <v>1.01570334173918</v>
      </c>
      <c r="L706" s="41" t="n">
        <f aca="false">IF(AND(D706, A706 &lt;= $G$2), $D$5*$D$2*(A706-E706)/365.25, 0)</f>
        <v>0</v>
      </c>
      <c r="M706" s="41" t="n">
        <f aca="false">IF(A706&lt;=$G$2, $D$5*$D$2*(A706-E706)/365.25, 0)</f>
        <v>1848.04928131417</v>
      </c>
      <c r="N706" s="42" t="n">
        <f aca="false">(L706*H706 + M706*I706) * K706</f>
        <v>0.164735379914591</v>
      </c>
      <c r="O706" s="43" t="n">
        <f aca="false">IF(A706&lt;=$G$2, $D$2*(1-$D$3), 0)</f>
        <v>600000</v>
      </c>
      <c r="P706" s="44" t="n">
        <f aca="false">O706*I706*K706</f>
        <v>53.4840866789373</v>
      </c>
    </row>
    <row r="707" customFormat="false" ht="15" hidden="false" customHeight="false" outlineLevel="0" collapsed="false">
      <c r="A707" s="4" t="n">
        <f aca="false">WORKDAY(A706, 1)</f>
        <v>44872</v>
      </c>
      <c r="B707" s="33" t="n">
        <f aca="false">DATE(2000, MONTH(A707), DAY(A707))</f>
        <v>36837</v>
      </c>
      <c r="C707" s="33" t="n">
        <f aca="false">VLOOKUP(B707, $R$9:$S$13, 2)</f>
        <v>36880</v>
      </c>
      <c r="D707" s="34" t="n">
        <f aca="false">IF(OR(C707=B707, AND(C707&lt;&gt;C706, C706&gt;B706)), 1, 0)</f>
        <v>0</v>
      </c>
      <c r="E707" s="4" t="n">
        <f aca="false" t="array" ref="E707:E707">INDEX($A$9:A706, MAX(IF($D$9:D706=1, ROW(D$9:$D706)-ROW($D$9)+1, 0)))</f>
        <v>44824</v>
      </c>
      <c r="F707" s="36" t="n">
        <f aca="false">(A707-$A$2)/365.25</f>
        <v>2.6776180698152</v>
      </c>
      <c r="G707" s="37" t="n">
        <f aca="false">INDEX('Default Prob'!$P$5:$P$14,MIN(1+_xlfn.IFNA(MATCH(F707,'Default Prob'!$F$5:$F$14,1),0),COUNT('Default Prob'!$P$5:$P$14)))</f>
        <v>0.034781230763125</v>
      </c>
      <c r="H707" s="37" t="n">
        <f aca="false">H706*EXP(-G706*(F707-F706))</f>
        <v>0.921312544967382</v>
      </c>
      <c r="I707" s="38" t="n">
        <f aca="false">H706-H707</f>
        <v>0.00026323582625476</v>
      </c>
      <c r="J707" s="39" t="n">
        <f aca="false">INDEX('Default Prob'!$C$3:$C$20, _xlfn.IFNA(MATCH(F707, 'Default Prob'!$B$3:$B$20, 1), 1))</f>
        <v>-0.00582</v>
      </c>
      <c r="K707" s="40" t="n">
        <f aca="false">1/((1+J707)^F707)</f>
        <v>1.01575203828753</v>
      </c>
      <c r="L707" s="41" t="n">
        <f aca="false">IF(AND(D707, A707 &lt;= $G$2), $D$5*$D$2*(A707-E707)/365.25, 0)</f>
        <v>0</v>
      </c>
      <c r="M707" s="41" t="n">
        <f aca="false">IF(A707&lt;=$G$2, $D$5*$D$2*(A707-E707)/365.25, 0)</f>
        <v>1971.25256673511</v>
      </c>
      <c r="N707" s="42" t="n">
        <f aca="false">(L707*H707 + M707*I707) * K707</f>
        <v>0.527078098533532</v>
      </c>
      <c r="O707" s="43" t="n">
        <f aca="false">IF(A707&lt;=$G$2, $D$2*(1-$D$3), 0)</f>
        <v>600000</v>
      </c>
      <c r="P707" s="44" t="n">
        <f aca="false">O707*I707*K707</f>
        <v>160.429396241144</v>
      </c>
    </row>
    <row r="708" customFormat="false" ht="15" hidden="false" customHeight="false" outlineLevel="0" collapsed="false">
      <c r="A708" s="4" t="n">
        <f aca="false">WORKDAY(A707, 1)</f>
        <v>44873</v>
      </c>
      <c r="B708" s="33" t="n">
        <f aca="false">DATE(2000, MONTH(A708), DAY(A708))</f>
        <v>36838</v>
      </c>
      <c r="C708" s="33" t="n">
        <f aca="false">VLOOKUP(B708, $R$9:$S$13, 2)</f>
        <v>36880</v>
      </c>
      <c r="D708" s="34" t="n">
        <f aca="false">IF(OR(C708=B708, AND(C708&lt;&gt;C707, C707&gt;B707)), 1, 0)</f>
        <v>0</v>
      </c>
      <c r="E708" s="4" t="n">
        <f aca="false" t="array" ref="E708:E708">INDEX($A$9:A707, MAX(IF($D$9:D707=1, ROW(D$9:$D707)-ROW($D$9)+1, 0)))</f>
        <v>44824</v>
      </c>
      <c r="F708" s="36" t="n">
        <f aca="false">(A708-$A$2)/365.25</f>
        <v>2.68035592060233</v>
      </c>
      <c r="G708" s="37" t="n">
        <f aca="false">INDEX('Default Prob'!$P$5:$P$14,MIN(1+_xlfn.IFNA(MATCH(F708,'Default Prob'!$F$5:$F$14,1),0),COUNT('Default Prob'!$P$5:$P$14)))</f>
        <v>0.034781230763125</v>
      </c>
      <c r="H708" s="37" t="n">
        <f aca="false">H707*EXP(-G707*(F708-F707))</f>
        <v>0.921224816401869</v>
      </c>
      <c r="I708" s="38" t="n">
        <f aca="false">H707-H708</f>
        <v>8.77285655127569E-005</v>
      </c>
      <c r="J708" s="39" t="n">
        <f aca="false">INDEX('Default Prob'!$C$3:$C$20, _xlfn.IFNA(MATCH(F708, 'Default Prob'!$B$3:$B$20, 1), 1))</f>
        <v>-0.00582</v>
      </c>
      <c r="K708" s="40" t="n">
        <f aca="false">1/((1+J708)^F708)</f>
        <v>1.01576827098912</v>
      </c>
      <c r="L708" s="41" t="n">
        <f aca="false">IF(AND(D708, A708 &lt;= $G$2), $D$5*$D$2*(A708-E708)/365.25, 0)</f>
        <v>0</v>
      </c>
      <c r="M708" s="41" t="n">
        <f aca="false">IF(A708&lt;=$G$2, $D$5*$D$2*(A708-E708)/365.25, 0)</f>
        <v>2012.32032854209</v>
      </c>
      <c r="N708" s="42" t="n">
        <f aca="false">(L708*H708 + M708*I708) * K708</f>
        <v>0.179321674417051</v>
      </c>
      <c r="O708" s="43" t="n">
        <f aca="false">IF(A708&lt;=$G$2, $D$2*(1-$D$3), 0)</f>
        <v>600000</v>
      </c>
      <c r="P708" s="44" t="n">
        <f aca="false">O708*I708*K708</f>
        <v>53.4671359843494</v>
      </c>
    </row>
    <row r="709" customFormat="false" ht="15" hidden="false" customHeight="false" outlineLevel="0" collapsed="false">
      <c r="A709" s="4" t="n">
        <f aca="false">WORKDAY(A708, 1)</f>
        <v>44874</v>
      </c>
      <c r="B709" s="33" t="n">
        <f aca="false">DATE(2000, MONTH(A709), DAY(A709))</f>
        <v>36839</v>
      </c>
      <c r="C709" s="33" t="n">
        <f aca="false">VLOOKUP(B709, $R$9:$S$13, 2)</f>
        <v>36880</v>
      </c>
      <c r="D709" s="34" t="n">
        <f aca="false">IF(OR(C709=B709, AND(C709&lt;&gt;C708, C708&gt;B708)), 1, 0)</f>
        <v>0</v>
      </c>
      <c r="E709" s="4" t="n">
        <f aca="false" t="array" ref="E709:E709">INDEX($A$9:A708, MAX(IF($D$9:D708=1, ROW(D$9:$D708)-ROW($D$9)+1, 0)))</f>
        <v>44824</v>
      </c>
      <c r="F709" s="36" t="n">
        <f aca="false">(A709-$A$2)/365.25</f>
        <v>2.68309377138946</v>
      </c>
      <c r="G709" s="37" t="n">
        <f aca="false">INDEX('Default Prob'!$P$5:$P$14,MIN(1+_xlfn.IFNA(MATCH(F709,'Default Prob'!$F$5:$F$14,1),0),COUNT('Default Prob'!$P$5:$P$14)))</f>
        <v>0.034781230763125</v>
      </c>
      <c r="H709" s="37" t="n">
        <f aca="false">H708*EXP(-G708*(F709-F708))</f>
        <v>0.921137096189984</v>
      </c>
      <c r="I709" s="38" t="n">
        <f aca="false">H708-H709</f>
        <v>8.77202118858556E-005</v>
      </c>
      <c r="J709" s="39" t="n">
        <f aca="false">INDEX('Default Prob'!$C$3:$C$20, _xlfn.IFNA(MATCH(F709, 'Default Prob'!$B$3:$B$20, 1), 1))</f>
        <v>-0.00582</v>
      </c>
      <c r="K709" s="40" t="n">
        <f aca="false">1/((1+J709)^F709)</f>
        <v>1.01578450395013</v>
      </c>
      <c r="L709" s="41" t="n">
        <f aca="false">IF(AND(D709, A709 &lt;= $G$2), $D$5*$D$2*(A709-E709)/365.25, 0)</f>
        <v>0</v>
      </c>
      <c r="M709" s="41" t="n">
        <f aca="false">IF(A709&lt;=$G$2, $D$5*$D$2*(A709-E709)/365.25, 0)</f>
        <v>2053.38809034908</v>
      </c>
      <c r="N709" s="42" t="n">
        <f aca="false">(L709*H709 + M709*I709) * K709</f>
        <v>0.182966800650666</v>
      </c>
      <c r="O709" s="43" t="n">
        <f aca="false">IF(A709&lt;=$G$2, $D$2*(1-$D$3), 0)</f>
        <v>600000</v>
      </c>
      <c r="P709" s="44" t="n">
        <f aca="false">O709*I709*K709</f>
        <v>53.4628991501245</v>
      </c>
    </row>
    <row r="710" customFormat="false" ht="15" hidden="false" customHeight="false" outlineLevel="0" collapsed="false">
      <c r="A710" s="4" t="n">
        <f aca="false">WORKDAY(A709, 1)</f>
        <v>44875</v>
      </c>
      <c r="B710" s="33" t="n">
        <f aca="false">DATE(2000, MONTH(A710), DAY(A710))</f>
        <v>36840</v>
      </c>
      <c r="C710" s="33" t="n">
        <f aca="false">VLOOKUP(B710, $R$9:$S$13, 2)</f>
        <v>36880</v>
      </c>
      <c r="D710" s="34" t="n">
        <f aca="false">IF(OR(C710=B710, AND(C710&lt;&gt;C709, C709&gt;B709)), 1, 0)</f>
        <v>0</v>
      </c>
      <c r="E710" s="4" t="n">
        <f aca="false" t="array" ref="E710:E710">INDEX($A$9:A709, MAX(IF($D$9:D709=1, ROW(D$9:$D709)-ROW($D$9)+1, 0)))</f>
        <v>44824</v>
      </c>
      <c r="F710" s="36" t="n">
        <f aca="false">(A710-$A$2)/365.25</f>
        <v>2.68583162217659</v>
      </c>
      <c r="G710" s="37" t="n">
        <f aca="false">INDEX('Default Prob'!$P$5:$P$14,MIN(1+_xlfn.IFNA(MATCH(F710,'Default Prob'!$F$5:$F$14,1),0),COUNT('Default Prob'!$P$5:$P$14)))</f>
        <v>0.034781230763125</v>
      </c>
      <c r="H710" s="37" t="n">
        <f aca="false">H709*EXP(-G709*(F710-F709))</f>
        <v>0.921049384330929</v>
      </c>
      <c r="I710" s="38" t="n">
        <f aca="false">H709-H710</f>
        <v>8.7711859054429E-005</v>
      </c>
      <c r="J710" s="39" t="n">
        <f aca="false">INDEX('Default Prob'!$C$3:$C$20, _xlfn.IFNA(MATCH(F710, 'Default Prob'!$B$3:$B$20, 1), 1))</f>
        <v>-0.00582</v>
      </c>
      <c r="K710" s="40" t="n">
        <f aca="false">1/((1+J710)^F710)</f>
        <v>1.01580073717056</v>
      </c>
      <c r="L710" s="41" t="n">
        <f aca="false">IF(AND(D710, A710 &lt;= $G$2), $D$5*$D$2*(A710-E710)/365.25, 0)</f>
        <v>0</v>
      </c>
      <c r="M710" s="41" t="n">
        <f aca="false">IF(A710&lt;=$G$2, $D$5*$D$2*(A710-E710)/365.25, 0)</f>
        <v>2094.45585215606</v>
      </c>
      <c r="N710" s="42" t="n">
        <f aca="false">(L710*H710 + M710*I710) * K710</f>
        <v>0.18661134806532</v>
      </c>
      <c r="O710" s="43" t="n">
        <f aca="false">IF(A710&lt;=$G$2, $D$2*(1-$D$3), 0)</f>
        <v>600000</v>
      </c>
      <c r="P710" s="44" t="n">
        <f aca="false">O710*I710*K710</f>
        <v>53.4586626516536</v>
      </c>
    </row>
    <row r="711" customFormat="false" ht="15" hidden="false" customHeight="false" outlineLevel="0" collapsed="false">
      <c r="A711" s="4" t="n">
        <f aca="false">WORKDAY(A710, 1)</f>
        <v>44876</v>
      </c>
      <c r="B711" s="33" t="n">
        <f aca="false">DATE(2000, MONTH(A711), DAY(A711))</f>
        <v>36841</v>
      </c>
      <c r="C711" s="33" t="n">
        <f aca="false">VLOOKUP(B711, $R$9:$S$13, 2)</f>
        <v>36880</v>
      </c>
      <c r="D711" s="34" t="n">
        <f aca="false">IF(OR(C711=B711, AND(C711&lt;&gt;C710, C710&gt;B710)), 1, 0)</f>
        <v>0</v>
      </c>
      <c r="E711" s="4" t="n">
        <f aca="false" t="array" ref="E711:E711">INDEX($A$9:A710, MAX(IF($D$9:D710=1, ROW(D$9:$D710)-ROW($D$9)+1, 0)))</f>
        <v>44824</v>
      </c>
      <c r="F711" s="36" t="n">
        <f aca="false">(A711-$A$2)/365.25</f>
        <v>2.68856947296372</v>
      </c>
      <c r="G711" s="37" t="n">
        <f aca="false">INDEX('Default Prob'!$P$5:$P$14,MIN(1+_xlfn.IFNA(MATCH(F711,'Default Prob'!$F$5:$F$14,1),0),COUNT('Default Prob'!$P$5:$P$14)))</f>
        <v>0.034781230763125</v>
      </c>
      <c r="H711" s="37" t="n">
        <f aca="false">H710*EXP(-G710*(F711-F710))</f>
        <v>0.920961680823911</v>
      </c>
      <c r="I711" s="38" t="n">
        <f aca="false">H710-H711</f>
        <v>8.77035070184773E-005</v>
      </c>
      <c r="J711" s="39" t="n">
        <f aca="false">INDEX('Default Prob'!$C$3:$C$20, _xlfn.IFNA(MATCH(F711, 'Default Prob'!$B$3:$B$20, 1), 1))</f>
        <v>-0.00582</v>
      </c>
      <c r="K711" s="40" t="n">
        <f aca="false">1/((1+J711)^F711)</f>
        <v>1.01581697065041</v>
      </c>
      <c r="L711" s="41" t="n">
        <f aca="false">IF(AND(D711, A711 &lt;= $G$2), $D$5*$D$2*(A711-E711)/365.25, 0)</f>
        <v>0</v>
      </c>
      <c r="M711" s="41" t="n">
        <f aca="false">IF(A711&lt;=$G$2, $D$5*$D$2*(A711-E711)/365.25, 0)</f>
        <v>2135.52361396304</v>
      </c>
      <c r="N711" s="42" t="n">
        <f aca="false">(L711*H711 + M711*I711) * K711</f>
        <v>0.190255316730028</v>
      </c>
      <c r="O711" s="43" t="n">
        <f aca="false">IF(A711&lt;=$G$2, $D$2*(1-$D$3), 0)</f>
        <v>600000</v>
      </c>
      <c r="P711" s="44" t="n">
        <f aca="false">O711*I711*K711</f>
        <v>53.454426488956</v>
      </c>
    </row>
    <row r="712" customFormat="false" ht="15" hidden="false" customHeight="false" outlineLevel="0" collapsed="false">
      <c r="A712" s="4" t="n">
        <f aca="false">WORKDAY(A711, 1)</f>
        <v>44879</v>
      </c>
      <c r="B712" s="33" t="n">
        <f aca="false">DATE(2000, MONTH(A712), DAY(A712))</f>
        <v>36844</v>
      </c>
      <c r="C712" s="33" t="n">
        <f aca="false">VLOOKUP(B712, $R$9:$S$13, 2)</f>
        <v>36880</v>
      </c>
      <c r="D712" s="34" t="n">
        <f aca="false">IF(OR(C712=B712, AND(C712&lt;&gt;C711, C711&gt;B711)), 1, 0)</f>
        <v>0</v>
      </c>
      <c r="E712" s="4" t="n">
        <f aca="false" t="array" ref="E712:E712">INDEX($A$9:A711, MAX(IF($D$9:D711=1, ROW(D$9:$D711)-ROW($D$9)+1, 0)))</f>
        <v>44824</v>
      </c>
      <c r="F712" s="36" t="n">
        <f aca="false">(A712-$A$2)/365.25</f>
        <v>2.69678302532512</v>
      </c>
      <c r="G712" s="37" t="n">
        <f aca="false">INDEX('Default Prob'!$P$5:$P$14,MIN(1+_xlfn.IFNA(MATCH(F712,'Default Prob'!$F$5:$F$14,1),0),COUNT('Default Prob'!$P$5:$P$14)))</f>
        <v>0.034781230763125</v>
      </c>
      <c r="H712" s="37" t="n">
        <f aca="false">H711*EXP(-G711*(F712-F711))</f>
        <v>0.920698620407119</v>
      </c>
      <c r="I712" s="38" t="n">
        <f aca="false">H711-H712</f>
        <v>0.000263060416791694</v>
      </c>
      <c r="J712" s="39" t="n">
        <f aca="false">INDEX('Default Prob'!$C$3:$C$20, _xlfn.IFNA(MATCH(F712, 'Default Prob'!$B$3:$B$20, 1), 1))</f>
        <v>-0.00582</v>
      </c>
      <c r="K712" s="40" t="n">
        <f aca="false">1/((1+J712)^F712)</f>
        <v>1.01586567264654</v>
      </c>
      <c r="L712" s="41" t="n">
        <f aca="false">IF(AND(D712, A712 &lt;= $G$2), $D$5*$D$2*(A712-E712)/365.25, 0)</f>
        <v>0</v>
      </c>
      <c r="M712" s="41" t="n">
        <f aca="false">IF(A712&lt;=$G$2, $D$5*$D$2*(A712-E712)/365.25, 0)</f>
        <v>2258.72689938398</v>
      </c>
      <c r="N712" s="42" t="n">
        <f aca="false">(L712*H712 + M712*I712) * K712</f>
        <v>0.603608730956573</v>
      </c>
      <c r="O712" s="43" t="n">
        <f aca="false">IF(A712&lt;=$G$2, $D$2*(1-$D$3), 0)</f>
        <v>600000</v>
      </c>
      <c r="P712" s="44" t="n">
        <f aca="false">O712*I712*K712</f>
        <v>160.340428350464</v>
      </c>
    </row>
    <row r="713" customFormat="false" ht="15" hidden="false" customHeight="false" outlineLevel="0" collapsed="false">
      <c r="A713" s="4" t="n">
        <f aca="false">WORKDAY(A712, 1)</f>
        <v>44880</v>
      </c>
      <c r="B713" s="33" t="n">
        <f aca="false">DATE(2000, MONTH(A713), DAY(A713))</f>
        <v>36845</v>
      </c>
      <c r="C713" s="33" t="n">
        <f aca="false">VLOOKUP(B713, $R$9:$S$13, 2)</f>
        <v>36880</v>
      </c>
      <c r="D713" s="34" t="n">
        <f aca="false">IF(OR(C713=B713, AND(C713&lt;&gt;C712, C712&gt;B712)), 1, 0)</f>
        <v>0</v>
      </c>
      <c r="E713" s="4" t="n">
        <f aca="false" t="array" ref="E713:E713">INDEX($A$9:A712, MAX(IF($D$9:D712=1, ROW(D$9:$D712)-ROW($D$9)+1, 0)))</f>
        <v>44824</v>
      </c>
      <c r="F713" s="36" t="n">
        <f aca="false">(A713-$A$2)/365.25</f>
        <v>2.69952087611225</v>
      </c>
      <c r="G713" s="37" t="n">
        <f aca="false">INDEX('Default Prob'!$P$5:$P$14,MIN(1+_xlfn.IFNA(MATCH(F713,'Default Prob'!$F$5:$F$14,1),0),COUNT('Default Prob'!$P$5:$P$14)))</f>
        <v>0.034781230763125</v>
      </c>
      <c r="H713" s="37" t="n">
        <f aca="false">H712*EXP(-G712*(F713-F712))</f>
        <v>0.920610950300292</v>
      </c>
      <c r="I713" s="38" t="n">
        <f aca="false">H712-H713</f>
        <v>8.76701068264207E-005</v>
      </c>
      <c r="J713" s="39" t="n">
        <f aca="false">INDEX('Default Prob'!$C$3:$C$20, _xlfn.IFNA(MATCH(F713, 'Default Prob'!$B$3:$B$20, 1), 1))</f>
        <v>-0.00582</v>
      </c>
      <c r="K713" s="40" t="n">
        <f aca="false">1/((1+J713)^F713)</f>
        <v>1.01588190716412</v>
      </c>
      <c r="L713" s="41" t="n">
        <f aca="false">IF(AND(D713, A713 &lt;= $G$2), $D$5*$D$2*(A713-E713)/365.25, 0)</f>
        <v>0</v>
      </c>
      <c r="M713" s="41" t="n">
        <f aca="false">IF(A713&lt;=$G$2, $D$5*$D$2*(A713-E713)/365.25, 0)</f>
        <v>2299.79466119096</v>
      </c>
      <c r="N713" s="42" t="n">
        <f aca="false">(L713*H713 + M713*I713) * K713</f>
        <v>0.204825405262833</v>
      </c>
      <c r="O713" s="43" t="n">
        <f aca="false">IF(A713&lt;=$G$2, $D$2*(1-$D$3), 0)</f>
        <v>600000</v>
      </c>
      <c r="P713" s="44" t="n">
        <f aca="false">O713*I713*K713</f>
        <v>53.4374851944641</v>
      </c>
    </row>
    <row r="714" customFormat="false" ht="15" hidden="false" customHeight="false" outlineLevel="0" collapsed="false">
      <c r="A714" s="4" t="n">
        <f aca="false">WORKDAY(A713, 1)</f>
        <v>44881</v>
      </c>
      <c r="B714" s="33" t="n">
        <f aca="false">DATE(2000, MONTH(A714), DAY(A714))</f>
        <v>36846</v>
      </c>
      <c r="C714" s="33" t="n">
        <f aca="false">VLOOKUP(B714, $R$9:$S$13, 2)</f>
        <v>36880</v>
      </c>
      <c r="D714" s="34" t="n">
        <f aca="false">IF(OR(C714=B714, AND(C714&lt;&gt;C713, C713&gt;B713)), 1, 0)</f>
        <v>0</v>
      </c>
      <c r="E714" s="4" t="n">
        <f aca="false" t="array" ref="E714:E714">INDEX($A$9:A713, MAX(IF($D$9:D713=1, ROW(D$9:$D713)-ROW($D$9)+1, 0)))</f>
        <v>44824</v>
      </c>
      <c r="F714" s="36" t="n">
        <f aca="false">(A714-$A$2)/365.25</f>
        <v>2.70225872689938</v>
      </c>
      <c r="G714" s="37" t="n">
        <f aca="false">INDEX('Default Prob'!$P$5:$P$14,MIN(1+_xlfn.IFNA(MATCH(F714,'Default Prob'!$F$5:$F$14,1),0),COUNT('Default Prob'!$P$5:$P$14)))</f>
        <v>0.034781230763125</v>
      </c>
      <c r="H714" s="37" t="n">
        <f aca="false">H713*EXP(-G713*(F714-F713))</f>
        <v>0.920523288541526</v>
      </c>
      <c r="I714" s="38" t="n">
        <f aca="false">H713-H714</f>
        <v>8.76617587661777E-005</v>
      </c>
      <c r="J714" s="39" t="n">
        <f aca="false">INDEX('Default Prob'!$C$3:$C$20, _xlfn.IFNA(MATCH(F714, 'Default Prob'!$B$3:$B$20, 1), 1))</f>
        <v>-0.00582</v>
      </c>
      <c r="K714" s="40" t="n">
        <f aca="false">1/((1+J714)^F714)</f>
        <v>1.01589814194115</v>
      </c>
      <c r="L714" s="41" t="n">
        <f aca="false">IF(AND(D714, A714 &lt;= $G$2), $D$5*$D$2*(A714-E714)/365.25, 0)</f>
        <v>0</v>
      </c>
      <c r="M714" s="41" t="n">
        <f aca="false">IF(A714&lt;=$G$2, $D$5*$D$2*(A714-E714)/365.25, 0)</f>
        <v>2340.86242299795</v>
      </c>
      <c r="N714" s="42" t="n">
        <f aca="false">(L714*H714 + M714*I714) * K714</f>
        <v>0.208466481209102</v>
      </c>
      <c r="O714" s="43" t="n">
        <f aca="false">IF(A714&lt;=$G$2, $D$2*(1-$D$3), 0)</f>
        <v>600000</v>
      </c>
      <c r="P714" s="44" t="n">
        <f aca="false">O714*I714*K714</f>
        <v>53.4332507099119</v>
      </c>
    </row>
    <row r="715" customFormat="false" ht="15" hidden="false" customHeight="false" outlineLevel="0" collapsed="false">
      <c r="A715" s="4" t="n">
        <f aca="false">WORKDAY(A714, 1)</f>
        <v>44882</v>
      </c>
      <c r="B715" s="33" t="n">
        <f aca="false">DATE(2000, MONTH(A715), DAY(A715))</f>
        <v>36847</v>
      </c>
      <c r="C715" s="33" t="n">
        <f aca="false">VLOOKUP(B715, $R$9:$S$13, 2)</f>
        <v>36880</v>
      </c>
      <c r="D715" s="34" t="n">
        <f aca="false">IF(OR(C715=B715, AND(C715&lt;&gt;C714, C714&gt;B714)), 1, 0)</f>
        <v>0</v>
      </c>
      <c r="E715" s="4" t="n">
        <f aca="false" t="array" ref="E715:E715">INDEX($A$9:A714, MAX(IF($D$9:D714=1, ROW(D$9:$D714)-ROW($D$9)+1, 0)))</f>
        <v>44824</v>
      </c>
      <c r="F715" s="36" t="n">
        <f aca="false">(A715-$A$2)/365.25</f>
        <v>2.70499657768652</v>
      </c>
      <c r="G715" s="37" t="n">
        <f aca="false">INDEX('Default Prob'!$P$5:$P$14,MIN(1+_xlfn.IFNA(MATCH(F715,'Default Prob'!$F$5:$F$14,1),0),COUNT('Default Prob'!$P$5:$P$14)))</f>
        <v>0.034781230763125</v>
      </c>
      <c r="H715" s="37" t="n">
        <f aca="false">H714*EXP(-G714*(F715-F714))</f>
        <v>0.920435635130026</v>
      </c>
      <c r="I715" s="38" t="n">
        <f aca="false">H714-H715</f>
        <v>8.76534115007432E-005</v>
      </c>
      <c r="J715" s="39" t="n">
        <f aca="false">INDEX('Default Prob'!$C$3:$C$20, _xlfn.IFNA(MATCH(F715, 'Default Prob'!$B$3:$B$20, 1), 1))</f>
        <v>-0.00582</v>
      </c>
      <c r="K715" s="40" t="n">
        <f aca="false">1/((1+J715)^F715)</f>
        <v>1.01591437697762</v>
      </c>
      <c r="L715" s="41" t="n">
        <f aca="false">IF(AND(D715, A715 &lt;= $G$2), $D$5*$D$2*(A715-E715)/365.25, 0)</f>
        <v>0</v>
      </c>
      <c r="M715" s="41" t="n">
        <f aca="false">IF(A715&lt;=$G$2, $D$5*$D$2*(A715-E715)/365.25, 0)</f>
        <v>2381.93018480493</v>
      </c>
      <c r="N715" s="42" t="n">
        <f aca="false">(L715*H715 + M715*I715) * K715</f>
        <v>0.212106978817863</v>
      </c>
      <c r="O715" s="43" t="n">
        <f aca="false">IF(A715&lt;=$G$2, $D$2*(1-$D$3), 0)</f>
        <v>600000</v>
      </c>
      <c r="P715" s="44" t="n">
        <f aca="false">O715*I715*K715</f>
        <v>53.4290165608445</v>
      </c>
    </row>
    <row r="716" customFormat="false" ht="15" hidden="false" customHeight="false" outlineLevel="0" collapsed="false">
      <c r="A716" s="4" t="n">
        <f aca="false">WORKDAY(A715, 1)</f>
        <v>44883</v>
      </c>
      <c r="B716" s="33" t="n">
        <f aca="false">DATE(2000, MONTH(A716), DAY(A716))</f>
        <v>36848</v>
      </c>
      <c r="C716" s="33" t="n">
        <f aca="false">VLOOKUP(B716, $R$9:$S$13, 2)</f>
        <v>36880</v>
      </c>
      <c r="D716" s="34" t="n">
        <f aca="false">IF(OR(C716=B716, AND(C716&lt;&gt;C715, C715&gt;B715)), 1, 0)</f>
        <v>0</v>
      </c>
      <c r="E716" s="4" t="n">
        <f aca="false" t="array" ref="E716:E716">INDEX($A$9:A715, MAX(IF($D$9:D715=1, ROW(D$9:$D715)-ROW($D$9)+1, 0)))</f>
        <v>44824</v>
      </c>
      <c r="F716" s="36" t="n">
        <f aca="false">(A716-$A$2)/365.25</f>
        <v>2.70773442847365</v>
      </c>
      <c r="G716" s="37" t="n">
        <f aca="false">INDEX('Default Prob'!$P$5:$P$14,MIN(1+_xlfn.IFNA(MATCH(F716,'Default Prob'!$F$5:$F$14,1),0),COUNT('Default Prob'!$P$5:$P$14)))</f>
        <v>0.034781230763125</v>
      </c>
      <c r="H716" s="37" t="n">
        <f aca="false">H715*EXP(-G715*(F716-F715))</f>
        <v>0.920347990064995</v>
      </c>
      <c r="I716" s="38" t="n">
        <f aca="false">H715-H716</f>
        <v>8.76450650301175E-005</v>
      </c>
      <c r="J716" s="39" t="n">
        <f aca="false">INDEX('Default Prob'!$C$3:$C$20, _xlfn.IFNA(MATCH(F716, 'Default Prob'!$B$3:$B$20, 1), 1))</f>
        <v>-0.00582</v>
      </c>
      <c r="K716" s="40" t="n">
        <f aca="false">1/((1+J716)^F716)</f>
        <v>1.01593061227355</v>
      </c>
      <c r="L716" s="41" t="n">
        <f aca="false">IF(AND(D716, A716 &lt;= $G$2), $D$5*$D$2*(A716-E716)/365.25, 0)</f>
        <v>0</v>
      </c>
      <c r="M716" s="41" t="n">
        <f aca="false">IF(A716&lt;=$G$2, $D$5*$D$2*(A716-E716)/365.25, 0)</f>
        <v>2422.99794661191</v>
      </c>
      <c r="N716" s="42" t="n">
        <f aca="false">(L716*H716 + M716*I716) * K716</f>
        <v>0.215746898158083</v>
      </c>
      <c r="O716" s="43" t="n">
        <f aca="false">IF(A716&lt;=$G$2, $D$2*(1-$D$3), 0)</f>
        <v>600000</v>
      </c>
      <c r="P716" s="44" t="n">
        <f aca="false">O716*I716*K716</f>
        <v>53.4247827472813</v>
      </c>
    </row>
    <row r="717" customFormat="false" ht="15" hidden="false" customHeight="false" outlineLevel="0" collapsed="false">
      <c r="A717" s="4" t="n">
        <f aca="false">WORKDAY(A716, 1)</f>
        <v>44886</v>
      </c>
      <c r="B717" s="33" t="n">
        <f aca="false">DATE(2000, MONTH(A717), DAY(A717))</f>
        <v>36851</v>
      </c>
      <c r="C717" s="33" t="n">
        <f aca="false">VLOOKUP(B717, $R$9:$S$13, 2)</f>
        <v>36880</v>
      </c>
      <c r="D717" s="34" t="n">
        <f aca="false">IF(OR(C717=B717, AND(C717&lt;&gt;C716, C716&gt;B716)), 1, 0)</f>
        <v>0</v>
      </c>
      <c r="E717" s="4" t="n">
        <f aca="false" t="array" ref="E717:E717">INDEX($A$9:A716, MAX(IF($D$9:D716=1, ROW(D$9:$D716)-ROW($D$9)+1, 0)))</f>
        <v>44824</v>
      </c>
      <c r="F717" s="36" t="n">
        <f aca="false">(A717-$A$2)/365.25</f>
        <v>2.71594798083504</v>
      </c>
      <c r="G717" s="37" t="n">
        <f aca="false">INDEX('Default Prob'!$P$5:$P$14,MIN(1+_xlfn.IFNA(MATCH(F717,'Default Prob'!$F$5:$F$14,1),0),COUNT('Default Prob'!$P$5:$P$14)))</f>
        <v>0.034781230763125</v>
      </c>
      <c r="H717" s="37" t="n">
        <f aca="false">H716*EXP(-G716*(F717-F716))</f>
        <v>0.920085104940781</v>
      </c>
      <c r="I717" s="38" t="n">
        <f aca="false">H716-H717</f>
        <v>0.000262885124214129</v>
      </c>
      <c r="J717" s="39" t="n">
        <f aca="false">INDEX('Default Prob'!$C$3:$C$20, _xlfn.IFNA(MATCH(F717, 'Default Prob'!$B$3:$B$20, 1), 1))</f>
        <v>-0.00582</v>
      </c>
      <c r="K717" s="40" t="n">
        <f aca="false">1/((1+J717)^F717)</f>
        <v>1.01597931971808</v>
      </c>
      <c r="L717" s="41" t="n">
        <f aca="false">IF(AND(D717, A717 &lt;= $G$2), $D$5*$D$2*(A717-E717)/365.25, 0)</f>
        <v>0</v>
      </c>
      <c r="M717" s="41" t="n">
        <f aca="false">IF(A717&lt;=$G$2, $D$5*$D$2*(A717-E717)/365.25, 0)</f>
        <v>2546.20123203285</v>
      </c>
      <c r="N717" s="42" t="n">
        <f aca="false">(L717*H717 + M717*I717) * K717</f>
        <v>0.680054319470658</v>
      </c>
      <c r="O717" s="43" t="n">
        <f aca="false">IF(A717&lt;=$G$2, $D$2*(1-$D$3), 0)</f>
        <v>600000</v>
      </c>
      <c r="P717" s="44" t="n">
        <f aca="false">O717*I717*K717</f>
        <v>160.251509797844</v>
      </c>
    </row>
    <row r="718" customFormat="false" ht="15" hidden="false" customHeight="false" outlineLevel="0" collapsed="false">
      <c r="A718" s="4" t="n">
        <f aca="false">WORKDAY(A717, 1)</f>
        <v>44887</v>
      </c>
      <c r="B718" s="33" t="n">
        <f aca="false">DATE(2000, MONTH(A718), DAY(A718))</f>
        <v>36852</v>
      </c>
      <c r="C718" s="33" t="n">
        <f aca="false">VLOOKUP(B718, $R$9:$S$13, 2)</f>
        <v>36880</v>
      </c>
      <c r="D718" s="34" t="n">
        <f aca="false">IF(OR(C718=B718, AND(C718&lt;&gt;C717, C717&gt;B717)), 1, 0)</f>
        <v>0</v>
      </c>
      <c r="E718" s="4" t="n">
        <f aca="false" t="array" ref="E718:E718">INDEX($A$9:A717, MAX(IF($D$9:D717=1, ROW(D$9:$D717)-ROW($D$9)+1, 0)))</f>
        <v>44824</v>
      </c>
      <c r="F718" s="36" t="n">
        <f aca="false">(A718-$A$2)/365.25</f>
        <v>2.71868583162218</v>
      </c>
      <c r="G718" s="37" t="n">
        <f aca="false">INDEX('Default Prob'!$P$5:$P$14,MIN(1+_xlfn.IFNA(MATCH(F718,'Default Prob'!$F$5:$F$14,1),0),COUNT('Default Prob'!$P$5:$P$14)))</f>
        <v>0.034781230763125</v>
      </c>
      <c r="H718" s="37" t="n">
        <f aca="false">H717*EXP(-G717*(F718-F717))</f>
        <v>0.919997493253687</v>
      </c>
      <c r="I718" s="38" t="n">
        <f aca="false">H717-H718</f>
        <v>8.76116870947019E-005</v>
      </c>
      <c r="J718" s="39" t="n">
        <f aca="false">INDEX('Default Prob'!$C$3:$C$20, _xlfn.IFNA(MATCH(F718, 'Default Prob'!$B$3:$B$20, 1), 1))</f>
        <v>-0.00582</v>
      </c>
      <c r="K718" s="40" t="n">
        <f aca="false">1/((1+J718)^F718)</f>
        <v>1.01599555605185</v>
      </c>
      <c r="L718" s="41" t="n">
        <f aca="false">IF(AND(D718, A718 &lt;= $G$2), $D$5*$D$2*(A718-E718)/365.25, 0)</f>
        <v>0</v>
      </c>
      <c r="M718" s="41" t="n">
        <f aca="false">IF(A718&lt;=$G$2, $D$5*$D$2*(A718-E718)/365.25, 0)</f>
        <v>2587.26899383984</v>
      </c>
      <c r="N718" s="42" t="n">
        <f aca="false">(L718*H718 + M718*I718) * K718</f>
        <v>0.230300794210456</v>
      </c>
      <c r="O718" s="43" t="n">
        <f aca="false">IF(A718&lt;=$G$2, $D$2*(1-$D$3), 0)</f>
        <v>600000</v>
      </c>
      <c r="P718" s="44" t="n">
        <f aca="false">O718*I718*K718</f>
        <v>53.4078508478533</v>
      </c>
    </row>
    <row r="719" customFormat="false" ht="15" hidden="false" customHeight="false" outlineLevel="0" collapsed="false">
      <c r="A719" s="4" t="n">
        <f aca="false">WORKDAY(A718, 1)</f>
        <v>44888</v>
      </c>
      <c r="B719" s="33" t="n">
        <f aca="false">DATE(2000, MONTH(A719), DAY(A719))</f>
        <v>36853</v>
      </c>
      <c r="C719" s="33" t="n">
        <f aca="false">VLOOKUP(B719, $R$9:$S$13, 2)</f>
        <v>36880</v>
      </c>
      <c r="D719" s="34" t="n">
        <f aca="false">IF(OR(C719=B719, AND(C719&lt;&gt;C718, C718&gt;B718)), 1, 0)</f>
        <v>0</v>
      </c>
      <c r="E719" s="4" t="n">
        <f aca="false" t="array" ref="E719:E719">INDEX($A$9:A718, MAX(IF($D$9:D718=1, ROW(D$9:$D718)-ROW($D$9)+1, 0)))</f>
        <v>44824</v>
      </c>
      <c r="F719" s="36" t="n">
        <f aca="false">(A719-$A$2)/365.25</f>
        <v>2.72142368240931</v>
      </c>
      <c r="G719" s="37" t="n">
        <f aca="false">INDEX('Default Prob'!$P$5:$P$14,MIN(1+_xlfn.IFNA(MATCH(F719,'Default Prob'!$F$5:$F$14,1),0),COUNT('Default Prob'!$P$5:$P$14)))</f>
        <v>0.034781230763125</v>
      </c>
      <c r="H719" s="37" t="n">
        <f aca="false">H718*EXP(-G718*(F719-F718))</f>
        <v>0.91990988990909</v>
      </c>
      <c r="I719" s="38" t="n">
        <f aca="false">H718-H719</f>
        <v>8.76033445971203E-005</v>
      </c>
      <c r="J719" s="39" t="n">
        <f aca="false">INDEX('Default Prob'!$C$3:$C$20, _xlfn.IFNA(MATCH(F719, 'Default Prob'!$B$3:$B$20, 1), 1))</f>
        <v>-0.00582</v>
      </c>
      <c r="K719" s="40" t="n">
        <f aca="false">1/((1+J719)^F719)</f>
        <v>1.01601179264509</v>
      </c>
      <c r="L719" s="41" t="n">
        <f aca="false">IF(AND(D719, A719 &lt;= $G$2), $D$5*$D$2*(A719-E719)/365.25, 0)</f>
        <v>0</v>
      </c>
      <c r="M719" s="41" t="n">
        <f aca="false">IF(A719&lt;=$G$2, $D$5*$D$2*(A719-E719)/365.25, 0)</f>
        <v>2628.33675564682</v>
      </c>
      <c r="N719" s="42" t="n">
        <f aca="false">(L719*H719 + M719*I719) * K719</f>
        <v>0.233937823239954</v>
      </c>
      <c r="O719" s="43" t="n">
        <f aca="false">IF(A719&lt;=$G$2, $D$2*(1-$D$3), 0)</f>
        <v>600000</v>
      </c>
      <c r="P719" s="44" t="n">
        <f aca="false">O719*I719*K719</f>
        <v>53.4036187114956</v>
      </c>
    </row>
    <row r="720" customFormat="false" ht="15" hidden="false" customHeight="false" outlineLevel="0" collapsed="false">
      <c r="A720" s="4" t="n">
        <f aca="false">WORKDAY(A719, 1)</f>
        <v>44889</v>
      </c>
      <c r="B720" s="33" t="n">
        <f aca="false">DATE(2000, MONTH(A720), DAY(A720))</f>
        <v>36854</v>
      </c>
      <c r="C720" s="33" t="n">
        <f aca="false">VLOOKUP(B720, $R$9:$S$13, 2)</f>
        <v>36880</v>
      </c>
      <c r="D720" s="34" t="n">
        <f aca="false">IF(OR(C720=B720, AND(C720&lt;&gt;C719, C719&gt;B719)), 1, 0)</f>
        <v>0</v>
      </c>
      <c r="E720" s="4" t="n">
        <f aca="false" t="array" ref="E720:E720">INDEX($A$9:A719, MAX(IF($D$9:D719=1, ROW(D$9:$D719)-ROW($D$9)+1, 0)))</f>
        <v>44824</v>
      </c>
      <c r="F720" s="36" t="n">
        <f aca="false">(A720-$A$2)/365.25</f>
        <v>2.72416153319644</v>
      </c>
      <c r="G720" s="37" t="n">
        <f aca="false">INDEX('Default Prob'!$P$5:$P$14,MIN(1+_xlfn.IFNA(MATCH(F720,'Default Prob'!$F$5:$F$14,1),0),COUNT('Default Prob'!$P$5:$P$14)))</f>
        <v>0.034781230763125</v>
      </c>
      <c r="H720" s="37" t="n">
        <f aca="false">H719*EXP(-G719*(F720-F719))</f>
        <v>0.919822294906195</v>
      </c>
      <c r="I720" s="38" t="n">
        <f aca="false">H719-H720</f>
        <v>8.75950028940142E-005</v>
      </c>
      <c r="J720" s="39" t="n">
        <f aca="false">INDEX('Default Prob'!$C$3:$C$20, _xlfn.IFNA(MATCH(F720, 'Default Prob'!$B$3:$B$20, 1), 1))</f>
        <v>-0.00582</v>
      </c>
      <c r="K720" s="40" t="n">
        <f aca="false">1/((1+J720)^F720)</f>
        <v>1.01602802949782</v>
      </c>
      <c r="L720" s="41" t="n">
        <f aca="false">IF(AND(D720, A720 &lt;= $G$2), $D$5*$D$2*(A720-E720)/365.25, 0)</f>
        <v>0</v>
      </c>
      <c r="M720" s="41" t="n">
        <f aca="false">IF(A720&lt;=$G$2, $D$5*$D$2*(A720-E720)/365.25, 0)</f>
        <v>2669.4045174538</v>
      </c>
      <c r="N720" s="42" t="n">
        <f aca="false">(L720*H720 + M720*I720) * K720</f>
        <v>0.237574274413838</v>
      </c>
      <c r="O720" s="43" t="n">
        <f aca="false">IF(A720&lt;=$G$2, $D$2*(1-$D$3), 0)</f>
        <v>600000</v>
      </c>
      <c r="P720" s="44" t="n">
        <f aca="false">O720*I720*K720</f>
        <v>53.3993869105565</v>
      </c>
    </row>
    <row r="721" customFormat="false" ht="15" hidden="false" customHeight="false" outlineLevel="0" collapsed="false">
      <c r="A721" s="4" t="n">
        <f aca="false">WORKDAY(A720, 1)</f>
        <v>44890</v>
      </c>
      <c r="B721" s="33" t="n">
        <f aca="false">DATE(2000, MONTH(A721), DAY(A721))</f>
        <v>36855</v>
      </c>
      <c r="C721" s="33" t="n">
        <f aca="false">VLOOKUP(B721, $R$9:$S$13, 2)</f>
        <v>36880</v>
      </c>
      <c r="D721" s="34" t="n">
        <f aca="false">IF(OR(C721=B721, AND(C721&lt;&gt;C720, C720&gt;B720)), 1, 0)</f>
        <v>0</v>
      </c>
      <c r="E721" s="4" t="n">
        <f aca="false" t="array" ref="E721:E721">INDEX($A$9:A720, MAX(IF($D$9:D720=1, ROW(D$9:$D720)-ROW($D$9)+1, 0)))</f>
        <v>44824</v>
      </c>
      <c r="F721" s="36" t="n">
        <f aca="false">(A721-$A$2)/365.25</f>
        <v>2.72689938398357</v>
      </c>
      <c r="G721" s="37" t="n">
        <f aca="false">INDEX('Default Prob'!$P$5:$P$14,MIN(1+_xlfn.IFNA(MATCH(F721,'Default Prob'!$F$5:$F$14,1),0),COUNT('Default Prob'!$P$5:$P$14)))</f>
        <v>0.034781230763125</v>
      </c>
      <c r="H721" s="37" t="n">
        <f aca="false">H720*EXP(-G720*(F721-F720))</f>
        <v>0.91973470824421</v>
      </c>
      <c r="I721" s="38" t="n">
        <f aca="false">H720-H721</f>
        <v>8.75866619851617E-005</v>
      </c>
      <c r="J721" s="39" t="n">
        <f aca="false">INDEX('Default Prob'!$C$3:$C$20, _xlfn.IFNA(MATCH(F721, 'Default Prob'!$B$3:$B$20, 1), 1))</f>
        <v>-0.00582</v>
      </c>
      <c r="K721" s="40" t="n">
        <f aca="false">1/((1+J721)^F721)</f>
        <v>1.01604426661002</v>
      </c>
      <c r="L721" s="41" t="n">
        <f aca="false">IF(AND(D721, A721 &lt;= $G$2), $D$5*$D$2*(A721-E721)/365.25, 0)</f>
        <v>0</v>
      </c>
      <c r="M721" s="41" t="n">
        <f aca="false">IF(A721&lt;=$G$2, $D$5*$D$2*(A721-E721)/365.25, 0)</f>
        <v>2710.47227926078</v>
      </c>
      <c r="N721" s="42" t="n">
        <f aca="false">(L721*H721 + M721*I721) * K721</f>
        <v>0.24121014780046</v>
      </c>
      <c r="O721" s="43" t="n">
        <f aca="false">IF(A721&lt;=$G$2, $D$2*(1-$D$3), 0)</f>
        <v>600000</v>
      </c>
      <c r="P721" s="44" t="n">
        <f aca="false">O721*I721*K721</f>
        <v>53.3951554449199</v>
      </c>
    </row>
    <row r="722" customFormat="false" ht="15" hidden="false" customHeight="false" outlineLevel="0" collapsed="false">
      <c r="A722" s="4" t="n">
        <f aca="false">WORKDAY(A721, 1)</f>
        <v>44893</v>
      </c>
      <c r="B722" s="33" t="n">
        <f aca="false">DATE(2000, MONTH(A722), DAY(A722))</f>
        <v>36858</v>
      </c>
      <c r="C722" s="33" t="n">
        <f aca="false">VLOOKUP(B722, $R$9:$S$13, 2)</f>
        <v>36880</v>
      </c>
      <c r="D722" s="34" t="n">
        <f aca="false">IF(OR(C722=B722, AND(C722&lt;&gt;C721, C721&gt;B721)), 1, 0)</f>
        <v>0</v>
      </c>
      <c r="E722" s="4" t="n">
        <f aca="false" t="array" ref="E722:E722">INDEX($A$9:A721, MAX(IF($D$9:D721=1, ROW(D$9:$D721)-ROW($D$9)+1, 0)))</f>
        <v>44824</v>
      </c>
      <c r="F722" s="36" t="n">
        <f aca="false">(A722-$A$2)/365.25</f>
        <v>2.73511293634497</v>
      </c>
      <c r="G722" s="37" t="n">
        <f aca="false">INDEX('Default Prob'!$P$5:$P$14,MIN(1+_xlfn.IFNA(MATCH(F722,'Default Prob'!$F$5:$F$14,1),0),COUNT('Default Prob'!$P$5:$P$14)))</f>
        <v>0.034781230763125</v>
      </c>
      <c r="H722" s="37" t="n">
        <f aca="false">H721*EXP(-G721*(F722-F721))</f>
        <v>0.919471998295766</v>
      </c>
      <c r="I722" s="38" t="n">
        <f aca="false">H721-H722</f>
        <v>0.000262709948444351</v>
      </c>
      <c r="J722" s="39" t="n">
        <f aca="false">INDEX('Default Prob'!$C$3:$C$20, _xlfn.IFNA(MATCH(F722, 'Default Prob'!$B$3:$B$20, 1), 1))</f>
        <v>-0.00582</v>
      </c>
      <c r="K722" s="40" t="n">
        <f aca="false">1/((1+J722)^F722)</f>
        <v>1.01609297950355</v>
      </c>
      <c r="L722" s="41" t="n">
        <f aca="false">IF(AND(D722, A722 &lt;= $G$2), $D$5*$D$2*(A722-E722)/365.25, 0)</f>
        <v>0</v>
      </c>
      <c r="M722" s="41" t="n">
        <f aca="false">IF(A722&lt;=$G$2, $D$5*$D$2*(A722-E722)/365.25, 0)</f>
        <v>2833.67556468172</v>
      </c>
      <c r="N722" s="42" t="n">
        <f aca="false">(L722*H722 + M722*I722) * K722</f>
        <v>0.756414934864192</v>
      </c>
      <c r="O722" s="43" t="n">
        <f aca="false">IF(A722&lt;=$G$2, $D$2*(1-$D$3), 0)</f>
        <v>600000</v>
      </c>
      <c r="P722" s="44" t="n">
        <f aca="false">O722*I722*K722</f>
        <v>160.162640556027</v>
      </c>
    </row>
    <row r="723" customFormat="false" ht="15" hidden="false" customHeight="false" outlineLevel="0" collapsed="false">
      <c r="A723" s="4" t="n">
        <f aca="false">WORKDAY(A722, 1)</f>
        <v>44894</v>
      </c>
      <c r="B723" s="33" t="n">
        <f aca="false">DATE(2000, MONTH(A723), DAY(A723))</f>
        <v>36859</v>
      </c>
      <c r="C723" s="33" t="n">
        <f aca="false">VLOOKUP(B723, $R$9:$S$13, 2)</f>
        <v>36880</v>
      </c>
      <c r="D723" s="34" t="n">
        <f aca="false">IF(OR(C723=B723, AND(C723&lt;&gt;C722, C722&gt;B722)), 1, 0)</f>
        <v>0</v>
      </c>
      <c r="E723" s="4" t="n">
        <f aca="false" t="array" ref="E723:E723">INDEX($A$9:A722, MAX(IF($D$9:D722=1, ROW(D$9:$D722)-ROW($D$9)+1, 0)))</f>
        <v>44824</v>
      </c>
      <c r="F723" s="36" t="n">
        <f aca="false">(A723-$A$2)/365.25</f>
        <v>2.7378507871321</v>
      </c>
      <c r="G723" s="37" t="n">
        <f aca="false">INDEX('Default Prob'!$P$5:$P$14,MIN(1+_xlfn.IFNA(MATCH(F723,'Default Prob'!$F$5:$F$14,1),0),COUNT('Default Prob'!$P$5:$P$14)))</f>
        <v>0.034781230763125</v>
      </c>
      <c r="H723" s="37" t="n">
        <f aca="false">H722*EXP(-G722*(F723-F722))</f>
        <v>0.919384444989475</v>
      </c>
      <c r="I723" s="38" t="n">
        <f aca="false">H722-H723</f>
        <v>8.75533062913991E-005</v>
      </c>
      <c r="J723" s="39" t="n">
        <f aca="false">INDEX('Default Prob'!$C$3:$C$20, _xlfn.IFNA(MATCH(F723, 'Default Prob'!$B$3:$B$20, 1), 1))</f>
        <v>-0.00582</v>
      </c>
      <c r="K723" s="40" t="n">
        <f aca="false">1/((1+J723)^F723)</f>
        <v>1.01610921765372</v>
      </c>
      <c r="L723" s="41" t="n">
        <f aca="false">IF(AND(D723, A723 &lt;= $G$2), $D$5*$D$2*(A723-E723)/365.25, 0)</f>
        <v>0</v>
      </c>
      <c r="M723" s="41" t="n">
        <f aca="false">IF(A723&lt;=$G$2, $D$5*$D$2*(A723-E723)/365.25, 0)</f>
        <v>2874.74332648871</v>
      </c>
      <c r="N723" s="42" t="n">
        <f aca="false">(L723*H723 + M723*I723) * K723</f>
        <v>0.255747864850616</v>
      </c>
      <c r="O723" s="43" t="n">
        <f aca="false">IF(A723&lt;=$G$2, $D$2*(1-$D$3), 0)</f>
        <v>600000</v>
      </c>
      <c r="P723" s="44" t="n">
        <f aca="false">O723*I723*K723</f>
        <v>53.3782329352499</v>
      </c>
    </row>
    <row r="724" customFormat="false" ht="15" hidden="false" customHeight="false" outlineLevel="0" collapsed="false">
      <c r="A724" s="4" t="n">
        <f aca="false">WORKDAY(A723, 1)</f>
        <v>44895</v>
      </c>
      <c r="B724" s="33" t="n">
        <f aca="false">DATE(2000, MONTH(A724), DAY(A724))</f>
        <v>36860</v>
      </c>
      <c r="C724" s="33" t="n">
        <f aca="false">VLOOKUP(B724, $R$9:$S$13, 2)</f>
        <v>36880</v>
      </c>
      <c r="D724" s="34" t="n">
        <f aca="false">IF(OR(C724=B724, AND(C724&lt;&gt;C723, C723&gt;B723)), 1, 0)</f>
        <v>0</v>
      </c>
      <c r="E724" s="4" t="n">
        <f aca="false" t="array" ref="E724:E724">INDEX($A$9:A723, MAX(IF($D$9:D723=1, ROW(D$9:$D723)-ROW($D$9)+1, 0)))</f>
        <v>44824</v>
      </c>
      <c r="F724" s="36" t="n">
        <f aca="false">(A724-$A$2)/365.25</f>
        <v>2.74058863791923</v>
      </c>
      <c r="G724" s="37" t="n">
        <f aca="false">INDEX('Default Prob'!$P$5:$P$14,MIN(1+_xlfn.IFNA(MATCH(F724,'Default Prob'!$F$5:$F$14,1),0),COUNT('Default Prob'!$P$5:$P$14)))</f>
        <v>0.034781230763125</v>
      </c>
      <c r="H724" s="37" t="n">
        <f aca="false">H723*EXP(-G723*(F724-F723))</f>
        <v>0.919296900020122</v>
      </c>
      <c r="I724" s="38" t="n">
        <f aca="false">H723-H724</f>
        <v>8.75449693529262E-005</v>
      </c>
      <c r="J724" s="39" t="n">
        <f aca="false">INDEX('Default Prob'!$C$3:$C$20, _xlfn.IFNA(MATCH(F724, 'Default Prob'!$B$3:$B$20, 1), 1))</f>
        <v>-0.00582</v>
      </c>
      <c r="K724" s="40" t="n">
        <f aca="false">1/((1+J724)^F724)</f>
        <v>1.01612545606339</v>
      </c>
      <c r="L724" s="41" t="n">
        <f aca="false">IF(AND(D724, A724 &lt;= $G$2), $D$5*$D$2*(A724-E724)/365.25, 0)</f>
        <v>0</v>
      </c>
      <c r="M724" s="41" t="n">
        <f aca="false">IF(A724&lt;=$G$2, $D$5*$D$2*(A724-E724)/365.25, 0)</f>
        <v>2915.81108829569</v>
      </c>
      <c r="N724" s="42" t="n">
        <f aca="false">(L724*H724 + M724*I724) * K724</f>
        <v>0.259380850332469</v>
      </c>
      <c r="O724" s="43" t="n">
        <f aca="false">IF(A724&lt;=$G$2, $D$2*(1-$D$3), 0)</f>
        <v>600000</v>
      </c>
      <c r="P724" s="44" t="n">
        <f aca="false">O724*I724*K724</f>
        <v>53.3740031458784</v>
      </c>
    </row>
    <row r="725" customFormat="false" ht="15" hidden="false" customHeight="false" outlineLevel="0" collapsed="false">
      <c r="A725" s="4" t="n">
        <f aca="false">WORKDAY(A724, 1)</f>
        <v>44896</v>
      </c>
      <c r="B725" s="33" t="n">
        <f aca="false">DATE(2000, MONTH(A725), DAY(A725))</f>
        <v>36861</v>
      </c>
      <c r="C725" s="33" t="n">
        <f aca="false">VLOOKUP(B725, $R$9:$S$13, 2)</f>
        <v>36880</v>
      </c>
      <c r="D725" s="34" t="n">
        <f aca="false">IF(OR(C725=B725, AND(C725&lt;&gt;C724, C724&gt;B724)), 1, 0)</f>
        <v>0</v>
      </c>
      <c r="E725" s="4" t="n">
        <f aca="false" t="array" ref="E725:E725">INDEX($A$9:A724, MAX(IF($D$9:D724=1, ROW(D$9:$D724)-ROW($D$9)+1, 0)))</f>
        <v>44824</v>
      </c>
      <c r="F725" s="36" t="n">
        <f aca="false">(A725-$A$2)/365.25</f>
        <v>2.74332648870637</v>
      </c>
      <c r="G725" s="37" t="n">
        <f aca="false">INDEX('Default Prob'!$P$5:$P$14,MIN(1+_xlfn.IFNA(MATCH(F725,'Default Prob'!$F$5:$F$14,1),0),COUNT('Default Prob'!$P$5:$P$14)))</f>
        <v>0.034781230763125</v>
      </c>
      <c r="H725" s="37" t="n">
        <f aca="false">H724*EXP(-G724*(F725-F724))</f>
        <v>0.919209363386913</v>
      </c>
      <c r="I725" s="38" t="n">
        <f aca="false">H724-H725</f>
        <v>8.75366332083738E-005</v>
      </c>
      <c r="J725" s="39" t="n">
        <f aca="false">INDEX('Default Prob'!$C$3:$C$20, _xlfn.IFNA(MATCH(F725, 'Default Prob'!$B$3:$B$20, 1), 1))</f>
        <v>-0.00582</v>
      </c>
      <c r="K725" s="40" t="n">
        <f aca="false">1/((1+J725)^F725)</f>
        <v>1.01614169473256</v>
      </c>
      <c r="L725" s="41" t="n">
        <f aca="false">IF(AND(D725, A725 &lt;= $G$2), $D$5*$D$2*(A725-E725)/365.25, 0)</f>
        <v>0</v>
      </c>
      <c r="M725" s="41" t="n">
        <f aca="false">IF(A725&lt;=$G$2, $D$5*$D$2*(A725-E725)/365.25, 0)</f>
        <v>2956.87885010267</v>
      </c>
      <c r="N725" s="42" t="n">
        <f aca="false">(L725*H725 + M725*I725) * K725</f>
        <v>0.263013258439706</v>
      </c>
      <c r="O725" s="43" t="n">
        <f aca="false">IF(A725&lt;=$G$2, $D$2*(1-$D$3), 0)</f>
        <v>600000</v>
      </c>
      <c r="P725" s="44" t="n">
        <f aca="false">O725*I725*K725</f>
        <v>53.3697736917236</v>
      </c>
    </row>
    <row r="726" customFormat="false" ht="15" hidden="false" customHeight="false" outlineLevel="0" collapsed="false">
      <c r="A726" s="4" t="n">
        <f aca="false">WORKDAY(A725, 1)</f>
        <v>44897</v>
      </c>
      <c r="B726" s="33" t="n">
        <f aca="false">DATE(2000, MONTH(A726), DAY(A726))</f>
        <v>36862</v>
      </c>
      <c r="C726" s="33" t="n">
        <f aca="false">VLOOKUP(B726, $R$9:$S$13, 2)</f>
        <v>36880</v>
      </c>
      <c r="D726" s="34" t="n">
        <f aca="false">IF(OR(C726=B726, AND(C726&lt;&gt;C725, C725&gt;B725)), 1, 0)</f>
        <v>0</v>
      </c>
      <c r="E726" s="4" t="n">
        <f aca="false" t="array" ref="E726:E726">INDEX($A$9:A725, MAX(IF($D$9:D725=1, ROW(D$9:$D725)-ROW($D$9)+1, 0)))</f>
        <v>44824</v>
      </c>
      <c r="F726" s="36" t="n">
        <f aca="false">(A726-$A$2)/365.25</f>
        <v>2.7460643394935</v>
      </c>
      <c r="G726" s="37" t="n">
        <f aca="false">INDEX('Default Prob'!$P$5:$P$14,MIN(1+_xlfn.IFNA(MATCH(F726,'Default Prob'!$F$5:$F$14,1),0),COUNT('Default Prob'!$P$5:$P$14)))</f>
        <v>0.034781230763125</v>
      </c>
      <c r="H726" s="37" t="n">
        <f aca="false">H725*EXP(-G725*(F726-F725))</f>
        <v>0.919121835089056</v>
      </c>
      <c r="I726" s="38" t="n">
        <f aca="false">H725-H726</f>
        <v>8.75282978575198E-005</v>
      </c>
      <c r="J726" s="39" t="n">
        <f aca="false">INDEX('Default Prob'!$C$3:$C$20, _xlfn.IFNA(MATCH(F726, 'Default Prob'!$B$3:$B$20, 1), 1))</f>
        <v>-0.00582</v>
      </c>
      <c r="K726" s="40" t="n">
        <f aca="false">1/((1+J726)^F726)</f>
        <v>1.01615793366124</v>
      </c>
      <c r="L726" s="41" t="n">
        <f aca="false">IF(AND(D726, A726 &lt;= $G$2), $D$5*$D$2*(A726-E726)/365.25, 0)</f>
        <v>0</v>
      </c>
      <c r="M726" s="41" t="n">
        <f aca="false">IF(A726&lt;=$G$2, $D$5*$D$2*(A726-E726)/365.25, 0)</f>
        <v>2997.94661190965</v>
      </c>
      <c r="N726" s="42" t="n">
        <f aca="false">(L726*H726 + M726*I726) * K726</f>
        <v>0.266645089240582</v>
      </c>
      <c r="O726" s="43" t="n">
        <f aca="false">IF(A726&lt;=$G$2, $D$2*(1-$D$3), 0)</f>
        <v>600000</v>
      </c>
      <c r="P726" s="44" t="n">
        <f aca="false">O726*I726*K726</f>
        <v>53.3655445726699</v>
      </c>
    </row>
    <row r="727" customFormat="false" ht="15" hidden="false" customHeight="false" outlineLevel="0" collapsed="false">
      <c r="A727" s="4" t="n">
        <f aca="false">WORKDAY(A726, 1)</f>
        <v>44900</v>
      </c>
      <c r="B727" s="33" t="n">
        <f aca="false">DATE(2000, MONTH(A727), DAY(A727))</f>
        <v>36865</v>
      </c>
      <c r="C727" s="33" t="n">
        <f aca="false">VLOOKUP(B727, $R$9:$S$13, 2)</f>
        <v>36880</v>
      </c>
      <c r="D727" s="34" t="n">
        <f aca="false">IF(OR(C727=B727, AND(C727&lt;&gt;C726, C726&gt;B726)), 1, 0)</f>
        <v>0</v>
      </c>
      <c r="E727" s="4" t="n">
        <f aca="false" t="array" ref="E727:E727">INDEX($A$9:A726, MAX(IF($D$9:D726=1, ROW(D$9:$D726)-ROW($D$9)+1, 0)))</f>
        <v>44824</v>
      </c>
      <c r="F727" s="36" t="n">
        <f aca="false">(A727-$A$2)/365.25</f>
        <v>2.75427789185489</v>
      </c>
      <c r="G727" s="37" t="n">
        <f aca="false">INDEX('Default Prob'!$P$5:$P$14,MIN(1+_xlfn.IFNA(MATCH(F727,'Default Prob'!$F$5:$F$14,1),0),COUNT('Default Prob'!$P$5:$P$14)))</f>
        <v>0.034781230763125</v>
      </c>
      <c r="H727" s="37" t="n">
        <f aca="false">H726*EXP(-G726*(F727-F726))</f>
        <v>0.918859300199651</v>
      </c>
      <c r="I727" s="38" t="n">
        <f aca="false">H726-H727</f>
        <v>0.00026253488940442</v>
      </c>
      <c r="J727" s="39" t="n">
        <f aca="false">INDEX('Default Prob'!$C$3:$C$20, _xlfn.IFNA(MATCH(F727, 'Default Prob'!$B$3:$B$20, 1), 1))</f>
        <v>-0.00582</v>
      </c>
      <c r="K727" s="40" t="n">
        <f aca="false">1/((1+J727)^F727)</f>
        <v>1.01620665200439</v>
      </c>
      <c r="L727" s="41" t="n">
        <f aca="false">IF(AND(D727, A727 &lt;= $G$2), $D$5*$D$2*(A727-E727)/365.25, 0)</f>
        <v>0</v>
      </c>
      <c r="M727" s="41" t="n">
        <f aca="false">IF(A727&lt;=$G$2, $D$5*$D$2*(A727-E727)/365.25, 0)</f>
        <v>3121.1498973306</v>
      </c>
      <c r="N727" s="42" t="n">
        <f aca="false">(L727*H727 + M727*I727) * K727</f>
        <v>0.832690647872553</v>
      </c>
      <c r="O727" s="43" t="n">
        <f aca="false">IF(A727&lt;=$G$2, $D$2*(1-$D$3), 0)</f>
        <v>600000</v>
      </c>
      <c r="P727" s="44" t="n">
        <f aca="false">O727*I727*K727</f>
        <v>160.073820597605</v>
      </c>
    </row>
    <row r="728" customFormat="false" ht="15" hidden="false" customHeight="false" outlineLevel="0" collapsed="false">
      <c r="A728" s="4" t="n">
        <f aca="false">WORKDAY(A727, 1)</f>
        <v>44901</v>
      </c>
      <c r="B728" s="33" t="n">
        <f aca="false">DATE(2000, MONTH(A728), DAY(A728))</f>
        <v>36866</v>
      </c>
      <c r="C728" s="33" t="n">
        <f aca="false">VLOOKUP(B728, $R$9:$S$13, 2)</f>
        <v>36880</v>
      </c>
      <c r="D728" s="34" t="n">
        <f aca="false">IF(OR(C728=B728, AND(C728&lt;&gt;C727, C727&gt;B727)), 1, 0)</f>
        <v>0</v>
      </c>
      <c r="E728" s="4" t="n">
        <f aca="false" t="array" ref="E728:E728">INDEX($A$9:A727, MAX(IF($D$9:D727=1, ROW(D$9:$D727)-ROW($D$9)+1, 0)))</f>
        <v>44824</v>
      </c>
      <c r="F728" s="36" t="n">
        <f aca="false">(A728-$A$2)/365.25</f>
        <v>2.75701574264203</v>
      </c>
      <c r="G728" s="37" t="n">
        <f aca="false">INDEX('Default Prob'!$P$5:$P$14,MIN(1+_xlfn.IFNA(MATCH(F728,'Default Prob'!$F$5:$F$14,1),0),COUNT('Default Prob'!$P$5:$P$14)))</f>
        <v>0.034781230763125</v>
      </c>
      <c r="H728" s="37" t="n">
        <f aca="false">H727*EXP(-G727*(F728-F727))</f>
        <v>0.918771805235261</v>
      </c>
      <c r="I728" s="38" t="n">
        <f aca="false">H727-H728</f>
        <v>8.74949643906442E-005</v>
      </c>
      <c r="J728" s="39" t="n">
        <f aca="false">INDEX('Default Prob'!$C$3:$C$20, _xlfn.IFNA(MATCH(F728, 'Default Prob'!$B$3:$B$20, 1), 1))</f>
        <v>-0.00582</v>
      </c>
      <c r="K728" s="40" t="n">
        <f aca="false">1/((1+J728)^F728)</f>
        <v>1.01622289197115</v>
      </c>
      <c r="L728" s="41" t="n">
        <f aca="false">IF(AND(D728, A728 &lt;= $G$2), $D$5*$D$2*(A728-E728)/365.25, 0)</f>
        <v>0</v>
      </c>
      <c r="M728" s="41" t="n">
        <f aca="false">IF(A728&lt;=$G$2, $D$5*$D$2*(A728-E728)/365.25, 0)</f>
        <v>3162.21765913758</v>
      </c>
      <c r="N728" s="42" t="n">
        <f aca="false">(L728*H728 + M728*I728) * K728</f>
        <v>0.281166640757288</v>
      </c>
      <c r="O728" s="43" t="n">
        <f aca="false">IF(A728&lt;=$G$2, $D$2*(1-$D$3), 0)</f>
        <v>600000</v>
      </c>
      <c r="P728" s="44" t="n">
        <f aca="false">O728*I728*K728</f>
        <v>53.3486314475842</v>
      </c>
    </row>
    <row r="729" customFormat="false" ht="15" hidden="false" customHeight="false" outlineLevel="0" collapsed="false">
      <c r="A729" s="4" t="n">
        <f aca="false">WORKDAY(A728, 1)</f>
        <v>44902</v>
      </c>
      <c r="B729" s="33" t="n">
        <f aca="false">DATE(2000, MONTH(A729), DAY(A729))</f>
        <v>36867</v>
      </c>
      <c r="C729" s="33" t="n">
        <f aca="false">VLOOKUP(B729, $R$9:$S$13, 2)</f>
        <v>36880</v>
      </c>
      <c r="D729" s="34" t="n">
        <f aca="false">IF(OR(C729=B729, AND(C729&lt;&gt;C728, C728&gt;B728)), 1, 0)</f>
        <v>0</v>
      </c>
      <c r="E729" s="4" t="n">
        <f aca="false" t="array" ref="E729:E729">INDEX($A$9:A728, MAX(IF($D$9:D728=1, ROW(D$9:$D728)-ROW($D$9)+1, 0)))</f>
        <v>44824</v>
      </c>
      <c r="F729" s="36" t="n">
        <f aca="false">(A729-$A$2)/365.25</f>
        <v>2.75975359342916</v>
      </c>
      <c r="G729" s="37" t="n">
        <f aca="false">INDEX('Default Prob'!$P$5:$P$14,MIN(1+_xlfn.IFNA(MATCH(F729,'Default Prob'!$F$5:$F$14,1),0),COUNT('Default Prob'!$P$5:$P$14)))</f>
        <v>0.034781230763125</v>
      </c>
      <c r="H729" s="37" t="n">
        <f aca="false">H728*EXP(-G728*(F729-F728))</f>
        <v>0.918684318602253</v>
      </c>
      <c r="I729" s="38" t="n">
        <f aca="false">H728-H729</f>
        <v>8.74866330076163E-005</v>
      </c>
      <c r="J729" s="39" t="n">
        <f aca="false">INDEX('Default Prob'!$C$3:$C$20, _xlfn.IFNA(MATCH(F729, 'Default Prob'!$B$3:$B$20, 1), 1))</f>
        <v>-0.00582</v>
      </c>
      <c r="K729" s="40" t="n">
        <f aca="false">1/((1+J729)^F729)</f>
        <v>1.01623913219745</v>
      </c>
      <c r="L729" s="41" t="n">
        <f aca="false">IF(AND(D729, A729 &lt;= $G$2), $D$5*$D$2*(A729-E729)/365.25, 0)</f>
        <v>0</v>
      </c>
      <c r="M729" s="41" t="n">
        <f aca="false">IF(A729&lt;=$G$2, $D$5*$D$2*(A729-E729)/365.25, 0)</f>
        <v>3203.28542094456</v>
      </c>
      <c r="N729" s="42" t="n">
        <f aca="false">(L729*H729 + M729*I729) * K729</f>
        <v>0.2847955860579</v>
      </c>
      <c r="O729" s="43" t="n">
        <f aca="false">IF(A729&lt;=$G$2, $D$2*(1-$D$3), 0)</f>
        <v>600000</v>
      </c>
      <c r="P729" s="44" t="n">
        <f aca="false">O729*I729*K729</f>
        <v>53.344404003922</v>
      </c>
    </row>
    <row r="730" customFormat="false" ht="15" hidden="false" customHeight="false" outlineLevel="0" collapsed="false">
      <c r="A730" s="4" t="n">
        <f aca="false">WORKDAY(A729, 1)</f>
        <v>44903</v>
      </c>
      <c r="B730" s="33" t="n">
        <f aca="false">DATE(2000, MONTH(A730), DAY(A730))</f>
        <v>36868</v>
      </c>
      <c r="C730" s="33" t="n">
        <f aca="false">VLOOKUP(B730, $R$9:$S$13, 2)</f>
        <v>36880</v>
      </c>
      <c r="D730" s="34" t="n">
        <f aca="false">IF(OR(C730=B730, AND(C730&lt;&gt;C729, C729&gt;B729)), 1, 0)</f>
        <v>0</v>
      </c>
      <c r="E730" s="4" t="n">
        <f aca="false" t="array" ref="E730:E730">INDEX($A$9:A729, MAX(IF($D$9:D729=1, ROW(D$9:$D729)-ROW($D$9)+1, 0)))</f>
        <v>44824</v>
      </c>
      <c r="F730" s="36" t="n">
        <f aca="false">(A730-$A$2)/365.25</f>
        <v>2.76249144421629</v>
      </c>
      <c r="G730" s="37" t="n">
        <f aca="false">INDEX('Default Prob'!$P$5:$P$14,MIN(1+_xlfn.IFNA(MATCH(F730,'Default Prob'!$F$5:$F$14,1),0),COUNT('Default Prob'!$P$5:$P$14)))</f>
        <v>0.034781230763125</v>
      </c>
      <c r="H730" s="37" t="n">
        <f aca="false">H729*EXP(-G729*(F730-F729))</f>
        <v>0.918596840299835</v>
      </c>
      <c r="I730" s="38" t="n">
        <f aca="false">H729-H730</f>
        <v>8.74783024178427E-005</v>
      </c>
      <c r="J730" s="39" t="n">
        <f aca="false">INDEX('Default Prob'!$C$3:$C$20, _xlfn.IFNA(MATCH(F730, 'Default Prob'!$B$3:$B$20, 1), 1))</f>
        <v>-0.00582</v>
      </c>
      <c r="K730" s="40" t="n">
        <f aca="false">1/((1+J730)^F730)</f>
        <v>1.01625537268328</v>
      </c>
      <c r="L730" s="41" t="n">
        <f aca="false">IF(AND(D730, A730 &lt;= $G$2), $D$5*$D$2*(A730-E730)/365.25, 0)</f>
        <v>0</v>
      </c>
      <c r="M730" s="41" t="n">
        <f aca="false">IF(A730&lt;=$G$2, $D$5*$D$2*(A730-E730)/365.25, 0)</f>
        <v>3244.35318275154</v>
      </c>
      <c r="N730" s="42" t="n">
        <f aca="false">(L730*H730 + M730*I730) * K730</f>
        <v>0.288423954464159</v>
      </c>
      <c r="O730" s="43" t="n">
        <f aca="false">IF(A730&lt;=$G$2, $D$2*(1-$D$3), 0)</f>
        <v>600000</v>
      </c>
      <c r="P730" s="44" t="n">
        <f aca="false">O730*I730*K730</f>
        <v>53.3401768952071</v>
      </c>
    </row>
    <row r="731" customFormat="false" ht="15" hidden="false" customHeight="false" outlineLevel="0" collapsed="false">
      <c r="A731" s="4" t="n">
        <f aca="false">WORKDAY(A730, 1)</f>
        <v>44904</v>
      </c>
      <c r="B731" s="33" t="n">
        <f aca="false">DATE(2000, MONTH(A731), DAY(A731))</f>
        <v>36869</v>
      </c>
      <c r="C731" s="33" t="n">
        <f aca="false">VLOOKUP(B731, $R$9:$S$13, 2)</f>
        <v>36880</v>
      </c>
      <c r="D731" s="34" t="n">
        <f aca="false">IF(OR(C731=B731, AND(C731&lt;&gt;C730, C730&gt;B730)), 1, 0)</f>
        <v>0</v>
      </c>
      <c r="E731" s="4" t="n">
        <f aca="false" t="array" ref="E731:E731">INDEX($A$9:A730, MAX(IF($D$9:D730=1, ROW(D$9:$D730)-ROW($D$9)+1, 0)))</f>
        <v>44824</v>
      </c>
      <c r="F731" s="36" t="n">
        <f aca="false">(A731-$A$2)/365.25</f>
        <v>2.76522929500342</v>
      </c>
      <c r="G731" s="37" t="n">
        <f aca="false">INDEX('Default Prob'!$P$5:$P$14,MIN(1+_xlfn.IFNA(MATCH(F731,'Default Prob'!$F$5:$F$14,1),0),COUNT('Default Prob'!$P$5:$P$14)))</f>
        <v>0.034781230763125</v>
      </c>
      <c r="H731" s="37" t="n">
        <f aca="false">H730*EXP(-G730*(F731-F730))</f>
        <v>0.918509370327214</v>
      </c>
      <c r="I731" s="38" t="n">
        <f aca="false">H730-H731</f>
        <v>8.74699726213235E-005</v>
      </c>
      <c r="J731" s="39" t="n">
        <f aca="false">INDEX('Default Prob'!$C$3:$C$20, _xlfn.IFNA(MATCH(F731, 'Default Prob'!$B$3:$B$20, 1), 1))</f>
        <v>-0.00582</v>
      </c>
      <c r="K731" s="40" t="n">
        <f aca="false">1/((1+J731)^F731)</f>
        <v>1.01627161342864</v>
      </c>
      <c r="L731" s="41" t="n">
        <f aca="false">IF(AND(D731, A731 &lt;= $G$2), $D$5*$D$2*(A731-E731)/365.25, 0)</f>
        <v>0</v>
      </c>
      <c r="M731" s="41" t="n">
        <f aca="false">IF(A731&lt;=$G$2, $D$5*$D$2*(A731-E731)/365.25, 0)</f>
        <v>3285.42094455852</v>
      </c>
      <c r="N731" s="42" t="n">
        <f aca="false">(L731*H731 + M731*I731) * K731</f>
        <v>0.29205174604495</v>
      </c>
      <c r="O731" s="43" t="n">
        <f aca="false">IF(A731&lt;=$G$2, $D$2*(1-$D$3), 0)</f>
        <v>600000</v>
      </c>
      <c r="P731" s="44" t="n">
        <f aca="false">O731*I731*K731</f>
        <v>53.335950121459</v>
      </c>
    </row>
    <row r="732" customFormat="false" ht="15" hidden="false" customHeight="false" outlineLevel="0" collapsed="false">
      <c r="A732" s="4" t="n">
        <f aca="false">WORKDAY(A731, 1)</f>
        <v>44907</v>
      </c>
      <c r="B732" s="33" t="n">
        <f aca="false">DATE(2000, MONTH(A732), DAY(A732))</f>
        <v>36872</v>
      </c>
      <c r="C732" s="33" t="n">
        <f aca="false">VLOOKUP(B732, $R$9:$S$13, 2)</f>
        <v>36880</v>
      </c>
      <c r="D732" s="34" t="n">
        <f aca="false">IF(OR(C732=B732, AND(C732&lt;&gt;C731, C731&gt;B731)), 1, 0)</f>
        <v>0</v>
      </c>
      <c r="E732" s="4" t="n">
        <f aca="false" t="array" ref="E732:E732">INDEX($A$9:A731, MAX(IF($D$9:D731=1, ROW(D$9:$D731)-ROW($D$9)+1, 0)))</f>
        <v>44824</v>
      </c>
      <c r="F732" s="36" t="n">
        <f aca="false">(A732-$A$2)/365.25</f>
        <v>2.77344284736482</v>
      </c>
      <c r="G732" s="37" t="n">
        <f aca="false">INDEX('Default Prob'!$P$5:$P$14,MIN(1+_xlfn.IFNA(MATCH(F732,'Default Prob'!$F$5:$F$14,1),0),COUNT('Default Prob'!$P$5:$P$14)))</f>
        <v>0.034781230763125</v>
      </c>
      <c r="H732" s="37" t="n">
        <f aca="false">H731*EXP(-G731*(F732-F731))</f>
        <v>0.918247010380197</v>
      </c>
      <c r="I732" s="38" t="n">
        <f aca="false">H731-H732</f>
        <v>0.000262359947016622</v>
      </c>
      <c r="J732" s="39" t="n">
        <f aca="false">INDEX('Default Prob'!$C$3:$C$20, _xlfn.IFNA(MATCH(F732, 'Default Prob'!$B$3:$B$20, 1), 1))</f>
        <v>-0.00582</v>
      </c>
      <c r="K732" s="40" t="n">
        <f aca="false">1/((1+J732)^F732)</f>
        <v>1.01632033722202</v>
      </c>
      <c r="L732" s="41" t="n">
        <f aca="false">IF(AND(D732, A732 &lt;= $G$2), $D$5*$D$2*(A732-E732)/365.25, 0)</f>
        <v>0</v>
      </c>
      <c r="M732" s="41" t="n">
        <f aca="false">IF(A732&lt;=$G$2, $D$5*$D$2*(A732-E732)/365.25, 0)</f>
        <v>3408.62422997947</v>
      </c>
      <c r="N732" s="42" t="n">
        <f aca="false">(L732*H732 + M732*I732) * K732</f>
        <v>0.908881529179266</v>
      </c>
      <c r="O732" s="43" t="n">
        <f aca="false">IF(A732&lt;=$G$2, $D$2*(1-$D$3), 0)</f>
        <v>600000</v>
      </c>
      <c r="P732" s="44" t="n">
        <f aca="false">O732*I732*K732</f>
        <v>159.98504989529</v>
      </c>
    </row>
    <row r="733" customFormat="false" ht="15" hidden="false" customHeight="false" outlineLevel="0" collapsed="false">
      <c r="A733" s="4" t="n">
        <f aca="false">WORKDAY(A732, 1)</f>
        <v>44908</v>
      </c>
      <c r="B733" s="33" t="n">
        <f aca="false">DATE(2000, MONTH(A733), DAY(A733))</f>
        <v>36873</v>
      </c>
      <c r="C733" s="33" t="n">
        <f aca="false">VLOOKUP(B733, $R$9:$S$13, 2)</f>
        <v>36880</v>
      </c>
      <c r="D733" s="34" t="n">
        <f aca="false">IF(OR(C733=B733, AND(C733&lt;&gt;C732, C732&gt;B732)), 1, 0)</f>
        <v>0</v>
      </c>
      <c r="E733" s="4" t="n">
        <f aca="false" t="array" ref="E733:E733">INDEX($A$9:A732, MAX(IF($D$9:D732=1, ROW(D$9:$D732)-ROW($D$9)+1, 0)))</f>
        <v>44824</v>
      </c>
      <c r="F733" s="36" t="n">
        <f aca="false">(A733-$A$2)/365.25</f>
        <v>2.77618069815195</v>
      </c>
      <c r="G733" s="37" t="n">
        <f aca="false">INDEX('Default Prob'!$P$5:$P$14,MIN(1+_xlfn.IFNA(MATCH(F733,'Default Prob'!$F$5:$F$14,1),0),COUNT('Default Prob'!$P$5:$P$14)))</f>
        <v>0.034781230763125</v>
      </c>
      <c r="H733" s="37" t="n">
        <f aca="false">H732*EXP(-G732*(F733-F732))</f>
        <v>0.918159573718831</v>
      </c>
      <c r="I733" s="38" t="n">
        <f aca="false">H732-H733</f>
        <v>8.74366613664579E-005</v>
      </c>
      <c r="J733" s="39" t="n">
        <f aca="false">INDEX('Default Prob'!$C$3:$C$20, _xlfn.IFNA(MATCH(F733, 'Default Prob'!$B$3:$B$20, 1), 1))</f>
        <v>-0.00582</v>
      </c>
      <c r="K733" s="40" t="n">
        <f aca="false">1/((1+J733)^F733)</f>
        <v>1.01633657900558</v>
      </c>
      <c r="L733" s="41" t="n">
        <f aca="false">IF(AND(D733, A733 &lt;= $G$2), $D$5*$D$2*(A733-E733)/365.25, 0)</f>
        <v>0</v>
      </c>
      <c r="M733" s="41" t="n">
        <f aca="false">IF(A733&lt;=$G$2, $D$5*$D$2*(A733-E733)/365.25, 0)</f>
        <v>3449.69199178645</v>
      </c>
      <c r="N733" s="42" t="n">
        <f aca="false">(L733*H733 + M733*I733) * K733</f>
        <v>0.306557145486646</v>
      </c>
      <c r="O733" s="43" t="n">
        <f aca="false">IF(A733&lt;=$G$2, $D$2*(1-$D$3), 0)</f>
        <v>600000</v>
      </c>
      <c r="P733" s="44" t="n">
        <f aca="false">O733*I733*K733</f>
        <v>53.3190463757132</v>
      </c>
    </row>
    <row r="734" customFormat="false" ht="15" hidden="false" customHeight="false" outlineLevel="0" collapsed="false">
      <c r="A734" s="4" t="n">
        <f aca="false">WORKDAY(A733, 1)</f>
        <v>44909</v>
      </c>
      <c r="B734" s="33" t="n">
        <f aca="false">DATE(2000, MONTH(A734), DAY(A734))</f>
        <v>36874</v>
      </c>
      <c r="C734" s="33" t="n">
        <f aca="false">VLOOKUP(B734, $R$9:$S$13, 2)</f>
        <v>36880</v>
      </c>
      <c r="D734" s="34" t="n">
        <f aca="false">IF(OR(C734=B734, AND(C734&lt;&gt;C733, C733&gt;B733)), 1, 0)</f>
        <v>0</v>
      </c>
      <c r="E734" s="4" t="n">
        <f aca="false" t="array" ref="E734:E734">INDEX($A$9:A733, MAX(IF($D$9:D733=1, ROW(D$9:$D733)-ROW($D$9)+1, 0)))</f>
        <v>44824</v>
      </c>
      <c r="F734" s="36" t="n">
        <f aca="false">(A734-$A$2)/365.25</f>
        <v>2.77891854893908</v>
      </c>
      <c r="G734" s="37" t="n">
        <f aca="false">INDEX('Default Prob'!$P$5:$P$14,MIN(1+_xlfn.IFNA(MATCH(F734,'Default Prob'!$F$5:$F$14,1),0),COUNT('Default Prob'!$P$5:$P$14)))</f>
        <v>0.034781230763125</v>
      </c>
      <c r="H734" s="37" t="n">
        <f aca="false">H733*EXP(-G733*(F734-F733))</f>
        <v>0.918072145383296</v>
      </c>
      <c r="I734" s="38" t="n">
        <f aca="false">H733-H734</f>
        <v>8.74283355351002E-005</v>
      </c>
      <c r="J734" s="39" t="n">
        <f aca="false">INDEX('Default Prob'!$C$3:$C$20, _xlfn.IFNA(MATCH(F734, 'Default Prob'!$B$3:$B$20, 1), 1))</f>
        <v>-0.00582</v>
      </c>
      <c r="K734" s="40" t="n">
        <f aca="false">1/((1+J734)^F734)</f>
        <v>1.0163528210487</v>
      </c>
      <c r="L734" s="41" t="n">
        <f aca="false">IF(AND(D734, A734 &lt;= $G$2), $D$5*$D$2*(A734-E734)/365.25, 0)</f>
        <v>0</v>
      </c>
      <c r="M734" s="41" t="n">
        <f aca="false">IF(A734&lt;=$G$2, $D$5*$D$2*(A734-E734)/365.25, 0)</f>
        <v>3490.75975359343</v>
      </c>
      <c r="N734" s="42" t="n">
        <f aca="false">(L734*H734 + M734*I734) * K734</f>
        <v>0.31018205396956</v>
      </c>
      <c r="O734" s="43" t="n">
        <f aca="false">IF(A734&lt;=$G$2, $D$2*(1-$D$3), 0)</f>
        <v>600000</v>
      </c>
      <c r="P734" s="44" t="n">
        <f aca="false">O734*I734*K734</f>
        <v>53.314821276415</v>
      </c>
    </row>
    <row r="735" customFormat="false" ht="15" hidden="false" customHeight="false" outlineLevel="0" collapsed="false">
      <c r="A735" s="4" t="n">
        <f aca="false">WORKDAY(A734, 1)</f>
        <v>44910</v>
      </c>
      <c r="B735" s="33" t="n">
        <f aca="false">DATE(2000, MONTH(A735), DAY(A735))</f>
        <v>36875</v>
      </c>
      <c r="C735" s="33" t="n">
        <f aca="false">VLOOKUP(B735, $R$9:$S$13, 2)</f>
        <v>36880</v>
      </c>
      <c r="D735" s="34" t="n">
        <f aca="false">IF(OR(C735=B735, AND(C735&lt;&gt;C734, C734&gt;B734)), 1, 0)</f>
        <v>0</v>
      </c>
      <c r="E735" s="4" t="n">
        <f aca="false" t="array" ref="E735:E735">INDEX($A$9:A734, MAX(IF($D$9:D734=1, ROW(D$9:$D734)-ROW($D$9)+1, 0)))</f>
        <v>44824</v>
      </c>
      <c r="F735" s="36" t="n">
        <f aca="false">(A735-$A$2)/365.25</f>
        <v>2.78165639972621</v>
      </c>
      <c r="G735" s="37" t="n">
        <f aca="false">INDEX('Default Prob'!$P$5:$P$14,MIN(1+_xlfn.IFNA(MATCH(F735,'Default Prob'!$F$5:$F$14,1),0),COUNT('Default Prob'!$P$5:$P$14)))</f>
        <v>0.034781230763125</v>
      </c>
      <c r="H735" s="37" t="n">
        <f aca="false">H734*EXP(-G734*(F735-F734))</f>
        <v>0.917984725372799</v>
      </c>
      <c r="I735" s="38" t="n">
        <f aca="false">H734-H735</f>
        <v>8.74200104965528E-005</v>
      </c>
      <c r="J735" s="39" t="n">
        <f aca="false">INDEX('Default Prob'!$C$3:$C$20, _xlfn.IFNA(MATCH(F735, 'Default Prob'!$B$3:$B$20, 1), 1))</f>
        <v>-0.00582</v>
      </c>
      <c r="K735" s="40" t="n">
        <f aca="false">1/((1+J735)^F735)</f>
        <v>1.01636906335139</v>
      </c>
      <c r="L735" s="41" t="n">
        <f aca="false">IF(AND(D735, A735 &lt;= $G$2), $D$5*$D$2*(A735-E735)/365.25, 0)</f>
        <v>0</v>
      </c>
      <c r="M735" s="41" t="n">
        <f aca="false">IF(A735&lt;=$G$2, $D$5*$D$2*(A735-E735)/365.25, 0)</f>
        <v>3531.82751540041</v>
      </c>
      <c r="N735" s="42" t="n">
        <f aca="false">(L735*H735 + M735*I735) * K735</f>
        <v>0.313806386038739</v>
      </c>
      <c r="O735" s="43" t="n">
        <f aca="false">IF(A735&lt;=$G$2, $D$2*(1-$D$3), 0)</f>
        <v>600000</v>
      </c>
      <c r="P735" s="44" t="n">
        <f aca="false">O735*I735*K735</f>
        <v>53.31059651193</v>
      </c>
    </row>
    <row r="736" customFormat="false" ht="15" hidden="false" customHeight="false" outlineLevel="0" collapsed="false">
      <c r="A736" s="4" t="n">
        <f aca="false">WORKDAY(A735, 1)</f>
        <v>44911</v>
      </c>
      <c r="B736" s="33" t="n">
        <f aca="false">DATE(2000, MONTH(A736), DAY(A736))</f>
        <v>36876</v>
      </c>
      <c r="C736" s="33" t="n">
        <f aca="false">VLOOKUP(B736, $R$9:$S$13, 2)</f>
        <v>36880</v>
      </c>
      <c r="D736" s="34" t="n">
        <f aca="false">IF(OR(C736=B736, AND(C736&lt;&gt;C735, C735&gt;B735)), 1, 0)</f>
        <v>0</v>
      </c>
      <c r="E736" s="4" t="n">
        <f aca="false" t="array" ref="E736:E736">INDEX($A$9:A735, MAX(IF($D$9:D735=1, ROW(D$9:$D735)-ROW($D$9)+1, 0)))</f>
        <v>44824</v>
      </c>
      <c r="F736" s="36" t="n">
        <f aca="false">(A736-$A$2)/365.25</f>
        <v>2.78439425051335</v>
      </c>
      <c r="G736" s="37" t="n">
        <f aca="false">INDEX('Default Prob'!$P$5:$P$14,MIN(1+_xlfn.IFNA(MATCH(F736,'Default Prob'!$F$5:$F$14,1),0),COUNT('Default Prob'!$P$5:$P$14)))</f>
        <v>0.034781230763125</v>
      </c>
      <c r="H736" s="37" t="n">
        <f aca="false">H735*EXP(-G735*(F736-F735))</f>
        <v>0.917897313686548</v>
      </c>
      <c r="I736" s="38" t="n">
        <f aca="false">H735-H736</f>
        <v>8.74116862507046E-005</v>
      </c>
      <c r="J736" s="39" t="n">
        <f aca="false">INDEX('Default Prob'!$C$3:$C$20, _xlfn.IFNA(MATCH(F736, 'Default Prob'!$B$3:$B$20, 1), 1))</f>
        <v>-0.00582</v>
      </c>
      <c r="K736" s="40" t="n">
        <f aca="false">1/((1+J736)^F736)</f>
        <v>1.01638530591364</v>
      </c>
      <c r="L736" s="41" t="n">
        <f aca="false">IF(AND(D736, A736 &lt;= $G$2), $D$5*$D$2*(A736-E736)/365.25, 0)</f>
        <v>0</v>
      </c>
      <c r="M736" s="41" t="n">
        <f aca="false">IF(A736&lt;=$G$2, $D$5*$D$2*(A736-E736)/365.25, 0)</f>
        <v>3572.89527720739</v>
      </c>
      <c r="N736" s="42" t="n">
        <f aca="false">(L736*H736 + M736*I736) * K736</f>
        <v>0.317430141762646</v>
      </c>
      <c r="O736" s="43" t="n">
        <f aca="false">IF(A736&lt;=$G$2, $D$2*(1-$D$3), 0)</f>
        <v>600000</v>
      </c>
      <c r="P736" s="44" t="n">
        <f aca="false">O736*I736*K736</f>
        <v>53.3063720822099</v>
      </c>
    </row>
    <row r="737" customFormat="false" ht="15" hidden="false" customHeight="false" outlineLevel="0" collapsed="false">
      <c r="A737" s="4" t="n">
        <f aca="false">WORKDAY(A736, 1)</f>
        <v>44914</v>
      </c>
      <c r="B737" s="33" t="n">
        <f aca="false">DATE(2000, MONTH(A737), DAY(A737))</f>
        <v>36879</v>
      </c>
      <c r="C737" s="33" t="n">
        <f aca="false">VLOOKUP(B737, $R$9:$S$13, 2)</f>
        <v>36880</v>
      </c>
      <c r="D737" s="34" t="n">
        <f aca="false">IF(OR(C737=B737, AND(C737&lt;&gt;C736, C736&gt;B736)), 1, 0)</f>
        <v>0</v>
      </c>
      <c r="E737" s="4" t="n">
        <f aca="false" t="array" ref="E737:E737">INDEX($A$9:A736, MAX(IF($D$9:D736=1, ROW(D$9:$D736)-ROW($D$9)+1, 0)))</f>
        <v>44824</v>
      </c>
      <c r="F737" s="36" t="n">
        <f aca="false">(A737-$A$2)/365.25</f>
        <v>2.79260780287474</v>
      </c>
      <c r="G737" s="37" t="n">
        <f aca="false">INDEX('Default Prob'!$P$5:$P$14,MIN(1+_xlfn.IFNA(MATCH(F737,'Default Prob'!$F$5:$F$14,1),0),COUNT('Default Prob'!$P$5:$P$14)))</f>
        <v>0.034781230763125</v>
      </c>
      <c r="H737" s="37" t="n">
        <f aca="false">H736*EXP(-G736*(F737-F736))</f>
        <v>0.917635128565345</v>
      </c>
      <c r="I737" s="38" t="n">
        <f aca="false">H736-H737</f>
        <v>0.00026218512120324</v>
      </c>
      <c r="J737" s="39" t="n">
        <f aca="false">INDEX('Default Prob'!$C$3:$C$20, _xlfn.IFNA(MATCH(F737, 'Default Prob'!$B$3:$B$20, 1), 1))</f>
        <v>-0.00582</v>
      </c>
      <c r="K737" s="40" t="n">
        <f aca="false">1/((1+J737)^F737)</f>
        <v>1.01643403515785</v>
      </c>
      <c r="L737" s="41" t="n">
        <f aca="false">IF(AND(D737, A737 &lt;= $G$2), $D$5*$D$2*(A737-E737)/365.25, 0)</f>
        <v>0</v>
      </c>
      <c r="M737" s="41" t="n">
        <f aca="false">IF(A737&lt;=$G$2, $D$5*$D$2*(A737-E737)/365.25, 0)</f>
        <v>3696.09856262834</v>
      </c>
      <c r="N737" s="42" t="n">
        <f aca="false">(L737*H737 + M737*I737) * K737</f>
        <v>0.984987649415458</v>
      </c>
      <c r="O737" s="43" t="n">
        <f aca="false">IF(A737&lt;=$G$2, $D$2*(1-$D$3), 0)</f>
        <v>600000</v>
      </c>
      <c r="P737" s="44" t="n">
        <f aca="false">O737*I737*K737</f>
        <v>159.896328421776</v>
      </c>
    </row>
    <row r="738" customFormat="false" ht="15" hidden="false" customHeight="false" outlineLevel="0" collapsed="false">
      <c r="A738" s="4" t="n">
        <f aca="false">WORKDAY(A737, 1)</f>
        <v>44915</v>
      </c>
      <c r="B738" s="33" t="n">
        <f aca="false">DATE(2000, MONTH(A738), DAY(A738))</f>
        <v>36880</v>
      </c>
      <c r="C738" s="33" t="n">
        <f aca="false">VLOOKUP(B738, $R$9:$S$13, 2)</f>
        <v>36880</v>
      </c>
      <c r="D738" s="34" t="n">
        <f aca="false">IF(OR(C738=B738, AND(C738&lt;&gt;C737, C737&gt;B737)), 1, 0)</f>
        <v>1</v>
      </c>
      <c r="E738" s="4" t="n">
        <f aca="false" t="array" ref="E738:E738">INDEX($A$9:A737, MAX(IF($D$9:D737=1, ROW(D$9:$D737)-ROW($D$9)+1, 0)))</f>
        <v>44824</v>
      </c>
      <c r="F738" s="36" t="n">
        <f aca="false">(A738-$A$2)/365.25</f>
        <v>2.79534565366188</v>
      </c>
      <c r="G738" s="37" t="n">
        <f aca="false">INDEX('Default Prob'!$P$5:$P$14,MIN(1+_xlfn.IFNA(MATCH(F738,'Default Prob'!$F$5:$F$14,1),0),COUNT('Default Prob'!$P$5:$P$14)))</f>
        <v>0.034781230763125</v>
      </c>
      <c r="H738" s="37" t="n">
        <f aca="false">H737*EXP(-G737*(F738-F737))</f>
        <v>0.917547750168152</v>
      </c>
      <c r="I738" s="38" t="n">
        <f aca="false">H737-H738</f>
        <v>8.7378397193083E-005</v>
      </c>
      <c r="J738" s="39" t="n">
        <f aca="false">INDEX('Default Prob'!$C$3:$C$20, _xlfn.IFNA(MATCH(F738, 'Default Prob'!$B$3:$B$20, 1), 1))</f>
        <v>-0.00582</v>
      </c>
      <c r="K738" s="40" t="n">
        <f aca="false">1/((1+J738)^F738)</f>
        <v>1.01645027875842</v>
      </c>
      <c r="L738" s="41" t="n">
        <f aca="false">IF(AND(D738, A738 &lt;= $G$2), $D$5*$D$2*(A738-E738)/365.25, 0)</f>
        <v>3737.16632443532</v>
      </c>
      <c r="M738" s="41" t="n">
        <f aca="false">IF(A738&lt;=$G$2, $D$5*$D$2*(A738-E738)/365.25, 0)</f>
        <v>3737.16632443532</v>
      </c>
      <c r="N738" s="42" t="n">
        <f aca="false">(L738*H738 + M738*I738) * K738</f>
        <v>3485.76894795965</v>
      </c>
      <c r="O738" s="43" t="n">
        <f aca="false">IF(A738&lt;=$G$2, $D$2*(1-$D$3), 0)</f>
        <v>600000</v>
      </c>
      <c r="P738" s="44" t="n">
        <f aca="false">O738*I738*K738</f>
        <v>53.2894777106239</v>
      </c>
    </row>
    <row r="739" customFormat="false" ht="15" hidden="false" customHeight="false" outlineLevel="0" collapsed="false">
      <c r="A739" s="4" t="n">
        <f aca="false">WORKDAY(A738, 1)</f>
        <v>44916</v>
      </c>
      <c r="B739" s="33" t="n">
        <f aca="false">DATE(2000, MONTH(A739), DAY(A739))</f>
        <v>36881</v>
      </c>
      <c r="C739" s="33" t="n">
        <f aca="false">VLOOKUP(B739, $R$9:$S$13, 2)</f>
        <v>36605</v>
      </c>
      <c r="D739" s="34" t="n">
        <f aca="false">IF(OR(C739=B739, AND(C739&lt;&gt;C738, C738&gt;B738)), 1, 0)</f>
        <v>0</v>
      </c>
      <c r="E739" s="4" t="n">
        <f aca="false" t="array" ref="E739:E739">INDEX($A$9:A738, MAX(IF($D$9:D738=1, ROW(D$9:$D738)-ROW($D$9)+1, 0)))</f>
        <v>44915</v>
      </c>
      <c r="F739" s="36" t="n">
        <f aca="false">(A739-$A$2)/365.25</f>
        <v>2.79808350444901</v>
      </c>
      <c r="G739" s="37" t="n">
        <f aca="false">INDEX('Default Prob'!$P$5:$P$14,MIN(1+_xlfn.IFNA(MATCH(F739,'Default Prob'!$F$5:$F$14,1),0),COUNT('Default Prob'!$P$5:$P$14)))</f>
        <v>0.034781230763125</v>
      </c>
      <c r="H739" s="37" t="n">
        <f aca="false">H738*EXP(-G738*(F739-F738))</f>
        <v>0.917460380091242</v>
      </c>
      <c r="I739" s="38" t="n">
        <f aca="false">H738-H739</f>
        <v>8.73700769097319E-005</v>
      </c>
      <c r="J739" s="39" t="n">
        <f aca="false">INDEX('Default Prob'!$C$3:$C$20, _xlfn.IFNA(MATCH(F739, 'Default Prob'!$B$3:$B$20, 1), 1))</f>
        <v>-0.00582</v>
      </c>
      <c r="K739" s="40" t="n">
        <f aca="false">1/((1+J739)^F739)</f>
        <v>1.01646652261857</v>
      </c>
      <c r="L739" s="41" t="n">
        <f aca="false">IF(AND(D739, A739 &lt;= $G$2), $D$5*$D$2*(A739-E739)/365.25, 0)</f>
        <v>0</v>
      </c>
      <c r="M739" s="41" t="n">
        <f aca="false">IF(A739&lt;=$G$2, $D$5*$D$2*(A739-E739)/365.25, 0)</f>
        <v>41.0677618069815</v>
      </c>
      <c r="N739" s="42" t="n">
        <f aca="false">(L739*H739 + M739*I739) * K739</f>
        <v>0.00364717693048676</v>
      </c>
      <c r="O739" s="43" t="n">
        <f aca="false">IF(A739&lt;=$G$2, $D$2*(1-$D$3), 0)</f>
        <v>600000</v>
      </c>
      <c r="P739" s="44" t="n">
        <f aca="false">O739*I739*K739</f>
        <v>53.2852549544115</v>
      </c>
    </row>
    <row r="740" customFormat="false" ht="15" hidden="false" customHeight="false" outlineLevel="0" collapsed="false">
      <c r="A740" s="4" t="n">
        <f aca="false">WORKDAY(A739, 1)</f>
        <v>44917</v>
      </c>
      <c r="B740" s="33" t="n">
        <f aca="false">DATE(2000, MONTH(A740), DAY(A740))</f>
        <v>36882</v>
      </c>
      <c r="C740" s="33" t="n">
        <f aca="false">VLOOKUP(B740, $R$9:$S$13, 2)</f>
        <v>36605</v>
      </c>
      <c r="D740" s="34" t="n">
        <f aca="false">IF(OR(C740=B740, AND(C740&lt;&gt;C739, C739&gt;B739)), 1, 0)</f>
        <v>0</v>
      </c>
      <c r="E740" s="4" t="n">
        <f aca="false" t="array" ref="E740:E740">INDEX($A$9:A739, MAX(IF($D$9:D739=1, ROW(D$9:$D739)-ROW($D$9)+1, 0)))</f>
        <v>44915</v>
      </c>
      <c r="F740" s="36" t="n">
        <f aca="false">(A740-$A$2)/365.25</f>
        <v>2.80082135523614</v>
      </c>
      <c r="G740" s="37" t="n">
        <f aca="false">INDEX('Default Prob'!$P$5:$P$14,MIN(1+_xlfn.IFNA(MATCH(F740,'Default Prob'!$F$5:$F$14,1),0),COUNT('Default Prob'!$P$5:$P$14)))</f>
        <v>0.034781230763125</v>
      </c>
      <c r="H740" s="37" t="n">
        <f aca="false">H739*EXP(-G739*(F740-F739))</f>
        <v>0.917373018333824</v>
      </c>
      <c r="I740" s="38" t="n">
        <f aca="false">H739-H740</f>
        <v>8.73617574186358E-005</v>
      </c>
      <c r="J740" s="39" t="n">
        <f aca="false">INDEX('Default Prob'!$C$3:$C$20, _xlfn.IFNA(MATCH(F740, 'Default Prob'!$B$3:$B$20, 1), 1))</f>
        <v>-0.00582</v>
      </c>
      <c r="K740" s="40" t="n">
        <f aca="false">1/((1+J740)^F740)</f>
        <v>1.01648276673832</v>
      </c>
      <c r="L740" s="41" t="n">
        <f aca="false">IF(AND(D740, A740 &lt;= $G$2), $D$5*$D$2*(A740-E740)/365.25, 0)</f>
        <v>0</v>
      </c>
      <c r="M740" s="41" t="n">
        <f aca="false">IF(A740&lt;=$G$2, $D$5*$D$2*(A740-E740)/365.25, 0)</f>
        <v>82.1355236139631</v>
      </c>
      <c r="N740" s="42" t="n">
        <f aca="false">(L740*H740 + M740*I740) * K740</f>
        <v>0.00729377584295828</v>
      </c>
      <c r="O740" s="43" t="n">
        <f aca="false">IF(A740&lt;=$G$2, $D$2*(1-$D$3), 0)</f>
        <v>600000</v>
      </c>
      <c r="P740" s="44" t="n">
        <f aca="false">O740*I740*K740</f>
        <v>53.2810325328102</v>
      </c>
    </row>
    <row r="741" customFormat="false" ht="15" hidden="false" customHeight="false" outlineLevel="0" collapsed="false">
      <c r="A741" s="4" t="n">
        <f aca="false">WORKDAY(A740, 1)</f>
        <v>44918</v>
      </c>
      <c r="B741" s="33" t="n">
        <f aca="false">DATE(2000, MONTH(A741), DAY(A741))</f>
        <v>36883</v>
      </c>
      <c r="C741" s="33" t="n">
        <f aca="false">VLOOKUP(B741, $R$9:$S$13, 2)</f>
        <v>36605</v>
      </c>
      <c r="D741" s="34" t="n">
        <f aca="false">IF(OR(C741=B741, AND(C741&lt;&gt;C740, C740&gt;B740)), 1, 0)</f>
        <v>0</v>
      </c>
      <c r="E741" s="4" t="n">
        <f aca="false" t="array" ref="E741:E741">INDEX($A$9:A740, MAX(IF($D$9:D740=1, ROW(D$9:$D740)-ROW($D$9)+1, 0)))</f>
        <v>44915</v>
      </c>
      <c r="F741" s="36" t="n">
        <f aca="false">(A741-$A$2)/365.25</f>
        <v>2.80355920602327</v>
      </c>
      <c r="G741" s="37" t="n">
        <f aca="false">INDEX('Default Prob'!$P$5:$P$14,MIN(1+_xlfn.IFNA(MATCH(F741,'Default Prob'!$F$5:$F$14,1),0),COUNT('Default Prob'!$P$5:$P$14)))</f>
        <v>0.034781230763125</v>
      </c>
      <c r="H741" s="37" t="n">
        <f aca="false">H740*EXP(-G740*(F741-F740))</f>
        <v>0.917285664895104</v>
      </c>
      <c r="I741" s="38" t="n">
        <f aca="false">H740-H741</f>
        <v>8.73534387196839E-005</v>
      </c>
      <c r="J741" s="39" t="n">
        <f aca="false">INDEX('Default Prob'!$C$3:$C$20, _xlfn.IFNA(MATCH(F741, 'Default Prob'!$B$3:$B$20, 1), 1))</f>
        <v>-0.00582</v>
      </c>
      <c r="K741" s="40" t="n">
        <f aca="false">1/((1+J741)^F741)</f>
        <v>1.01649901111767</v>
      </c>
      <c r="L741" s="41" t="n">
        <f aca="false">IF(AND(D741, A741 &lt;= $G$2), $D$5*$D$2*(A741-E741)/365.25, 0)</f>
        <v>0</v>
      </c>
      <c r="M741" s="41" t="n">
        <f aca="false">IF(A741&lt;=$G$2, $D$5*$D$2*(A741-E741)/365.25, 0)</f>
        <v>123.203285420945</v>
      </c>
      <c r="N741" s="42" t="n">
        <f aca="false">(L741*H741 + M741*I741) * K741</f>
        <v>0.0109397968061133</v>
      </c>
      <c r="O741" s="43" t="n">
        <f aca="false">IF(A741&lt;=$G$2, $D$2*(1-$D$3), 0)</f>
        <v>600000</v>
      </c>
      <c r="P741" s="44" t="n">
        <f aca="false">O741*I741*K741</f>
        <v>53.2768104457718</v>
      </c>
    </row>
    <row r="742" customFormat="false" ht="15" hidden="false" customHeight="false" outlineLevel="0" collapsed="false">
      <c r="A742" s="4" t="n">
        <f aca="false">WORKDAY(A741, 1)</f>
        <v>44921</v>
      </c>
      <c r="B742" s="33" t="n">
        <f aca="false">DATE(2000, MONTH(A742), DAY(A742))</f>
        <v>36886</v>
      </c>
      <c r="C742" s="33" t="n">
        <f aca="false">VLOOKUP(B742, $R$9:$S$13, 2)</f>
        <v>36605</v>
      </c>
      <c r="D742" s="34" t="n">
        <f aca="false">IF(OR(C742=B742, AND(C742&lt;&gt;C741, C741&gt;B741)), 1, 0)</f>
        <v>0</v>
      </c>
      <c r="E742" s="4" t="n">
        <f aca="false" t="array" ref="E742:E742">INDEX($A$9:A741, MAX(IF($D$9:D741=1, ROW(D$9:$D741)-ROW($D$9)+1, 0)))</f>
        <v>44915</v>
      </c>
      <c r="F742" s="36" t="n">
        <f aca="false">(A742-$A$2)/365.25</f>
        <v>2.81177275838467</v>
      </c>
      <c r="G742" s="37" t="n">
        <f aca="false">INDEX('Default Prob'!$P$5:$P$14,MIN(1+_xlfn.IFNA(MATCH(F742,'Default Prob'!$F$5:$F$14,1),0),COUNT('Default Prob'!$P$5:$P$14)))</f>
        <v>0.034781230763125</v>
      </c>
      <c r="H742" s="37" t="n">
        <f aca="false">H741*EXP(-G741*(F742-F741))</f>
        <v>0.917023654483218</v>
      </c>
      <c r="I742" s="38" t="n">
        <f aca="false">H741-H742</f>
        <v>0.000262010411886449</v>
      </c>
      <c r="J742" s="39" t="n">
        <f aca="false">INDEX('Default Prob'!$C$3:$C$20, _xlfn.IFNA(MATCH(F742, 'Default Prob'!$B$3:$B$20, 1), 1))</f>
        <v>-0.00582</v>
      </c>
      <c r="K742" s="40" t="n">
        <f aca="false">1/((1+J742)^F742)</f>
        <v>1.01654774581332</v>
      </c>
      <c r="L742" s="41" t="n">
        <f aca="false">IF(AND(D742, A742 &lt;= $G$2), $D$5*$D$2*(A742-E742)/365.25, 0)</f>
        <v>0</v>
      </c>
      <c r="M742" s="41" t="n">
        <f aca="false">IF(A742&lt;=$G$2, $D$5*$D$2*(A742-E742)/365.25, 0)</f>
        <v>246.406570841889</v>
      </c>
      <c r="N742" s="42" t="n">
        <f aca="false">(L742*H742 + M742*I742) * K742</f>
        <v>0.0656294275768679</v>
      </c>
      <c r="O742" s="43" t="n">
        <f aca="false">IF(A742&lt;=$G$2, $D$2*(1-$D$3), 0)</f>
        <v>600000</v>
      </c>
      <c r="P742" s="44" t="n">
        <f aca="false">O742*I742*K742</f>
        <v>159.807656149673</v>
      </c>
    </row>
    <row r="743" customFormat="false" ht="15" hidden="false" customHeight="false" outlineLevel="0" collapsed="false">
      <c r="A743" s="4" t="n">
        <f aca="false">WORKDAY(A742, 1)</f>
        <v>44922</v>
      </c>
      <c r="B743" s="33" t="n">
        <f aca="false">DATE(2000, MONTH(A743), DAY(A743))</f>
        <v>36887</v>
      </c>
      <c r="C743" s="33" t="n">
        <f aca="false">VLOOKUP(B743, $R$9:$S$13, 2)</f>
        <v>36605</v>
      </c>
      <c r="D743" s="34" t="n">
        <f aca="false">IF(OR(C743=B743, AND(C743&lt;&gt;C742, C742&gt;B742)), 1, 0)</f>
        <v>0</v>
      </c>
      <c r="E743" s="4" t="n">
        <f aca="false" t="array" ref="E743:E743">INDEX($A$9:A742, MAX(IF($D$9:D742=1, ROW(D$9:$D742)-ROW($D$9)+1, 0)))</f>
        <v>44915</v>
      </c>
      <c r="F743" s="36" t="n">
        <f aca="false">(A743-$A$2)/365.25</f>
        <v>2.8145106091718</v>
      </c>
      <c r="G743" s="37" t="n">
        <f aca="false">INDEX('Default Prob'!$P$5:$P$14,MIN(1+_xlfn.IFNA(MATCH(F743,'Default Prob'!$F$5:$F$14,1),0),COUNT('Default Prob'!$P$5:$P$14)))</f>
        <v>0.034781230763125</v>
      </c>
      <c r="H743" s="37" t="n">
        <f aca="false">H742*EXP(-G742*(F743-F742))</f>
        <v>0.916936334311373</v>
      </c>
      <c r="I743" s="38" t="n">
        <f aca="false">H742-H743</f>
        <v>8.73201718445404E-005</v>
      </c>
      <c r="J743" s="39" t="n">
        <f aca="false">INDEX('Default Prob'!$C$3:$C$20, _xlfn.IFNA(MATCH(F743, 'Default Prob'!$B$3:$B$20, 1), 1))</f>
        <v>-0.00582</v>
      </c>
      <c r="K743" s="40" t="n">
        <f aca="false">1/((1+J743)^F743)</f>
        <v>1.01656399123109</v>
      </c>
      <c r="L743" s="41" t="n">
        <f aca="false">IF(AND(D743, A743 &lt;= $G$2), $D$5*$D$2*(A743-E743)/365.25, 0)</f>
        <v>0</v>
      </c>
      <c r="M743" s="41" t="n">
        <f aca="false">IF(A743&lt;=$G$2, $D$5*$D$2*(A743-E743)/365.25, 0)</f>
        <v>287.474332648871</v>
      </c>
      <c r="N743" s="42" t="n">
        <f aca="false">(L743*H743 + M743*I743) * K743</f>
        <v>0.025518102539503</v>
      </c>
      <c r="O743" s="43" t="n">
        <f aca="false">IF(A743&lt;=$G$2, $D$2*(1-$D$3), 0)</f>
        <v>600000</v>
      </c>
      <c r="P743" s="44" t="n">
        <f aca="false">O743*I743*K743</f>
        <v>53.2599254431626</v>
      </c>
    </row>
    <row r="744" customFormat="false" ht="15" hidden="false" customHeight="false" outlineLevel="0" collapsed="false">
      <c r="A744" s="4" t="n">
        <f aca="false">WORKDAY(A743, 1)</f>
        <v>44923</v>
      </c>
      <c r="B744" s="33" t="n">
        <f aca="false">DATE(2000, MONTH(A744), DAY(A744))</f>
        <v>36888</v>
      </c>
      <c r="C744" s="33" t="n">
        <f aca="false">VLOOKUP(B744, $R$9:$S$13, 2)</f>
        <v>36605</v>
      </c>
      <c r="D744" s="34" t="n">
        <f aca="false">IF(OR(C744=B744, AND(C744&lt;&gt;C743, C743&gt;B743)), 1, 0)</f>
        <v>0</v>
      </c>
      <c r="E744" s="4" t="n">
        <f aca="false" t="array" ref="E744:E744">INDEX($A$9:A743, MAX(IF($D$9:D743=1, ROW(D$9:$D743)-ROW($D$9)+1, 0)))</f>
        <v>44915</v>
      </c>
      <c r="F744" s="36" t="n">
        <f aca="false">(A744-$A$2)/365.25</f>
        <v>2.81724845995893</v>
      </c>
      <c r="G744" s="37" t="n">
        <f aca="false">INDEX('Default Prob'!$P$5:$P$14,MIN(1+_xlfn.IFNA(MATCH(F744,'Default Prob'!$F$5:$F$14,1),0),COUNT('Default Prob'!$P$5:$P$14)))</f>
        <v>0.034781230763125</v>
      </c>
      <c r="H744" s="37" t="n">
        <f aca="false">H743*EXP(-G743*(F744-F743))</f>
        <v>0.916849022454268</v>
      </c>
      <c r="I744" s="38" t="n">
        <f aca="false">H743-H744</f>
        <v>8.7311857105421E-005</v>
      </c>
      <c r="J744" s="39" t="n">
        <f aca="false">INDEX('Default Prob'!$C$3:$C$20, _xlfn.IFNA(MATCH(F744, 'Default Prob'!$B$3:$B$20, 1), 1))</f>
        <v>-0.00582</v>
      </c>
      <c r="K744" s="40" t="n">
        <f aca="false">1/((1+J744)^F744)</f>
        <v>1.01658023690848</v>
      </c>
      <c r="L744" s="41" t="n">
        <f aca="false">IF(AND(D744, A744 &lt;= $G$2), $D$5*$D$2*(A744-E744)/365.25, 0)</f>
        <v>0</v>
      </c>
      <c r="M744" s="41" t="n">
        <f aca="false">IF(A744&lt;=$G$2, $D$5*$D$2*(A744-E744)/365.25, 0)</f>
        <v>328.542094455852</v>
      </c>
      <c r="N744" s="42" t="n">
        <f aca="false">(L744*H744 + M744*I744) * K744</f>
        <v>0.0291612347864143</v>
      </c>
      <c r="O744" s="43" t="n">
        <f aca="false">IF(A744&lt;=$G$2, $D$2*(1-$D$3), 0)</f>
        <v>600000</v>
      </c>
      <c r="P744" s="44" t="n">
        <f aca="false">O744*I744*K744</f>
        <v>53.2557050286891</v>
      </c>
    </row>
    <row r="745" customFormat="false" ht="15" hidden="false" customHeight="false" outlineLevel="0" collapsed="false">
      <c r="A745" s="4" t="n">
        <f aca="false">WORKDAY(A744, 1)</f>
        <v>44924</v>
      </c>
      <c r="B745" s="33" t="n">
        <f aca="false">DATE(2000, MONTH(A745), DAY(A745))</f>
        <v>36889</v>
      </c>
      <c r="C745" s="33" t="n">
        <f aca="false">VLOOKUP(B745, $R$9:$S$13, 2)</f>
        <v>36605</v>
      </c>
      <c r="D745" s="34" t="n">
        <f aca="false">IF(OR(C745=B745, AND(C745&lt;&gt;C744, C744&gt;B744)), 1, 0)</f>
        <v>0</v>
      </c>
      <c r="E745" s="4" t="n">
        <f aca="false" t="array" ref="E745:E745">INDEX($A$9:A744, MAX(IF($D$9:D744=1, ROW(D$9:$D744)-ROW($D$9)+1, 0)))</f>
        <v>44915</v>
      </c>
      <c r="F745" s="36" t="n">
        <f aca="false">(A745-$A$2)/365.25</f>
        <v>2.81998631074606</v>
      </c>
      <c r="G745" s="37" t="n">
        <f aca="false">INDEX('Default Prob'!$P$5:$P$14,MIN(1+_xlfn.IFNA(MATCH(F745,'Default Prob'!$F$5:$F$14,1),0),COUNT('Default Prob'!$P$5:$P$14)))</f>
        <v>0.034781230763125</v>
      </c>
      <c r="H745" s="37" t="n">
        <f aca="false">H744*EXP(-G744*(F745-F744))</f>
        <v>0.91676171891111</v>
      </c>
      <c r="I745" s="38" t="n">
        <f aca="false">H744-H745</f>
        <v>8.73035431581126E-005</v>
      </c>
      <c r="J745" s="39" t="n">
        <f aca="false">INDEX('Default Prob'!$C$3:$C$20, _xlfn.IFNA(MATCH(F745, 'Default Prob'!$B$3:$B$20, 1), 1))</f>
        <v>-0.00582</v>
      </c>
      <c r="K745" s="40" t="n">
        <f aca="false">1/((1+J745)^F745)</f>
        <v>1.0165964828455</v>
      </c>
      <c r="L745" s="41" t="n">
        <f aca="false">IF(AND(D745, A745 &lt;= $G$2), $D$5*$D$2*(A745-E745)/365.25, 0)</f>
        <v>0</v>
      </c>
      <c r="M745" s="41" t="n">
        <f aca="false">IF(A745&lt;=$G$2, $D$5*$D$2*(A745-E745)/365.25, 0)</f>
        <v>369.609856262834</v>
      </c>
      <c r="N745" s="42" t="n">
        <f aca="false">(L745*H745 + M745*I745) * K745</f>
        <v>0.0328037894961144</v>
      </c>
      <c r="O745" s="43" t="n">
        <f aca="false">IF(A745&lt;=$G$2, $D$2*(1-$D$3), 0)</f>
        <v>600000</v>
      </c>
      <c r="P745" s="44" t="n">
        <f aca="false">O745*I745*K745</f>
        <v>53.2514849486923</v>
      </c>
    </row>
    <row r="746" customFormat="false" ht="15" hidden="false" customHeight="false" outlineLevel="0" collapsed="false">
      <c r="A746" s="4" t="n">
        <f aca="false">WORKDAY(A745, 1)</f>
        <v>44925</v>
      </c>
      <c r="B746" s="33" t="n">
        <f aca="false">DATE(2000, MONTH(A746), DAY(A746))</f>
        <v>36890</v>
      </c>
      <c r="C746" s="33" t="n">
        <f aca="false">VLOOKUP(B746, $R$9:$S$13, 2)</f>
        <v>36605</v>
      </c>
      <c r="D746" s="34" t="n">
        <f aca="false">IF(OR(C746=B746, AND(C746&lt;&gt;C745, C745&gt;B745)), 1, 0)</f>
        <v>0</v>
      </c>
      <c r="E746" s="4" t="n">
        <f aca="false" t="array" ref="E746:E746">INDEX($A$9:A745, MAX(IF($D$9:D745=1, ROW(D$9:$D745)-ROW($D$9)+1, 0)))</f>
        <v>44915</v>
      </c>
      <c r="F746" s="36" t="n">
        <f aca="false">(A746-$A$2)/365.25</f>
        <v>2.8227241615332</v>
      </c>
      <c r="G746" s="37" t="n">
        <f aca="false">INDEX('Default Prob'!$P$5:$P$14,MIN(1+_xlfn.IFNA(MATCH(F746,'Default Prob'!$F$5:$F$14,1),0),COUNT('Default Prob'!$P$5:$P$14)))</f>
        <v>0.034781230763125</v>
      </c>
      <c r="H746" s="37" t="n">
        <f aca="false">H745*EXP(-G745*(F746-F745))</f>
        <v>0.916674423681107</v>
      </c>
      <c r="I746" s="38" t="n">
        <f aca="false">H745-H746</f>
        <v>8.72952300023933E-005</v>
      </c>
      <c r="J746" s="39" t="n">
        <f aca="false">INDEX('Default Prob'!$C$3:$C$20, _xlfn.IFNA(MATCH(F746, 'Default Prob'!$B$3:$B$20, 1), 1))</f>
        <v>-0.00582</v>
      </c>
      <c r="K746" s="40" t="n">
        <f aca="false">1/((1+J746)^F746)</f>
        <v>1.01661272904213</v>
      </c>
      <c r="L746" s="41" t="n">
        <f aca="false">IF(AND(D746, A746 &lt;= $G$2), $D$5*$D$2*(A746-E746)/365.25, 0)</f>
        <v>0</v>
      </c>
      <c r="M746" s="41" t="n">
        <f aca="false">IF(A746&lt;=$G$2, $D$5*$D$2*(A746-E746)/365.25, 0)</f>
        <v>410.677618069815</v>
      </c>
      <c r="N746" s="42" t="n">
        <f aca="false">(L746*H746 + M746*I746) * K746</f>
        <v>0.0364457667372048</v>
      </c>
      <c r="O746" s="43" t="n">
        <f aca="false">IF(A746&lt;=$G$2, $D$2*(1-$D$3), 0)</f>
        <v>600000</v>
      </c>
      <c r="P746" s="44" t="n">
        <f aca="false">O746*I746*K746</f>
        <v>53.2472652030562</v>
      </c>
    </row>
    <row r="747" customFormat="false" ht="15" hidden="false" customHeight="false" outlineLevel="0" collapsed="false">
      <c r="A747" s="4" t="n">
        <f aca="false">WORKDAY(A746, 1)</f>
        <v>44928</v>
      </c>
      <c r="B747" s="33" t="n">
        <f aca="false">DATE(2000, MONTH(A747), DAY(A747))</f>
        <v>36527</v>
      </c>
      <c r="C747" s="33" t="n">
        <f aca="false">VLOOKUP(B747, $R$9:$S$13, 2)</f>
        <v>36605</v>
      </c>
      <c r="D747" s="34" t="n">
        <f aca="false">IF(OR(C747=B747, AND(C747&lt;&gt;C746, C746&gt;B746)), 1, 0)</f>
        <v>0</v>
      </c>
      <c r="E747" s="4" t="n">
        <f aca="false" t="array" ref="E747:E747">INDEX($A$9:A746, MAX(IF($D$9:D746=1, ROW(D$9:$D746)-ROW($D$9)+1, 0)))</f>
        <v>44915</v>
      </c>
      <c r="F747" s="36" t="n">
        <f aca="false">(A747-$A$2)/365.25</f>
        <v>2.83093771389459</v>
      </c>
      <c r="G747" s="37" t="n">
        <f aca="false">INDEX('Default Prob'!$P$5:$P$14,MIN(1+_xlfn.IFNA(MATCH(F747,'Default Prob'!$F$5:$F$14,1),0),COUNT('Default Prob'!$P$5:$P$14)))</f>
        <v>0.034781230763125</v>
      </c>
      <c r="H747" s="37" t="n">
        <f aca="false">H746*EXP(-G746*(F747-F746))</f>
        <v>0.916412587862118</v>
      </c>
      <c r="I747" s="38" t="n">
        <f aca="false">H746-H747</f>
        <v>0.000261835818988754</v>
      </c>
      <c r="J747" s="39" t="n">
        <f aca="false">INDEX('Default Prob'!$C$3:$C$20, _xlfn.IFNA(MATCH(F747, 'Default Prob'!$B$3:$B$20, 1), 1))</f>
        <v>-0.00582</v>
      </c>
      <c r="K747" s="40" t="n">
        <f aca="false">1/((1+J747)^F747)</f>
        <v>1.01666146918984</v>
      </c>
      <c r="L747" s="41" t="n">
        <f aca="false">IF(AND(D747, A747 &lt;= $G$2), $D$5*$D$2*(A747-E747)/365.25, 0)</f>
        <v>0</v>
      </c>
      <c r="M747" s="41" t="n">
        <f aca="false">IF(A747&lt;=$G$2, $D$5*$D$2*(A747-E747)/365.25, 0)</f>
        <v>533.88090349076</v>
      </c>
      <c r="N747" s="42" t="n">
        <f aca="false">(L747*H747 + M747*I747) * K747</f>
        <v>0.142118236117257</v>
      </c>
      <c r="O747" s="43" t="n">
        <f aca="false">IF(A747&lt;=$G$2, $D$2*(1-$D$3), 0)</f>
        <v>600000</v>
      </c>
      <c r="P747" s="44" t="n">
        <f aca="false">O747*I747*K747</f>
        <v>159.719033051779</v>
      </c>
    </row>
    <row r="748" customFormat="false" ht="15" hidden="false" customHeight="false" outlineLevel="0" collapsed="false">
      <c r="A748" s="4" t="n">
        <f aca="false">WORKDAY(A747, 1)</f>
        <v>44929</v>
      </c>
      <c r="B748" s="33" t="n">
        <f aca="false">DATE(2000, MONTH(A748), DAY(A748))</f>
        <v>36528</v>
      </c>
      <c r="C748" s="33" t="n">
        <f aca="false">VLOOKUP(B748, $R$9:$S$13, 2)</f>
        <v>36605</v>
      </c>
      <c r="D748" s="34" t="n">
        <f aca="false">IF(OR(C748=B748, AND(C748&lt;&gt;C747, C747&gt;B747)), 1, 0)</f>
        <v>0</v>
      </c>
      <c r="E748" s="4" t="n">
        <f aca="false" t="array" ref="E748:E748">INDEX($A$9:A747, MAX(IF($D$9:D747=1, ROW(D$9:$D747)-ROW($D$9)+1, 0)))</f>
        <v>44915</v>
      </c>
      <c r="F748" s="36" t="n">
        <f aca="false">(A748-$A$2)/365.25</f>
        <v>2.83367556468172</v>
      </c>
      <c r="G748" s="37" t="n">
        <f aca="false">INDEX('Default Prob'!$P$5:$P$14,MIN(1+_xlfn.IFNA(MATCH(F748,'Default Prob'!$F$5:$F$14,1),0),COUNT('Default Prob'!$P$5:$P$14)))</f>
        <v>0.034781230763125</v>
      </c>
      <c r="H748" s="37" t="n">
        <f aca="false">H747*EXP(-G747*(F748-F747))</f>
        <v>0.916325325876823</v>
      </c>
      <c r="I748" s="38" t="n">
        <f aca="false">H747-H748</f>
        <v>8.72619852948509E-005</v>
      </c>
      <c r="J748" s="39" t="n">
        <f aca="false">INDEX('Default Prob'!$C$3:$C$20, _xlfn.IFNA(MATCH(F748, 'Default Prob'!$B$3:$B$20, 1), 1))</f>
        <v>-0.00582</v>
      </c>
      <c r="K748" s="40" t="n">
        <f aca="false">1/((1+J748)^F748)</f>
        <v>1.01667771642503</v>
      </c>
      <c r="L748" s="41" t="n">
        <f aca="false">IF(AND(D748, A748 &lt;= $G$2), $D$5*$D$2*(A748-E748)/365.25, 0)</f>
        <v>0</v>
      </c>
      <c r="M748" s="41" t="n">
        <f aca="false">IF(A748&lt;=$G$2, $D$5*$D$2*(A748-E748)/365.25, 0)</f>
        <v>574.948665297741</v>
      </c>
      <c r="N748" s="42" t="n">
        <f aca="false">(L748*H748 + M748*I748) * K748</f>
        <v>0.0510079023886638</v>
      </c>
      <c r="O748" s="43" t="n">
        <f aca="false">IF(A748&lt;=$G$2, $D$2*(1-$D$3), 0)</f>
        <v>600000</v>
      </c>
      <c r="P748" s="44" t="n">
        <f aca="false">O748*I748*K748</f>
        <v>53.2303895641699</v>
      </c>
    </row>
    <row r="749" customFormat="false" ht="15" hidden="false" customHeight="false" outlineLevel="0" collapsed="false">
      <c r="A749" s="4" t="n">
        <f aca="false">WORKDAY(A748, 1)</f>
        <v>44930</v>
      </c>
      <c r="B749" s="33" t="n">
        <f aca="false">DATE(2000, MONTH(A749), DAY(A749))</f>
        <v>36529</v>
      </c>
      <c r="C749" s="33" t="n">
        <f aca="false">VLOOKUP(B749, $R$9:$S$13, 2)</f>
        <v>36605</v>
      </c>
      <c r="D749" s="34" t="n">
        <f aca="false">IF(OR(C749=B749, AND(C749&lt;&gt;C748, C748&gt;B748)), 1, 0)</f>
        <v>0</v>
      </c>
      <c r="E749" s="4" t="n">
        <f aca="false" t="array" ref="E749:E749">INDEX($A$9:A748, MAX(IF($D$9:D748=1, ROW(D$9:$D748)-ROW($D$9)+1, 0)))</f>
        <v>44915</v>
      </c>
      <c r="F749" s="36" t="n">
        <f aca="false">(A749-$A$2)/365.25</f>
        <v>2.83641341546886</v>
      </c>
      <c r="G749" s="37" t="n">
        <f aca="false">INDEX('Default Prob'!$P$5:$P$14,MIN(1+_xlfn.IFNA(MATCH(F749,'Default Prob'!$F$5:$F$14,1),0),COUNT('Default Prob'!$P$5:$P$14)))</f>
        <v>0.034781230763125</v>
      </c>
      <c r="H749" s="37" t="n">
        <f aca="false">H748*EXP(-G748*(F749-F748))</f>
        <v>0.916238072200727</v>
      </c>
      <c r="I749" s="38" t="n">
        <f aca="false">H748-H749</f>
        <v>8.72536760964104E-005</v>
      </c>
      <c r="J749" s="39" t="n">
        <f aca="false">INDEX('Default Prob'!$C$3:$C$20, _xlfn.IFNA(MATCH(F749, 'Default Prob'!$B$3:$B$20, 1), 1))</f>
        <v>-0.00582</v>
      </c>
      <c r="K749" s="40" t="n">
        <f aca="false">1/((1+J749)^F749)</f>
        <v>1.01669396391985</v>
      </c>
      <c r="L749" s="41" t="n">
        <f aca="false">IF(AND(D749, A749 &lt;= $G$2), $D$5*$D$2*(A749-E749)/365.25, 0)</f>
        <v>0</v>
      </c>
      <c r="M749" s="41" t="n">
        <f aca="false">IF(A749&lt;=$G$2, $D$5*$D$2*(A749-E749)/365.25, 0)</f>
        <v>616.016427104723</v>
      </c>
      <c r="N749" s="42" t="n">
        <f aca="false">(L749*H749 + M749*I749) * K749</f>
        <v>0.0546469933164509</v>
      </c>
      <c r="O749" s="43" t="n">
        <f aca="false">IF(A749&lt;=$G$2, $D$2*(1-$D$3), 0)</f>
        <v>600000</v>
      </c>
      <c r="P749" s="44" t="n">
        <f aca="false">O749*I749*K749</f>
        <v>53.2261714902232</v>
      </c>
    </row>
    <row r="750" customFormat="false" ht="15" hidden="false" customHeight="false" outlineLevel="0" collapsed="false">
      <c r="A750" s="4" t="n">
        <f aca="false">WORKDAY(A749, 1)</f>
        <v>44931</v>
      </c>
      <c r="B750" s="33" t="n">
        <f aca="false">DATE(2000, MONTH(A750), DAY(A750))</f>
        <v>36530</v>
      </c>
      <c r="C750" s="33" t="n">
        <f aca="false">VLOOKUP(B750, $R$9:$S$13, 2)</f>
        <v>36605</v>
      </c>
      <c r="D750" s="34" t="n">
        <f aca="false">IF(OR(C750=B750, AND(C750&lt;&gt;C749, C749&gt;B749)), 1, 0)</f>
        <v>0</v>
      </c>
      <c r="E750" s="4" t="n">
        <f aca="false" t="array" ref="E750:E750">INDEX($A$9:A749, MAX(IF($D$9:D749=1, ROW(D$9:$D749)-ROW($D$9)+1, 0)))</f>
        <v>44915</v>
      </c>
      <c r="F750" s="36" t="n">
        <f aca="false">(A750-$A$2)/365.25</f>
        <v>2.83915126625599</v>
      </c>
      <c r="G750" s="37" t="n">
        <f aca="false">INDEX('Default Prob'!$P$5:$P$14,MIN(1+_xlfn.IFNA(MATCH(F750,'Default Prob'!$F$5:$F$14,1),0),COUNT('Default Prob'!$P$5:$P$14)))</f>
        <v>0.034781230763125</v>
      </c>
      <c r="H750" s="37" t="n">
        <f aca="false">H749*EXP(-G749*(F750-F749))</f>
        <v>0.916150826833038</v>
      </c>
      <c r="I750" s="38" t="n">
        <f aca="false">H749-H750</f>
        <v>8.7245367689115E-005</v>
      </c>
      <c r="J750" s="39" t="n">
        <f aca="false">INDEX('Default Prob'!$C$3:$C$20, _xlfn.IFNA(MATCH(F750, 'Default Prob'!$B$3:$B$20, 1), 1))</f>
        <v>-0.00582</v>
      </c>
      <c r="K750" s="40" t="n">
        <f aca="false">1/((1+J750)^F750)</f>
        <v>1.01671021167433</v>
      </c>
      <c r="L750" s="41" t="n">
        <f aca="false">IF(AND(D750, A750 &lt;= $G$2), $D$5*$D$2*(A750-E750)/365.25, 0)</f>
        <v>0</v>
      </c>
      <c r="M750" s="41" t="n">
        <f aca="false">IF(A750&lt;=$G$2, $D$5*$D$2*(A750-E750)/365.25, 0)</f>
        <v>657.084188911704</v>
      </c>
      <c r="N750" s="42" t="n">
        <f aca="false">(L750*H750 + M750*I750) * K750</f>
        <v>0.0582855071873874</v>
      </c>
      <c r="O750" s="43" t="n">
        <f aca="false">IF(A750&lt;=$G$2, $D$2*(1-$D$3), 0)</f>
        <v>600000</v>
      </c>
      <c r="P750" s="44" t="n">
        <f aca="false">O750*I750*K750</f>
        <v>53.2219537504831</v>
      </c>
    </row>
    <row r="751" customFormat="false" ht="15" hidden="false" customHeight="false" outlineLevel="0" collapsed="false">
      <c r="A751" s="4" t="n">
        <f aca="false">WORKDAY(A750, 1)</f>
        <v>44932</v>
      </c>
      <c r="B751" s="33" t="n">
        <f aca="false">DATE(2000, MONTH(A751), DAY(A751))</f>
        <v>36531</v>
      </c>
      <c r="C751" s="33" t="n">
        <f aca="false">VLOOKUP(B751, $R$9:$S$13, 2)</f>
        <v>36605</v>
      </c>
      <c r="D751" s="34" t="n">
        <f aca="false">IF(OR(C751=B751, AND(C751&lt;&gt;C750, C750&gt;B750)), 1, 0)</f>
        <v>0</v>
      </c>
      <c r="E751" s="4" t="n">
        <f aca="false" t="array" ref="E751:E751">INDEX($A$9:A750, MAX(IF($D$9:D750=1, ROW(D$9:$D750)-ROW($D$9)+1, 0)))</f>
        <v>44915</v>
      </c>
      <c r="F751" s="36" t="n">
        <f aca="false">(A751-$A$2)/365.25</f>
        <v>2.84188911704312</v>
      </c>
      <c r="G751" s="37" t="n">
        <f aca="false">INDEX('Default Prob'!$P$5:$P$14,MIN(1+_xlfn.IFNA(MATCH(F751,'Default Prob'!$F$5:$F$14,1),0),COUNT('Default Prob'!$P$5:$P$14)))</f>
        <v>0.034781230763125</v>
      </c>
      <c r="H751" s="37" t="n">
        <f aca="false">H750*EXP(-G750*(F751-F750))</f>
        <v>0.916063589772965</v>
      </c>
      <c r="I751" s="38" t="n">
        <f aca="false">H750-H751</f>
        <v>8.72370600730754E-005</v>
      </c>
      <c r="J751" s="39" t="n">
        <f aca="false">INDEX('Default Prob'!$C$3:$C$20, _xlfn.IFNA(MATCH(F751, 'Default Prob'!$B$3:$B$20, 1), 1))</f>
        <v>-0.00582</v>
      </c>
      <c r="K751" s="40" t="n">
        <f aca="false">1/((1+J751)^F751)</f>
        <v>1.01672645968847</v>
      </c>
      <c r="L751" s="41" t="n">
        <f aca="false">IF(AND(D751, A751 &lt;= $G$2), $D$5*$D$2*(A751-E751)/365.25, 0)</f>
        <v>0</v>
      </c>
      <c r="M751" s="41" t="n">
        <f aca="false">IF(A751&lt;=$G$2, $D$5*$D$2*(A751-E751)/365.25, 0)</f>
        <v>698.151950718686</v>
      </c>
      <c r="N751" s="42" t="n">
        <f aca="false">(L751*H751 + M751*I751) * K751</f>
        <v>0.0619234440702004</v>
      </c>
      <c r="O751" s="43" t="n">
        <f aca="false">IF(A751&lt;=$G$2, $D$2*(1-$D$3), 0)</f>
        <v>600000</v>
      </c>
      <c r="P751" s="44" t="n">
        <f aca="false">O751*I751*K751</f>
        <v>53.217736345037</v>
      </c>
    </row>
    <row r="752" customFormat="false" ht="15" hidden="false" customHeight="false" outlineLevel="0" collapsed="false">
      <c r="A752" s="4" t="n">
        <f aca="false">WORKDAY(A751, 1)</f>
        <v>44935</v>
      </c>
      <c r="B752" s="33" t="n">
        <f aca="false">DATE(2000, MONTH(A752), DAY(A752))</f>
        <v>36534</v>
      </c>
      <c r="C752" s="33" t="n">
        <f aca="false">VLOOKUP(B752, $R$9:$S$13, 2)</f>
        <v>36605</v>
      </c>
      <c r="D752" s="34" t="n">
        <f aca="false">IF(OR(C752=B752, AND(C752&lt;&gt;C751, C751&gt;B751)), 1, 0)</f>
        <v>0</v>
      </c>
      <c r="E752" s="4" t="n">
        <f aca="false" t="array" ref="E752:E752">INDEX($A$9:A751, MAX(IF($D$9:D751=1, ROW(D$9:$D751)-ROW($D$9)+1, 0)))</f>
        <v>44915</v>
      </c>
      <c r="F752" s="36" t="n">
        <f aca="false">(A752-$A$2)/365.25</f>
        <v>2.85010266940452</v>
      </c>
      <c r="G752" s="37" t="n">
        <f aca="false">INDEX('Default Prob'!$P$5:$P$14,MIN(1+_xlfn.IFNA(MATCH(F752,'Default Prob'!$F$5:$F$14,1),0),COUNT('Default Prob'!$P$5:$P$14)))</f>
        <v>0.034781230763125</v>
      </c>
      <c r="H752" s="37" t="n">
        <f aca="false">H751*EXP(-G751*(F752-F751))</f>
        <v>0.915801928430532</v>
      </c>
      <c r="I752" s="38" t="n">
        <f aca="false">H751-H752</f>
        <v>0.000261661342432551</v>
      </c>
      <c r="J752" s="39" t="n">
        <f aca="false">INDEX('Default Prob'!$C$3:$C$20, _xlfn.IFNA(MATCH(F752, 'Default Prob'!$B$3:$B$20, 1), 1))</f>
        <v>-0.00582</v>
      </c>
      <c r="K752" s="40" t="n">
        <f aca="false">1/((1+J752)^F752)</f>
        <v>1.01677520528884</v>
      </c>
      <c r="L752" s="41" t="n">
        <f aca="false">IF(AND(D752, A752 &lt;= $G$2), $D$5*$D$2*(A752-E752)/365.25, 0)</f>
        <v>0</v>
      </c>
      <c r="M752" s="41" t="n">
        <f aca="false">IF(A752&lt;=$G$2, $D$5*$D$2*(A752-E752)/365.25, 0)</f>
        <v>821.35523613963</v>
      </c>
      <c r="N752" s="42" t="n">
        <f aca="false">(L752*H752 + M752*I752) * K752</f>
        <v>0.218522189049701</v>
      </c>
      <c r="O752" s="43" t="n">
        <f aca="false">IF(A752&lt;=$G$2, $D$2*(1-$D$3), 0)</f>
        <v>600000</v>
      </c>
      <c r="P752" s="44" t="n">
        <f aca="false">O752*I752*K752</f>
        <v>159.630459100807</v>
      </c>
    </row>
    <row r="753" customFormat="false" ht="15" hidden="false" customHeight="false" outlineLevel="0" collapsed="false">
      <c r="A753" s="4" t="n">
        <f aca="false">WORKDAY(A752, 1)</f>
        <v>44936</v>
      </c>
      <c r="B753" s="33" t="n">
        <f aca="false">DATE(2000, MONTH(A753), DAY(A753))</f>
        <v>36535</v>
      </c>
      <c r="C753" s="33" t="n">
        <f aca="false">VLOOKUP(B753, $R$9:$S$13, 2)</f>
        <v>36605</v>
      </c>
      <c r="D753" s="34" t="n">
        <f aca="false">IF(OR(C753=B753, AND(C753&lt;&gt;C752, C752&gt;B752)), 1, 0)</f>
        <v>0</v>
      </c>
      <c r="E753" s="4" t="n">
        <f aca="false" t="array" ref="E753:E753">INDEX($A$9:A752, MAX(IF($D$9:D752=1, ROW(D$9:$D752)-ROW($D$9)+1, 0)))</f>
        <v>44915</v>
      </c>
      <c r="F753" s="36" t="n">
        <f aca="false">(A753-$A$2)/365.25</f>
        <v>2.85284052019165</v>
      </c>
      <c r="G753" s="37" t="n">
        <f aca="false">INDEX('Default Prob'!$P$5:$P$14,MIN(1+_xlfn.IFNA(MATCH(F753,'Default Prob'!$F$5:$F$14,1),0),COUNT('Default Prob'!$P$5:$P$14)))</f>
        <v>0.034781230763125</v>
      </c>
      <c r="H753" s="37" t="n">
        <f aca="false">H752*EXP(-G752*(F753-F752))</f>
        <v>0.915714724593014</v>
      </c>
      <c r="I753" s="38" t="n">
        <f aca="false">H752-H753</f>
        <v>8.72038375183681E-005</v>
      </c>
      <c r="J753" s="39" t="n">
        <f aca="false">INDEX('Default Prob'!$C$3:$C$20, _xlfn.IFNA(MATCH(F753, 'Default Prob'!$B$3:$B$20, 1), 1))</f>
        <v>-0.00582</v>
      </c>
      <c r="K753" s="40" t="n">
        <f aca="false">1/((1+J753)^F753)</f>
        <v>1.01679145434164</v>
      </c>
      <c r="L753" s="41" t="n">
        <f aca="false">IF(AND(D753, A753 &lt;= $G$2), $D$5*$D$2*(A753-E753)/365.25, 0)</f>
        <v>0</v>
      </c>
      <c r="M753" s="41" t="n">
        <f aca="false">IF(A753&lt;=$G$2, $D$5*$D$2*(A753-E753)/365.25, 0)</f>
        <v>862.422997946612</v>
      </c>
      <c r="N753" s="42" t="n">
        <f aca="false">(L753*H753 + M753*I753) * K753</f>
        <v>0.0764694230909217</v>
      </c>
      <c r="O753" s="43" t="n">
        <f aca="false">IF(A753&lt;=$G$2, $D$2*(1-$D$3), 0)</f>
        <v>600000</v>
      </c>
      <c r="P753" s="44" t="n">
        <f aca="false">O753*I753*K753</f>
        <v>53.2008700646841</v>
      </c>
    </row>
    <row r="754" customFormat="false" ht="15" hidden="false" customHeight="false" outlineLevel="0" collapsed="false">
      <c r="A754" s="4" t="n">
        <f aca="false">WORKDAY(A753, 1)</f>
        <v>44937</v>
      </c>
      <c r="B754" s="33" t="n">
        <f aca="false">DATE(2000, MONTH(A754), DAY(A754))</f>
        <v>36536</v>
      </c>
      <c r="C754" s="33" t="n">
        <f aca="false">VLOOKUP(B754, $R$9:$S$13, 2)</f>
        <v>36605</v>
      </c>
      <c r="D754" s="34" t="n">
        <f aca="false">IF(OR(C754=B754, AND(C754&lt;&gt;C753, C753&gt;B753)), 1, 0)</f>
        <v>0</v>
      </c>
      <c r="E754" s="4" t="n">
        <f aca="false" t="array" ref="E754:E754">INDEX($A$9:A753, MAX(IF($D$9:D753=1, ROW(D$9:$D753)-ROW($D$9)+1, 0)))</f>
        <v>44915</v>
      </c>
      <c r="F754" s="36" t="n">
        <f aca="false">(A754-$A$2)/365.25</f>
        <v>2.85557837097878</v>
      </c>
      <c r="G754" s="37" t="n">
        <f aca="false">INDEX('Default Prob'!$P$5:$P$14,MIN(1+_xlfn.IFNA(MATCH(F754,'Default Prob'!$F$5:$F$14,1),0),COUNT('Default Prob'!$P$5:$P$14)))</f>
        <v>0.034781230763125</v>
      </c>
      <c r="H754" s="37" t="n">
        <f aca="false">H753*EXP(-G753*(F754-F753))</f>
        <v>0.915627529059157</v>
      </c>
      <c r="I754" s="38" t="n">
        <f aca="false">H753-H754</f>
        <v>8.7195533856832E-005</v>
      </c>
      <c r="J754" s="39" t="n">
        <f aca="false">INDEX('Default Prob'!$C$3:$C$20, _xlfn.IFNA(MATCH(F754, 'Default Prob'!$B$3:$B$20, 1), 1))</f>
        <v>-0.00582</v>
      </c>
      <c r="K754" s="40" t="n">
        <f aca="false">1/((1+J754)^F754)</f>
        <v>1.01680770365411</v>
      </c>
      <c r="L754" s="41" t="n">
        <f aca="false">IF(AND(D754, A754 &lt;= $G$2), $D$5*$D$2*(A754-E754)/365.25, 0)</f>
        <v>0</v>
      </c>
      <c r="M754" s="41" t="n">
        <f aca="false">IF(A754&lt;=$G$2, $D$5*$D$2*(A754-E754)/365.25, 0)</f>
        <v>903.490759753593</v>
      </c>
      <c r="N754" s="42" t="n">
        <f aca="false">(L754*H754 + M754*I754) * K754</f>
        <v>0.0801044760614747</v>
      </c>
      <c r="O754" s="43" t="n">
        <f aca="false">IF(A754&lt;=$G$2, $D$2*(1-$D$3), 0)</f>
        <v>600000</v>
      </c>
      <c r="P754" s="44" t="n">
        <f aca="false">O754*I754*K754</f>
        <v>53.1966543299157</v>
      </c>
    </row>
    <row r="755" customFormat="false" ht="15" hidden="false" customHeight="false" outlineLevel="0" collapsed="false">
      <c r="A755" s="4" t="n">
        <f aca="false">WORKDAY(A754, 1)</f>
        <v>44938</v>
      </c>
      <c r="B755" s="33" t="n">
        <f aca="false">DATE(2000, MONTH(A755), DAY(A755))</f>
        <v>36537</v>
      </c>
      <c r="C755" s="33" t="n">
        <f aca="false">VLOOKUP(B755, $R$9:$S$13, 2)</f>
        <v>36605</v>
      </c>
      <c r="D755" s="34" t="n">
        <f aca="false">IF(OR(C755=B755, AND(C755&lt;&gt;C754, C754&gt;B754)), 1, 0)</f>
        <v>0</v>
      </c>
      <c r="E755" s="4" t="n">
        <f aca="false" t="array" ref="E755:E755">INDEX($A$9:A754, MAX(IF($D$9:D754=1, ROW(D$9:$D754)-ROW($D$9)+1, 0)))</f>
        <v>44915</v>
      </c>
      <c r="F755" s="36" t="n">
        <f aca="false">(A755-$A$2)/365.25</f>
        <v>2.85831622176591</v>
      </c>
      <c r="G755" s="37" t="n">
        <f aca="false">INDEX('Default Prob'!$P$5:$P$14,MIN(1+_xlfn.IFNA(MATCH(F755,'Default Prob'!$F$5:$F$14,1),0),COUNT('Default Prob'!$P$5:$P$14)))</f>
        <v>0.034781230763125</v>
      </c>
      <c r="H755" s="37" t="n">
        <f aca="false">H754*EXP(-G754*(F755-F754))</f>
        <v>0.915540341828171</v>
      </c>
      <c r="I755" s="38" t="n">
        <f aca="false">H754-H755</f>
        <v>8.71872309859967E-005</v>
      </c>
      <c r="J755" s="39" t="n">
        <f aca="false">INDEX('Default Prob'!$C$3:$C$20, _xlfn.IFNA(MATCH(F755, 'Default Prob'!$B$3:$B$20, 1), 1))</f>
        <v>-0.00582</v>
      </c>
      <c r="K755" s="40" t="n">
        <f aca="false">1/((1+J755)^F755)</f>
        <v>1.01682395322626</v>
      </c>
      <c r="L755" s="41" t="n">
        <f aca="false">IF(AND(D755, A755 &lt;= $G$2), $D$5*$D$2*(A755-E755)/365.25, 0)</f>
        <v>0</v>
      </c>
      <c r="M755" s="41" t="n">
        <f aca="false">IF(A755&lt;=$G$2, $D$5*$D$2*(A755-E755)/365.25, 0)</f>
        <v>944.558521560575</v>
      </c>
      <c r="N755" s="42" t="n">
        <f aca="false">(L755*H755 + M755*I755) * K755</f>
        <v>0.0837389524553077</v>
      </c>
      <c r="O755" s="43" t="n">
        <f aca="false">IF(A755&lt;=$G$2, $D$2*(1-$D$3), 0)</f>
        <v>600000</v>
      </c>
      <c r="P755" s="44" t="n">
        <f aca="false">O755*I755*K755</f>
        <v>53.1924389292194</v>
      </c>
    </row>
    <row r="756" customFormat="false" ht="15" hidden="false" customHeight="false" outlineLevel="0" collapsed="false">
      <c r="A756" s="4" t="n">
        <f aca="false">WORKDAY(A755, 1)</f>
        <v>44939</v>
      </c>
      <c r="B756" s="33" t="n">
        <f aca="false">DATE(2000, MONTH(A756), DAY(A756))</f>
        <v>36538</v>
      </c>
      <c r="C756" s="33" t="n">
        <f aca="false">VLOOKUP(B756, $R$9:$S$13, 2)</f>
        <v>36605</v>
      </c>
      <c r="D756" s="34" t="n">
        <f aca="false">IF(OR(C756=B756, AND(C756&lt;&gt;C755, C755&gt;B755)), 1, 0)</f>
        <v>0</v>
      </c>
      <c r="E756" s="4" t="n">
        <f aca="false" t="array" ref="E756:E756">INDEX($A$9:A755, MAX(IF($D$9:D755=1, ROW(D$9:$D755)-ROW($D$9)+1, 0)))</f>
        <v>44915</v>
      </c>
      <c r="F756" s="36" t="n">
        <f aca="false">(A756-$A$2)/365.25</f>
        <v>2.86105407255305</v>
      </c>
      <c r="G756" s="37" t="n">
        <f aca="false">INDEX('Default Prob'!$P$5:$P$14,MIN(1+_xlfn.IFNA(MATCH(F756,'Default Prob'!$F$5:$F$14,1),0),COUNT('Default Prob'!$P$5:$P$14)))</f>
        <v>0.034781230763125</v>
      </c>
      <c r="H756" s="37" t="n">
        <f aca="false">H755*EXP(-G755*(F756-F755))</f>
        <v>0.915453162899266</v>
      </c>
      <c r="I756" s="38" t="n">
        <f aca="false">H755-H756</f>
        <v>8.71789289056402E-005</v>
      </c>
      <c r="J756" s="39" t="n">
        <f aca="false">INDEX('Default Prob'!$C$3:$C$20, _xlfn.IFNA(MATCH(F756, 'Default Prob'!$B$3:$B$20, 1), 1))</f>
        <v>-0.00582</v>
      </c>
      <c r="K756" s="40" t="n">
        <f aca="false">1/((1+J756)^F756)</f>
        <v>1.0168402030581</v>
      </c>
      <c r="L756" s="41" t="n">
        <f aca="false">IF(AND(D756, A756 &lt;= $G$2), $D$5*$D$2*(A756-E756)/365.25, 0)</f>
        <v>0</v>
      </c>
      <c r="M756" s="41" t="n">
        <f aca="false">IF(A756&lt;=$G$2, $D$5*$D$2*(A756-E756)/365.25, 0)</f>
        <v>985.626283367557</v>
      </c>
      <c r="N756" s="42" t="n">
        <f aca="false">(L756*H756 + M756*I756) * K756</f>
        <v>0.087372852340828</v>
      </c>
      <c r="O756" s="43" t="n">
        <f aca="false">IF(A756&lt;=$G$2, $D$2*(1-$D$3), 0)</f>
        <v>600000</v>
      </c>
      <c r="P756" s="44" t="n">
        <f aca="false">O756*I756*K756</f>
        <v>53.1882238624791</v>
      </c>
    </row>
    <row r="757" customFormat="false" ht="15" hidden="false" customHeight="false" outlineLevel="0" collapsed="false">
      <c r="A757" s="4" t="n">
        <f aca="false">WORKDAY(A756, 1)</f>
        <v>44942</v>
      </c>
      <c r="B757" s="33" t="n">
        <f aca="false">DATE(2000, MONTH(A757), DAY(A757))</f>
        <v>36541</v>
      </c>
      <c r="C757" s="33" t="n">
        <f aca="false">VLOOKUP(B757, $R$9:$S$13, 2)</f>
        <v>36605</v>
      </c>
      <c r="D757" s="34" t="n">
        <f aca="false">IF(OR(C757=B757, AND(C757&lt;&gt;C756, C756&gt;B756)), 1, 0)</f>
        <v>0</v>
      </c>
      <c r="E757" s="4" t="n">
        <f aca="false" t="array" ref="E757:E757">INDEX($A$9:A756, MAX(IF($D$9:D756=1, ROW(D$9:$D756)-ROW($D$9)+1, 0)))</f>
        <v>44915</v>
      </c>
      <c r="F757" s="36" t="n">
        <f aca="false">(A757-$A$2)/365.25</f>
        <v>2.86926762491444</v>
      </c>
      <c r="G757" s="37" t="n">
        <f aca="false">INDEX('Default Prob'!$P$5:$P$14,MIN(1+_xlfn.IFNA(MATCH(F757,'Default Prob'!$F$5:$F$14,1),0),COUNT('Default Prob'!$P$5:$P$14)))</f>
        <v>0.034781230763125</v>
      </c>
      <c r="H757" s="37" t="n">
        <f aca="false">H756*EXP(-G756*(F757-F756))</f>
        <v>0.915191675917125</v>
      </c>
      <c r="I757" s="38" t="n">
        <f aca="false">H756-H757</f>
        <v>0.000261486982140346</v>
      </c>
      <c r="J757" s="39" t="n">
        <f aca="false">INDEX('Default Prob'!$C$3:$C$20, _xlfn.IFNA(MATCH(F757, 'Default Prob'!$B$3:$B$20, 1), 1))</f>
        <v>-0.00582</v>
      </c>
      <c r="K757" s="40" t="n">
        <f aca="false">1/((1+J757)^F757)</f>
        <v>1.01688895411175</v>
      </c>
      <c r="L757" s="41" t="n">
        <f aca="false">IF(AND(D757, A757 &lt;= $G$2), $D$5*$D$2*(A757-E757)/365.25, 0)</f>
        <v>0</v>
      </c>
      <c r="M757" s="41" t="n">
        <f aca="false">IF(A757&lt;=$G$2, $D$5*$D$2*(A757-E757)/365.25, 0)</f>
        <v>1108.8295687885</v>
      </c>
      <c r="N757" s="42" t="n">
        <f aca="false">(L757*H757 + M757*I757) * K757</f>
        <v>0.294841356966259</v>
      </c>
      <c r="O757" s="43" t="n">
        <f aca="false">IF(A757&lt;=$G$2, $D$2*(1-$D$3), 0)</f>
        <v>600000</v>
      </c>
      <c r="P757" s="44" t="n">
        <f aca="false">O757*I757*K757</f>
        <v>159.54193426952</v>
      </c>
    </row>
    <row r="758" customFormat="false" ht="15" hidden="false" customHeight="false" outlineLevel="0" collapsed="false">
      <c r="A758" s="4" t="n">
        <f aca="false">WORKDAY(A757, 1)</f>
        <v>44943</v>
      </c>
      <c r="B758" s="33" t="n">
        <f aca="false">DATE(2000, MONTH(A758), DAY(A758))</f>
        <v>36542</v>
      </c>
      <c r="C758" s="33" t="n">
        <f aca="false">VLOOKUP(B758, $R$9:$S$13, 2)</f>
        <v>36605</v>
      </c>
      <c r="D758" s="34" t="n">
        <f aca="false">IF(OR(C758=B758, AND(C758&lt;&gt;C757, C757&gt;B757)), 1, 0)</f>
        <v>0</v>
      </c>
      <c r="E758" s="4" t="n">
        <f aca="false" t="array" ref="E758:E758">INDEX($A$9:A757, MAX(IF($D$9:D757=1, ROW(D$9:$D757)-ROW($D$9)+1, 0)))</f>
        <v>44915</v>
      </c>
      <c r="F758" s="36" t="n">
        <f aca="false">(A758-$A$2)/365.25</f>
        <v>2.87200547570157</v>
      </c>
      <c r="G758" s="37" t="n">
        <f aca="false">INDEX('Default Prob'!$P$5:$P$14,MIN(1+_xlfn.IFNA(MATCH(F758,'Default Prob'!$F$5:$F$14,1),0),COUNT('Default Prob'!$P$5:$P$14)))</f>
        <v>0.034781230763125</v>
      </c>
      <c r="H758" s="37" t="n">
        <f aca="false">H757*EXP(-G757*(F758-F757))</f>
        <v>0.915104530188636</v>
      </c>
      <c r="I758" s="38" t="n">
        <f aca="false">H757-H758</f>
        <v>8.71457284892241E-005</v>
      </c>
      <c r="J758" s="39" t="n">
        <f aca="false">INDEX('Default Prob'!$C$3:$C$20, _xlfn.IFNA(MATCH(F758, 'Default Prob'!$B$3:$B$20, 1), 1))</f>
        <v>-0.00582</v>
      </c>
      <c r="K758" s="40" t="n">
        <f aca="false">1/((1+J758)^F758)</f>
        <v>1.01690520498236</v>
      </c>
      <c r="L758" s="41" t="n">
        <f aca="false">IF(AND(D758, A758 &lt;= $G$2), $D$5*$D$2*(A758-E758)/365.25, 0)</f>
        <v>0</v>
      </c>
      <c r="M758" s="41" t="n">
        <f aca="false">IF(A758&lt;=$G$2, $D$5*$D$2*(A758-E758)/365.25, 0)</f>
        <v>1149.89733059548</v>
      </c>
      <c r="N758" s="42" t="n">
        <f aca="false">(L758*H758 + M758*I758) * K758</f>
        <v>0.101902688172271</v>
      </c>
      <c r="O758" s="43" t="n">
        <f aca="false">IF(A758&lt;=$G$2, $D$2*(1-$D$3), 0)</f>
        <v>600000</v>
      </c>
      <c r="P758" s="44" t="n">
        <f aca="false">O758*I758*K758</f>
        <v>53.1713669356028</v>
      </c>
    </row>
    <row r="759" customFormat="false" ht="15" hidden="false" customHeight="false" outlineLevel="0" collapsed="false">
      <c r="A759" s="4" t="n">
        <f aca="false">WORKDAY(A758, 1)</f>
        <v>44944</v>
      </c>
      <c r="B759" s="33" t="n">
        <f aca="false">DATE(2000, MONTH(A759), DAY(A759))</f>
        <v>36543</v>
      </c>
      <c r="C759" s="33" t="n">
        <f aca="false">VLOOKUP(B759, $R$9:$S$13, 2)</f>
        <v>36605</v>
      </c>
      <c r="D759" s="34" t="n">
        <f aca="false">IF(OR(C759=B759, AND(C759&lt;&gt;C758, C758&gt;B758)), 1, 0)</f>
        <v>0</v>
      </c>
      <c r="E759" s="4" t="n">
        <f aca="false" t="array" ref="E759:E759">INDEX($A$9:A758, MAX(IF($D$9:D758=1, ROW(D$9:$D758)-ROW($D$9)+1, 0)))</f>
        <v>44915</v>
      </c>
      <c r="F759" s="36" t="n">
        <f aca="false">(A759-$A$2)/365.25</f>
        <v>2.87474332648871</v>
      </c>
      <c r="G759" s="37" t="n">
        <f aca="false">INDEX('Default Prob'!$P$5:$P$14,MIN(1+_xlfn.IFNA(MATCH(F759,'Default Prob'!$F$5:$F$14,1),0),COUNT('Default Prob'!$P$5:$P$14)))</f>
        <v>0.034781230763125</v>
      </c>
      <c r="H759" s="37" t="n">
        <f aca="false">H758*EXP(-G758*(F759-F758))</f>
        <v>0.915017392758275</v>
      </c>
      <c r="I759" s="38" t="n">
        <f aca="false">H758-H759</f>
        <v>8.71374303608175E-005</v>
      </c>
      <c r="J759" s="39" t="n">
        <f aca="false">INDEX('Default Prob'!$C$3:$C$20, _xlfn.IFNA(MATCH(F759, 'Default Prob'!$B$3:$B$20, 1), 1))</f>
        <v>-0.00582</v>
      </c>
      <c r="K759" s="40" t="n">
        <f aca="false">1/((1+J759)^F759)</f>
        <v>1.01692145611267</v>
      </c>
      <c r="L759" s="41" t="n">
        <f aca="false">IF(AND(D759, A759 &lt;= $G$2), $D$5*$D$2*(A759-E759)/365.25, 0)</f>
        <v>0</v>
      </c>
      <c r="M759" s="41" t="n">
        <f aca="false">IF(A759&lt;=$G$2, $D$5*$D$2*(A759-E759)/365.25, 0)</f>
        <v>1190.96509240246</v>
      </c>
      <c r="N759" s="42" t="n">
        <f aca="false">(L759*H759 + M759*I759) * K759</f>
        <v>0.105533706544917</v>
      </c>
      <c r="O759" s="43" t="n">
        <f aca="false">IF(A759&lt;=$G$2, $D$2*(1-$D$3), 0)</f>
        <v>600000</v>
      </c>
      <c r="P759" s="44" t="n">
        <f aca="false">O759*I759*K759</f>
        <v>53.1671535386635</v>
      </c>
    </row>
    <row r="760" customFormat="false" ht="15" hidden="false" customHeight="false" outlineLevel="0" collapsed="false">
      <c r="A760" s="4" t="n">
        <f aca="false">WORKDAY(A759, 1)</f>
        <v>44945</v>
      </c>
      <c r="B760" s="33" t="n">
        <f aca="false">DATE(2000, MONTH(A760), DAY(A760))</f>
        <v>36544</v>
      </c>
      <c r="C760" s="33" t="n">
        <f aca="false">VLOOKUP(B760, $R$9:$S$13, 2)</f>
        <v>36605</v>
      </c>
      <c r="D760" s="34" t="n">
        <f aca="false">IF(OR(C760=B760, AND(C760&lt;&gt;C759, C759&gt;B759)), 1, 0)</f>
        <v>0</v>
      </c>
      <c r="E760" s="4" t="n">
        <f aca="false" t="array" ref="E760:E760">INDEX($A$9:A759, MAX(IF($D$9:D759=1, ROW(D$9:$D759)-ROW($D$9)+1, 0)))</f>
        <v>44915</v>
      </c>
      <c r="F760" s="36" t="n">
        <f aca="false">(A760-$A$2)/365.25</f>
        <v>2.87748117727584</v>
      </c>
      <c r="G760" s="37" t="n">
        <f aca="false">INDEX('Default Prob'!$P$5:$P$14,MIN(1+_xlfn.IFNA(MATCH(F760,'Default Prob'!$F$5:$F$14,1),0),COUNT('Default Prob'!$P$5:$P$14)))</f>
        <v>0.034781230763125</v>
      </c>
      <c r="H760" s="37" t="n">
        <f aca="false">H759*EXP(-G759*(F760-F759))</f>
        <v>0.914930263625253</v>
      </c>
      <c r="I760" s="38" t="n">
        <f aca="false">H759-H760</f>
        <v>8.71291330226676E-005</v>
      </c>
      <c r="J760" s="39" t="n">
        <f aca="false">INDEX('Default Prob'!$C$3:$C$20, _xlfn.IFNA(MATCH(F760, 'Default Prob'!$B$3:$B$20, 1), 1))</f>
        <v>-0.00582</v>
      </c>
      <c r="K760" s="40" t="n">
        <f aca="false">1/((1+J760)^F760)</f>
        <v>1.0169377075027</v>
      </c>
      <c r="L760" s="41" t="n">
        <f aca="false">IF(AND(D760, A760 &lt;= $G$2), $D$5*$D$2*(A760-E760)/365.25, 0)</f>
        <v>0</v>
      </c>
      <c r="M760" s="41" t="n">
        <f aca="false">IF(A760&lt;=$G$2, $D$5*$D$2*(A760-E760)/365.25, 0)</f>
        <v>1232.03285420945</v>
      </c>
      <c r="N760" s="42" t="n">
        <f aca="false">(L760*H760 + M760*I760) * K760</f>
        <v>0.10916414882066</v>
      </c>
      <c r="O760" s="43" t="n">
        <f aca="false">IF(A760&lt;=$G$2, $D$2*(1-$D$3), 0)</f>
        <v>600000</v>
      </c>
      <c r="P760" s="44" t="n">
        <f aca="false">O760*I760*K760</f>
        <v>53.1629404756616</v>
      </c>
    </row>
    <row r="761" customFormat="false" ht="15" hidden="false" customHeight="false" outlineLevel="0" collapsed="false">
      <c r="A761" s="4" t="n">
        <f aca="false">WORKDAY(A760, 1)</f>
        <v>44946</v>
      </c>
      <c r="B761" s="33" t="n">
        <f aca="false">DATE(2000, MONTH(A761), DAY(A761))</f>
        <v>36545</v>
      </c>
      <c r="C761" s="33" t="n">
        <f aca="false">VLOOKUP(B761, $R$9:$S$13, 2)</f>
        <v>36605</v>
      </c>
      <c r="D761" s="34" t="n">
        <f aca="false">IF(OR(C761=B761, AND(C761&lt;&gt;C760, C760&gt;B760)), 1, 0)</f>
        <v>0</v>
      </c>
      <c r="E761" s="4" t="n">
        <f aca="false" t="array" ref="E761:E761">INDEX($A$9:A760, MAX(IF($D$9:D760=1, ROW(D$9:$D760)-ROW($D$9)+1, 0)))</f>
        <v>44915</v>
      </c>
      <c r="F761" s="36" t="n">
        <f aca="false">(A761-$A$2)/365.25</f>
        <v>2.88021902806297</v>
      </c>
      <c r="G761" s="37" t="n">
        <f aca="false">INDEX('Default Prob'!$P$5:$P$14,MIN(1+_xlfn.IFNA(MATCH(F761,'Default Prob'!$F$5:$F$14,1),0),COUNT('Default Prob'!$P$5:$P$14)))</f>
        <v>0.034781230763125</v>
      </c>
      <c r="H761" s="37" t="n">
        <f aca="false">H760*EXP(-G760*(F761-F760))</f>
        <v>0.914843142788778</v>
      </c>
      <c r="I761" s="38" t="n">
        <f aca="false">H760-H761</f>
        <v>8.71208364745524E-005</v>
      </c>
      <c r="J761" s="39" t="n">
        <f aca="false">INDEX('Default Prob'!$C$3:$C$20, _xlfn.IFNA(MATCH(F761, 'Default Prob'!$B$3:$B$20, 1), 1))</f>
        <v>-0.00582</v>
      </c>
      <c r="K761" s="40" t="n">
        <f aca="false">1/((1+J761)^F761)</f>
        <v>1.01695395915244</v>
      </c>
      <c r="L761" s="41" t="n">
        <f aca="false">IF(AND(D761, A761 &lt;= $G$2), $D$5*$D$2*(A761-E761)/365.25, 0)</f>
        <v>0</v>
      </c>
      <c r="M761" s="41" t="n">
        <f aca="false">IF(A761&lt;=$G$2, $D$5*$D$2*(A761-E761)/365.25, 0)</f>
        <v>1273.10061601643</v>
      </c>
      <c r="N761" s="42" t="n">
        <f aca="false">(L761*H761 + M761*I761) * K761</f>
        <v>0.112794015067824</v>
      </c>
      <c r="O761" s="43" t="n">
        <f aca="false">IF(A761&lt;=$G$2, $D$2*(1-$D$3), 0)</f>
        <v>600000</v>
      </c>
      <c r="P761" s="44" t="n">
        <f aca="false">O761*I761*K761</f>
        <v>53.1587277464809</v>
      </c>
    </row>
    <row r="762" customFormat="false" ht="15" hidden="false" customHeight="false" outlineLevel="0" collapsed="false">
      <c r="A762" s="4" t="n">
        <f aca="false">WORKDAY(A761, 1)</f>
        <v>44949</v>
      </c>
      <c r="B762" s="33" t="n">
        <f aca="false">DATE(2000, MONTH(A762), DAY(A762))</f>
        <v>36548</v>
      </c>
      <c r="C762" s="33" t="n">
        <f aca="false">VLOOKUP(B762, $R$9:$S$13, 2)</f>
        <v>36605</v>
      </c>
      <c r="D762" s="34" t="n">
        <f aca="false">IF(OR(C762=B762, AND(C762&lt;&gt;C761, C761&gt;B761)), 1, 0)</f>
        <v>0</v>
      </c>
      <c r="E762" s="4" t="n">
        <f aca="false" t="array" ref="E762:E762">INDEX($A$9:A761, MAX(IF($D$9:D761=1, ROW(D$9:$D761)-ROW($D$9)+1, 0)))</f>
        <v>44915</v>
      </c>
      <c r="F762" s="36" t="n">
        <f aca="false">(A762-$A$2)/365.25</f>
        <v>2.88843258042437</v>
      </c>
      <c r="G762" s="37" t="n">
        <f aca="false">INDEX('Default Prob'!$P$5:$P$14,MIN(1+_xlfn.IFNA(MATCH(F762,'Default Prob'!$F$5:$F$14,1),0),COUNT('Default Prob'!$P$5:$P$14)))</f>
        <v>0.034781230763125</v>
      </c>
      <c r="H762" s="37" t="n">
        <f aca="false">H761*EXP(-G761*(F762-F761))</f>
        <v>0.914581830050743</v>
      </c>
      <c r="I762" s="38" t="n">
        <f aca="false">H761-H762</f>
        <v>0.000261312738034536</v>
      </c>
      <c r="J762" s="39" t="n">
        <f aca="false">INDEX('Default Prob'!$C$3:$C$20, _xlfn.IFNA(MATCH(F762, 'Default Prob'!$B$3:$B$20, 1), 1))</f>
        <v>-0.00582</v>
      </c>
      <c r="K762" s="40" t="n">
        <f aca="false">1/((1+J762)^F762)</f>
        <v>1.01700271565997</v>
      </c>
      <c r="L762" s="41" t="n">
        <f aca="false">IF(AND(D762, A762 &lt;= $G$2), $D$5*$D$2*(A762-E762)/365.25, 0)</f>
        <v>0</v>
      </c>
      <c r="M762" s="41" t="n">
        <f aca="false">IF(A762&lt;=$G$2, $D$5*$D$2*(A762-E762)/365.25, 0)</f>
        <v>1396.30390143737</v>
      </c>
      <c r="N762" s="42" t="n">
        <f aca="false">(L762*H762 + M762*I762) * K762</f>
        <v>0.371075810406597</v>
      </c>
      <c r="O762" s="43" t="n">
        <f aca="false">IF(A762&lt;=$G$2, $D$2*(1-$D$3), 0)</f>
        <v>600000</v>
      </c>
      <c r="P762" s="44" t="n">
        <f aca="false">O762*I762*K762</f>
        <v>159.4534585306</v>
      </c>
    </row>
    <row r="763" customFormat="false" ht="15" hidden="false" customHeight="false" outlineLevel="0" collapsed="false">
      <c r="A763" s="4" t="n">
        <f aca="false">WORKDAY(A762, 1)</f>
        <v>44950</v>
      </c>
      <c r="B763" s="33" t="n">
        <f aca="false">DATE(2000, MONTH(A763), DAY(A763))</f>
        <v>36549</v>
      </c>
      <c r="C763" s="33" t="n">
        <f aca="false">VLOOKUP(B763, $R$9:$S$13, 2)</f>
        <v>36605</v>
      </c>
      <c r="D763" s="34" t="n">
        <f aca="false">IF(OR(C763=B763, AND(C763&lt;&gt;C762, C762&gt;B762)), 1, 0)</f>
        <v>0</v>
      </c>
      <c r="E763" s="4" t="n">
        <f aca="false" t="array" ref="E763:E763">INDEX($A$9:A762, MAX(IF($D$9:D762=1, ROW(D$9:$D762)-ROW($D$9)+1, 0)))</f>
        <v>44915</v>
      </c>
      <c r="F763" s="36" t="n">
        <f aca="false">(A763-$A$2)/365.25</f>
        <v>2.8911704312115</v>
      </c>
      <c r="G763" s="37" t="n">
        <f aca="false">INDEX('Default Prob'!$P$5:$P$14,MIN(1+_xlfn.IFNA(MATCH(F763,'Default Prob'!$F$5:$F$14,1),0),COUNT('Default Prob'!$P$5:$P$14)))</f>
        <v>0.034781230763125</v>
      </c>
      <c r="H763" s="37" t="n">
        <f aca="false">H762*EXP(-G762*(F763-F762))</f>
        <v>0.914494742392562</v>
      </c>
      <c r="I763" s="38" t="n">
        <f aca="false">H762-H763</f>
        <v>8.70876581814395E-005</v>
      </c>
      <c r="J763" s="39" t="n">
        <f aca="false">INDEX('Default Prob'!$C$3:$C$20, _xlfn.IFNA(MATCH(F763, 'Default Prob'!$B$3:$B$20, 1), 1))</f>
        <v>-0.00582</v>
      </c>
      <c r="K763" s="40" t="n">
        <f aca="false">1/((1+J763)^F763)</f>
        <v>1.0170189683486</v>
      </c>
      <c r="L763" s="41" t="n">
        <f aca="false">IF(AND(D763, A763 &lt;= $G$2), $D$5*$D$2*(A763-E763)/365.25, 0)</f>
        <v>0</v>
      </c>
      <c r="M763" s="41" t="n">
        <f aca="false">IF(A763&lt;=$G$2, $D$5*$D$2*(A763-E763)/365.25, 0)</f>
        <v>1437.37166324435</v>
      </c>
      <c r="N763" s="42" t="n">
        <f aca="false">(L763*H763 + M763*I763) * K763</f>
        <v>0.127307721141085</v>
      </c>
      <c r="O763" s="43" t="n">
        <f aca="false">IF(A763&lt;=$G$2, $D$2*(1-$D$3), 0)</f>
        <v>600000</v>
      </c>
      <c r="P763" s="44" t="n">
        <f aca="false">O763*I763*K763</f>
        <v>53.1418801677501</v>
      </c>
    </row>
    <row r="764" customFormat="false" ht="15" hidden="false" customHeight="false" outlineLevel="0" collapsed="false">
      <c r="A764" s="4" t="n">
        <f aca="false">WORKDAY(A763, 1)</f>
        <v>44951</v>
      </c>
      <c r="B764" s="33" t="n">
        <f aca="false">DATE(2000, MONTH(A764), DAY(A764))</f>
        <v>36550</v>
      </c>
      <c r="C764" s="33" t="n">
        <f aca="false">VLOOKUP(B764, $R$9:$S$13, 2)</f>
        <v>36605</v>
      </c>
      <c r="D764" s="34" t="n">
        <f aca="false">IF(OR(C764=B764, AND(C764&lt;&gt;C763, C763&gt;B763)), 1, 0)</f>
        <v>0</v>
      </c>
      <c r="E764" s="4" t="n">
        <f aca="false" t="array" ref="E764:E764">INDEX($A$9:A763, MAX(IF($D$9:D763=1, ROW(D$9:$D763)-ROW($D$9)+1, 0)))</f>
        <v>44915</v>
      </c>
      <c r="F764" s="36" t="n">
        <f aca="false">(A764-$A$2)/365.25</f>
        <v>2.89390828199863</v>
      </c>
      <c r="G764" s="37" t="n">
        <f aca="false">INDEX('Default Prob'!$P$5:$P$14,MIN(1+_xlfn.IFNA(MATCH(F764,'Default Prob'!$F$5:$F$14,1),0),COUNT('Default Prob'!$P$5:$P$14)))</f>
        <v>0.034781230763125</v>
      </c>
      <c r="H764" s="37" t="n">
        <f aca="false">H763*EXP(-G763*(F764-F763))</f>
        <v>0.914407663026979</v>
      </c>
      <c r="I764" s="38" t="n">
        <f aca="false">H763-H764</f>
        <v>8.70793655826097E-005</v>
      </c>
      <c r="J764" s="39" t="n">
        <f aca="false">INDEX('Default Prob'!$C$3:$C$20, _xlfn.IFNA(MATCH(F764, 'Default Prob'!$B$3:$B$20, 1), 1))</f>
        <v>-0.00582</v>
      </c>
      <c r="K764" s="40" t="n">
        <f aca="false">1/((1+J764)^F764)</f>
        <v>1.01703522129697</v>
      </c>
      <c r="L764" s="41" t="n">
        <f aca="false">IF(AND(D764, A764 &lt;= $G$2), $D$5*$D$2*(A764-E764)/365.25, 0)</f>
        <v>0</v>
      </c>
      <c r="M764" s="41" t="n">
        <f aca="false">IF(A764&lt;=$G$2, $D$5*$D$2*(A764-E764)/365.25, 0)</f>
        <v>1478.43942505133</v>
      </c>
      <c r="N764" s="42" t="n">
        <f aca="false">(L764*H764 + M764*I764) * K764</f>
        <v>0.130934708272917</v>
      </c>
      <c r="O764" s="43" t="n">
        <f aca="false">IF(A764&lt;=$G$2, $D$2*(1-$D$3), 0)</f>
        <v>600000</v>
      </c>
      <c r="P764" s="44" t="n">
        <f aca="false">O764*I764*K764</f>
        <v>53.1376691074255</v>
      </c>
    </row>
    <row r="765" customFormat="false" ht="15" hidden="false" customHeight="false" outlineLevel="0" collapsed="false">
      <c r="A765" s="4" t="n">
        <f aca="false">WORKDAY(A764, 1)</f>
        <v>44952</v>
      </c>
      <c r="B765" s="33" t="n">
        <f aca="false">DATE(2000, MONTH(A765), DAY(A765))</f>
        <v>36551</v>
      </c>
      <c r="C765" s="33" t="n">
        <f aca="false">VLOOKUP(B765, $R$9:$S$13, 2)</f>
        <v>36605</v>
      </c>
      <c r="D765" s="34" t="n">
        <f aca="false">IF(OR(C765=B765, AND(C765&lt;&gt;C764, C764&gt;B764)), 1, 0)</f>
        <v>0</v>
      </c>
      <c r="E765" s="4" t="n">
        <f aca="false" t="array" ref="E765:E765">INDEX($A$9:A764, MAX(IF($D$9:D764=1, ROW(D$9:$D764)-ROW($D$9)+1, 0)))</f>
        <v>44915</v>
      </c>
      <c r="F765" s="36" t="n">
        <f aca="false">(A765-$A$2)/365.25</f>
        <v>2.89664613278576</v>
      </c>
      <c r="G765" s="37" t="n">
        <f aca="false">INDEX('Default Prob'!$P$5:$P$14,MIN(1+_xlfn.IFNA(MATCH(F765,'Default Prob'!$F$5:$F$14,1),0),COUNT('Default Prob'!$P$5:$P$14)))</f>
        <v>0.034781230763125</v>
      </c>
      <c r="H765" s="37" t="n">
        <f aca="false">H764*EXP(-G764*(F765-F764))</f>
        <v>0.914320591953206</v>
      </c>
      <c r="I765" s="38" t="n">
        <f aca="false">H764-H765</f>
        <v>8.70710737733704E-005</v>
      </c>
      <c r="J765" s="39" t="n">
        <f aca="false">INDEX('Default Prob'!$C$3:$C$20, _xlfn.IFNA(MATCH(F765, 'Default Prob'!$B$3:$B$20, 1), 1))</f>
        <v>-0.00582</v>
      </c>
      <c r="K765" s="40" t="n">
        <f aca="false">1/((1+J765)^F765)</f>
        <v>1.01705147450507</v>
      </c>
      <c r="L765" s="41" t="n">
        <f aca="false">IF(AND(D765, A765 &lt;= $G$2), $D$5*$D$2*(A765-E765)/365.25, 0)</f>
        <v>0</v>
      </c>
      <c r="M765" s="41" t="n">
        <f aca="false">IF(A765&lt;=$G$2, $D$5*$D$2*(A765-E765)/365.25, 0)</f>
        <v>1519.50718685832</v>
      </c>
      <c r="N765" s="42" t="n">
        <f aca="false">(L765*H765 + M765*I765) * K765</f>
        <v>0.134561119787023</v>
      </c>
      <c r="O765" s="43" t="n">
        <f aca="false">IF(A765&lt;=$G$2, $D$2*(1-$D$3), 0)</f>
        <v>600000</v>
      </c>
      <c r="P765" s="44" t="n">
        <f aca="false">O765*I765*K765</f>
        <v>53.1334583807678</v>
      </c>
    </row>
    <row r="766" customFormat="false" ht="15" hidden="false" customHeight="false" outlineLevel="0" collapsed="false">
      <c r="A766" s="4" t="n">
        <f aca="false">WORKDAY(A765, 1)</f>
        <v>44953</v>
      </c>
      <c r="B766" s="33" t="n">
        <f aca="false">DATE(2000, MONTH(A766), DAY(A766))</f>
        <v>36552</v>
      </c>
      <c r="C766" s="33" t="n">
        <f aca="false">VLOOKUP(B766, $R$9:$S$13, 2)</f>
        <v>36605</v>
      </c>
      <c r="D766" s="34" t="n">
        <f aca="false">IF(OR(C766=B766, AND(C766&lt;&gt;C765, C765&gt;B765)), 1, 0)</f>
        <v>0</v>
      </c>
      <c r="E766" s="4" t="n">
        <f aca="false" t="array" ref="E766:E766">INDEX($A$9:A765, MAX(IF($D$9:D765=1, ROW(D$9:$D765)-ROW($D$9)+1, 0)))</f>
        <v>44915</v>
      </c>
      <c r="F766" s="36" t="n">
        <f aca="false">(A766-$A$2)/365.25</f>
        <v>2.8993839835729</v>
      </c>
      <c r="G766" s="37" t="n">
        <f aca="false">INDEX('Default Prob'!$P$5:$P$14,MIN(1+_xlfn.IFNA(MATCH(F766,'Default Prob'!$F$5:$F$14,1),0),COUNT('Default Prob'!$P$5:$P$14)))</f>
        <v>0.034781230763125</v>
      </c>
      <c r="H766" s="37" t="n">
        <f aca="false">H765*EXP(-G765*(F766-F765))</f>
        <v>0.914233529170452</v>
      </c>
      <c r="I766" s="38" t="n">
        <f aca="false">H765-H766</f>
        <v>8.70627827537218E-005</v>
      </c>
      <c r="J766" s="39" t="n">
        <f aca="false">INDEX('Default Prob'!$C$3:$C$20, _xlfn.IFNA(MATCH(F766, 'Default Prob'!$B$3:$B$20, 1), 1))</f>
        <v>-0.00582</v>
      </c>
      <c r="K766" s="40" t="n">
        <f aca="false">1/((1+J766)^F766)</f>
        <v>1.01706772797292</v>
      </c>
      <c r="L766" s="41" t="n">
        <f aca="false">IF(AND(D766, A766 &lt;= $G$2), $D$5*$D$2*(A766-E766)/365.25, 0)</f>
        <v>0</v>
      </c>
      <c r="M766" s="41" t="n">
        <f aca="false">IF(A766&lt;=$G$2, $D$5*$D$2*(A766-E766)/365.25, 0)</f>
        <v>1560.5749486653</v>
      </c>
      <c r="N766" s="42" t="n">
        <f aca="false">(L766*H766 + M766*I766) * K766</f>
        <v>0.138186955751969</v>
      </c>
      <c r="O766" s="43" t="n">
        <f aca="false">IF(A766&lt;=$G$2, $D$2*(1-$D$3), 0)</f>
        <v>600000</v>
      </c>
      <c r="P766" s="44" t="n">
        <f aca="false">O766*I766*K766</f>
        <v>53.1292479877965</v>
      </c>
    </row>
    <row r="767" customFormat="false" ht="15" hidden="false" customHeight="false" outlineLevel="0" collapsed="false">
      <c r="A767" s="4" t="n">
        <f aca="false">WORKDAY(A766, 1)</f>
        <v>44956</v>
      </c>
      <c r="B767" s="33" t="n">
        <f aca="false">DATE(2000, MONTH(A767), DAY(A767))</f>
        <v>36555</v>
      </c>
      <c r="C767" s="33" t="n">
        <f aca="false">VLOOKUP(B767, $R$9:$S$13, 2)</f>
        <v>36605</v>
      </c>
      <c r="D767" s="34" t="n">
        <f aca="false">IF(OR(C767=B767, AND(C767&lt;&gt;C766, C766&gt;B766)), 1, 0)</f>
        <v>0</v>
      </c>
      <c r="E767" s="4" t="n">
        <f aca="false" t="array" ref="E767:E767">INDEX($A$9:A766, MAX(IF($D$9:D766=1, ROW(D$9:$D766)-ROW($D$9)+1, 0)))</f>
        <v>44915</v>
      </c>
      <c r="F767" s="36" t="n">
        <f aca="false">(A767-$A$2)/365.25</f>
        <v>2.90759753593429</v>
      </c>
      <c r="G767" s="37" t="n">
        <f aca="false">INDEX('Default Prob'!$P$5:$P$14,MIN(1+_xlfn.IFNA(MATCH(F767,'Default Prob'!$F$5:$F$14,1),0),COUNT('Default Prob'!$P$5:$P$14)))</f>
        <v>0.034781230763125</v>
      </c>
      <c r="H767" s="37" t="n">
        <f aca="false">H766*EXP(-G766*(F767-F766))</f>
        <v>0.913972390560414</v>
      </c>
      <c r="I767" s="38" t="n">
        <f aca="false">H766-H767</f>
        <v>0.000261138610037848</v>
      </c>
      <c r="J767" s="39" t="n">
        <f aca="false">INDEX('Default Prob'!$C$3:$C$20, _xlfn.IFNA(MATCH(F767, 'Default Prob'!$B$3:$B$20, 1), 1))</f>
        <v>-0.00582</v>
      </c>
      <c r="K767" s="40" t="n">
        <f aca="false">1/((1+J767)^F767)</f>
        <v>1.01711648993495</v>
      </c>
      <c r="L767" s="41" t="n">
        <f aca="false">IF(AND(D767, A767 &lt;= $G$2), $D$5*$D$2*(A767-E767)/365.25, 0)</f>
        <v>0</v>
      </c>
      <c r="M767" s="41" t="n">
        <f aca="false">IF(A767&lt;=$G$2, $D$5*$D$2*(A767-E767)/365.25, 0)</f>
        <v>1683.77823408624</v>
      </c>
      <c r="N767" s="42" t="n">
        <f aca="false">(L767*H767 + M767*I767) * K767</f>
        <v>0.447225619858548</v>
      </c>
      <c r="O767" s="43" t="n">
        <f aca="false">IF(A767&lt;=$G$2, $D$2*(1-$D$3), 0)</f>
        <v>600000</v>
      </c>
      <c r="P767" s="44" t="n">
        <f aca="false">O767*I767*K767</f>
        <v>159.365031856912</v>
      </c>
    </row>
    <row r="768" customFormat="false" ht="15" hidden="false" customHeight="false" outlineLevel="0" collapsed="false">
      <c r="A768" s="4" t="n">
        <f aca="false">WORKDAY(A767, 1)</f>
        <v>44957</v>
      </c>
      <c r="B768" s="33" t="n">
        <f aca="false">DATE(2000, MONTH(A768), DAY(A768))</f>
        <v>36556</v>
      </c>
      <c r="C768" s="33" t="n">
        <f aca="false">VLOOKUP(B768, $R$9:$S$13, 2)</f>
        <v>36605</v>
      </c>
      <c r="D768" s="34" t="n">
        <f aca="false">IF(OR(C768=B768, AND(C768&lt;&gt;C767, C767&gt;B767)), 1, 0)</f>
        <v>0</v>
      </c>
      <c r="E768" s="4" t="n">
        <f aca="false" t="array" ref="E768:E768">INDEX($A$9:A767, MAX(IF($D$9:D767=1, ROW(D$9:$D767)-ROW($D$9)+1, 0)))</f>
        <v>44915</v>
      </c>
      <c r="F768" s="36" t="n">
        <f aca="false">(A768-$A$2)/365.25</f>
        <v>2.91033538672142</v>
      </c>
      <c r="G768" s="37" t="n">
        <f aca="false">INDEX('Default Prob'!$P$5:$P$14,MIN(1+_xlfn.IFNA(MATCH(F768,'Default Prob'!$F$5:$F$14,1),0),COUNT('Default Prob'!$P$5:$P$14)))</f>
        <v>0.034781230763125</v>
      </c>
      <c r="H768" s="37" t="n">
        <f aca="false">H767*EXP(-G767*(F768-F767))</f>
        <v>0.913885360933845</v>
      </c>
      <c r="I768" s="38" t="n">
        <f aca="false">H767-H768</f>
        <v>8.70296265692572E-005</v>
      </c>
      <c r="J768" s="39" t="n">
        <f aca="false">INDEX('Default Prob'!$C$3:$C$20, _xlfn.IFNA(MATCH(F768, 'Default Prob'!$B$3:$B$20, 1), 1))</f>
        <v>-0.00582</v>
      </c>
      <c r="K768" s="40" t="n">
        <f aca="false">1/((1+J768)^F768)</f>
        <v>1.0171327444418</v>
      </c>
      <c r="L768" s="41" t="n">
        <f aca="false">IF(AND(D768, A768 &lt;= $G$2), $D$5*$D$2*(A768-E768)/365.25, 0)</f>
        <v>0</v>
      </c>
      <c r="M768" s="41" t="n">
        <f aca="false">IF(A768&lt;=$G$2, $D$5*$D$2*(A768-E768)/365.25, 0)</f>
        <v>1724.84599589322</v>
      </c>
      <c r="N768" s="42" t="n">
        <f aca="false">(L768*H768 + M768*I768) * K768</f>
        <v>0.152684545488526</v>
      </c>
      <c r="O768" s="43" t="n">
        <f aca="false">IF(A768&lt;=$G$2, $D$2*(1-$D$3), 0)</f>
        <v>600000</v>
      </c>
      <c r="P768" s="44" t="n">
        <f aca="false">O768*I768*K768</f>
        <v>53.1124097520802</v>
      </c>
    </row>
    <row r="769" customFormat="false" ht="15" hidden="false" customHeight="false" outlineLevel="0" collapsed="false">
      <c r="A769" s="4" t="n">
        <f aca="false">WORKDAY(A768, 1)</f>
        <v>44958</v>
      </c>
      <c r="B769" s="33" t="n">
        <f aca="false">DATE(2000, MONTH(A769), DAY(A769))</f>
        <v>36557</v>
      </c>
      <c r="C769" s="33" t="n">
        <f aca="false">VLOOKUP(B769, $R$9:$S$13, 2)</f>
        <v>36605</v>
      </c>
      <c r="D769" s="34" t="n">
        <f aca="false">IF(OR(C769=B769, AND(C769&lt;&gt;C768, C768&gt;B768)), 1, 0)</f>
        <v>0</v>
      </c>
      <c r="E769" s="4" t="n">
        <f aca="false" t="array" ref="E769:E769">INDEX($A$9:A768, MAX(IF($D$9:D768=1, ROW(D$9:$D768)-ROW($D$9)+1, 0)))</f>
        <v>44915</v>
      </c>
      <c r="F769" s="36" t="n">
        <f aca="false">(A769-$A$2)/365.25</f>
        <v>2.91307323750856</v>
      </c>
      <c r="G769" s="37" t="n">
        <f aca="false">INDEX('Default Prob'!$P$5:$P$14,MIN(1+_xlfn.IFNA(MATCH(F769,'Default Prob'!$F$5:$F$14,1),0),COUNT('Default Prob'!$P$5:$P$14)))</f>
        <v>0.034781230763125</v>
      </c>
      <c r="H769" s="37" t="n">
        <f aca="false">H768*EXP(-G768*(F769-F768))</f>
        <v>0.913798339594349</v>
      </c>
      <c r="I769" s="38" t="n">
        <f aca="false">H768-H769</f>
        <v>8.70213394963404E-005</v>
      </c>
      <c r="J769" s="39" t="n">
        <f aca="false">INDEX('Default Prob'!$C$3:$C$20, _xlfn.IFNA(MATCH(F769, 'Default Prob'!$B$3:$B$20, 1), 1))</f>
        <v>-0.00582</v>
      </c>
      <c r="K769" s="40" t="n">
        <f aca="false">1/((1+J769)^F769)</f>
        <v>1.01714899920842</v>
      </c>
      <c r="L769" s="41" t="n">
        <f aca="false">IF(AND(D769, A769 &lt;= $G$2), $D$5*$D$2*(A769-E769)/365.25, 0)</f>
        <v>0</v>
      </c>
      <c r="M769" s="41" t="n">
        <f aca="false">IF(A769&lt;=$G$2, $D$5*$D$2*(A769-E769)/365.25, 0)</f>
        <v>1765.91375770021</v>
      </c>
      <c r="N769" s="42" t="n">
        <f aca="false">(L769*H769 + M769*I769) * K769</f>
        <v>0.156307504734069</v>
      </c>
      <c r="O769" s="43" t="n">
        <f aca="false">IF(A769&lt;=$G$2, $D$2*(1-$D$3), 0)</f>
        <v>600000</v>
      </c>
      <c r="P769" s="44" t="n">
        <f aca="false">O769*I769*K769</f>
        <v>53.1082010270872</v>
      </c>
    </row>
    <row r="770" customFormat="false" ht="15" hidden="false" customHeight="false" outlineLevel="0" collapsed="false">
      <c r="A770" s="4" t="n">
        <f aca="false">WORKDAY(A769, 1)</f>
        <v>44959</v>
      </c>
      <c r="B770" s="33" t="n">
        <f aca="false">DATE(2000, MONTH(A770), DAY(A770))</f>
        <v>36558</v>
      </c>
      <c r="C770" s="33" t="n">
        <f aca="false">VLOOKUP(B770, $R$9:$S$13, 2)</f>
        <v>36605</v>
      </c>
      <c r="D770" s="34" t="n">
        <f aca="false">IF(OR(C770=B770, AND(C770&lt;&gt;C769, C769&gt;B769)), 1, 0)</f>
        <v>0</v>
      </c>
      <c r="E770" s="4" t="n">
        <f aca="false" t="array" ref="E770:E770">INDEX($A$9:A769, MAX(IF($D$9:D769=1, ROW(D$9:$D769)-ROW($D$9)+1, 0)))</f>
        <v>44915</v>
      </c>
      <c r="F770" s="36" t="n">
        <f aca="false">(A770-$A$2)/365.25</f>
        <v>2.91581108829569</v>
      </c>
      <c r="G770" s="37" t="n">
        <f aca="false">INDEX('Default Prob'!$P$5:$P$14,MIN(1+_xlfn.IFNA(MATCH(F770,'Default Prob'!$F$5:$F$14,1),0),COUNT('Default Prob'!$P$5:$P$14)))</f>
        <v>0.034781230763125</v>
      </c>
      <c r="H770" s="37" t="n">
        <f aca="false">H769*EXP(-G769*(F770-F769))</f>
        <v>0.913711326541136</v>
      </c>
      <c r="I770" s="38" t="n">
        <f aca="false">H769-H770</f>
        <v>8.70130532124591E-005</v>
      </c>
      <c r="J770" s="39" t="n">
        <f aca="false">INDEX('Default Prob'!$C$3:$C$20, _xlfn.IFNA(MATCH(F770, 'Default Prob'!$B$3:$B$20, 1), 1))</f>
        <v>-0.00582</v>
      </c>
      <c r="K770" s="40" t="n">
        <f aca="false">1/((1+J770)^F770)</f>
        <v>1.0171652542348</v>
      </c>
      <c r="L770" s="41" t="n">
        <f aca="false">IF(AND(D770, A770 &lt;= $G$2), $D$5*$D$2*(A770-E770)/365.25, 0)</f>
        <v>0</v>
      </c>
      <c r="M770" s="41" t="n">
        <f aca="false">IF(A770&lt;=$G$2, $D$5*$D$2*(A770-E770)/365.25, 0)</f>
        <v>1806.98151950719</v>
      </c>
      <c r="N770" s="42" t="n">
        <f aca="false">(L770*H770 + M770*I770) * K770</f>
        <v>0.159929888840833</v>
      </c>
      <c r="O770" s="43" t="n">
        <f aca="false">IF(A770&lt;=$G$2, $D$2*(1-$D$3), 0)</f>
        <v>600000</v>
      </c>
      <c r="P770" s="44" t="n">
        <f aca="false">O770*I770*K770</f>
        <v>53.1039926355585</v>
      </c>
    </row>
    <row r="771" customFormat="false" ht="15" hidden="false" customHeight="false" outlineLevel="0" collapsed="false">
      <c r="A771" s="4" t="n">
        <f aca="false">WORKDAY(A770, 1)</f>
        <v>44960</v>
      </c>
      <c r="B771" s="33" t="n">
        <f aca="false">DATE(2000, MONTH(A771), DAY(A771))</f>
        <v>36559</v>
      </c>
      <c r="C771" s="33" t="n">
        <f aca="false">VLOOKUP(B771, $R$9:$S$13, 2)</f>
        <v>36605</v>
      </c>
      <c r="D771" s="34" t="n">
        <f aca="false">IF(OR(C771=B771, AND(C771&lt;&gt;C770, C770&gt;B770)), 1, 0)</f>
        <v>0</v>
      </c>
      <c r="E771" s="4" t="n">
        <f aca="false" t="array" ref="E771:E771">INDEX($A$9:A770, MAX(IF($D$9:D770=1, ROW(D$9:$D770)-ROW($D$9)+1, 0)))</f>
        <v>44915</v>
      </c>
      <c r="F771" s="36" t="n">
        <f aca="false">(A771-$A$2)/365.25</f>
        <v>2.91854893908282</v>
      </c>
      <c r="G771" s="37" t="n">
        <f aca="false">INDEX('Default Prob'!$P$5:$P$14,MIN(1+_xlfn.IFNA(MATCH(F771,'Default Prob'!$F$5:$F$14,1),0),COUNT('Default Prob'!$P$5:$P$14)))</f>
        <v>0.034781230763125</v>
      </c>
      <c r="H771" s="37" t="n">
        <f aca="false">H770*EXP(-G770*(F771-F770))</f>
        <v>0.913624321773419</v>
      </c>
      <c r="I771" s="38" t="n">
        <f aca="false">H770-H771</f>
        <v>8.70047677176133E-005</v>
      </c>
      <c r="J771" s="39" t="n">
        <f aca="false">INDEX('Default Prob'!$C$3:$C$20, _xlfn.IFNA(MATCH(F771, 'Default Prob'!$B$3:$B$20, 1), 1))</f>
        <v>-0.00582</v>
      </c>
      <c r="K771" s="40" t="n">
        <f aca="false">1/((1+J771)^F771)</f>
        <v>1.01718150952096</v>
      </c>
      <c r="L771" s="41" t="n">
        <f aca="false">IF(AND(D771, A771 &lt;= $G$2), $D$5*$D$2*(A771-E771)/365.25, 0)</f>
        <v>0</v>
      </c>
      <c r="M771" s="41" t="n">
        <f aca="false">IF(A771&lt;=$G$2, $D$5*$D$2*(A771-E771)/365.25, 0)</f>
        <v>1848.04928131417</v>
      </c>
      <c r="N771" s="42" t="n">
        <f aca="false">(L771*H771 + M771*I771) * K771</f>
        <v>0.163551697877351</v>
      </c>
      <c r="O771" s="43" t="n">
        <f aca="false">IF(A771&lt;=$G$2, $D$2*(1-$D$3), 0)</f>
        <v>600000</v>
      </c>
      <c r="P771" s="44" t="n">
        <f aca="false">O771*I771*K771</f>
        <v>53.0997845775134</v>
      </c>
    </row>
    <row r="772" customFormat="false" ht="15" hidden="false" customHeight="false" outlineLevel="0" collapsed="false">
      <c r="A772" s="4" t="n">
        <f aca="false">WORKDAY(A771, 1)</f>
        <v>44963</v>
      </c>
      <c r="B772" s="33" t="n">
        <f aca="false">DATE(2000, MONTH(A772), DAY(A772))</f>
        <v>36562</v>
      </c>
      <c r="C772" s="33" t="n">
        <f aca="false">VLOOKUP(B772, $R$9:$S$13, 2)</f>
        <v>36605</v>
      </c>
      <c r="D772" s="34" t="n">
        <f aca="false">IF(OR(C772=B772, AND(C772&lt;&gt;C771, C771&gt;B771)), 1, 0)</f>
        <v>0</v>
      </c>
      <c r="E772" s="4" t="n">
        <f aca="false" t="array" ref="E772:E772">INDEX($A$9:A771, MAX(IF($D$9:D771=1, ROW(D$9:$D771)-ROW($D$9)+1, 0)))</f>
        <v>44915</v>
      </c>
      <c r="F772" s="36" t="n">
        <f aca="false">(A772-$A$2)/365.25</f>
        <v>2.92676249144422</v>
      </c>
      <c r="G772" s="37" t="n">
        <f aca="false">INDEX('Default Prob'!$P$5:$P$14,MIN(1+_xlfn.IFNA(MATCH(F772,'Default Prob'!$F$5:$F$14,1),0),COUNT('Default Prob'!$P$5:$P$14)))</f>
        <v>0.034781230763125</v>
      </c>
      <c r="H772" s="37" t="n">
        <f aca="false">H771*EXP(-G771*(F772-F771))</f>
        <v>0.913363357175346</v>
      </c>
      <c r="I772" s="38" t="n">
        <f aca="false">H771-H772</f>
        <v>0.000260964598072788</v>
      </c>
      <c r="J772" s="39" t="n">
        <f aca="false">INDEX('Default Prob'!$C$3:$C$20, _xlfn.IFNA(MATCH(F772, 'Default Prob'!$B$3:$B$20, 1), 1))</f>
        <v>-0.00582</v>
      </c>
      <c r="K772" s="40" t="n">
        <f aca="false">1/((1+J772)^F772)</f>
        <v>1.01723027693809</v>
      </c>
      <c r="L772" s="41" t="n">
        <f aca="false">IF(AND(D772, A772 &lt;= $G$2), $D$5*$D$2*(A772-E772)/365.25, 0)</f>
        <v>0</v>
      </c>
      <c r="M772" s="41" t="n">
        <f aca="false">IF(A772&lt;=$G$2, $D$5*$D$2*(A772-E772)/365.25, 0)</f>
        <v>1971.25256673511</v>
      </c>
      <c r="N772" s="42" t="n">
        <f aca="false">(L772*H772 + M772*I772) * K772</f>
        <v>0.523290855757445</v>
      </c>
      <c r="O772" s="43" t="n">
        <f aca="false">IF(A772&lt;=$G$2, $D$2*(1-$D$3), 0)</f>
        <v>600000</v>
      </c>
      <c r="P772" s="44" t="n">
        <f aca="false">O772*I772*K772</f>
        <v>159.276654221172</v>
      </c>
    </row>
    <row r="773" customFormat="false" ht="15" hidden="false" customHeight="false" outlineLevel="0" collapsed="false">
      <c r="A773" s="4" t="n">
        <f aca="false">WORKDAY(A772, 1)</f>
        <v>44964</v>
      </c>
      <c r="B773" s="33" t="n">
        <f aca="false">DATE(2000, MONTH(A773), DAY(A773))</f>
        <v>36563</v>
      </c>
      <c r="C773" s="33" t="n">
        <f aca="false">VLOOKUP(B773, $R$9:$S$13, 2)</f>
        <v>36605</v>
      </c>
      <c r="D773" s="34" t="n">
        <f aca="false">IF(OR(C773=B773, AND(C773&lt;&gt;C772, C772&gt;B772)), 1, 0)</f>
        <v>0</v>
      </c>
      <c r="E773" s="4" t="n">
        <f aca="false" t="array" ref="E773:E773">INDEX($A$9:A772, MAX(IF($D$9:D772=1, ROW(D$9:$D772)-ROW($D$9)+1, 0)))</f>
        <v>44915</v>
      </c>
      <c r="F773" s="36" t="n">
        <f aca="false">(A773-$A$2)/365.25</f>
        <v>2.92950034223135</v>
      </c>
      <c r="G773" s="37" t="n">
        <f aca="false">INDEX('Default Prob'!$P$5:$P$14,MIN(1+_xlfn.IFNA(MATCH(F773,'Default Prob'!$F$5:$F$14,1),0),COUNT('Default Prob'!$P$5:$P$14)))</f>
        <v>0.034781230763125</v>
      </c>
      <c r="H773" s="37" t="n">
        <f aca="false">H772*EXP(-G772*(F773-F772))</f>
        <v>0.913276385541719</v>
      </c>
      <c r="I773" s="38" t="n">
        <f aca="false">H772-H773</f>
        <v>8.6971633627031E-005</v>
      </c>
      <c r="J773" s="39" t="n">
        <f aca="false">INDEX('Default Prob'!$C$3:$C$20, _xlfn.IFNA(MATCH(F773, 'Default Prob'!$B$3:$B$20, 1), 1))</f>
        <v>-0.00582</v>
      </c>
      <c r="K773" s="40" t="n">
        <f aca="false">1/((1+J773)^F773)</f>
        <v>1.01724653326338</v>
      </c>
      <c r="L773" s="41" t="n">
        <f aca="false">IF(AND(D773, A773 &lt;= $G$2), $D$5*$D$2*(A773-E773)/365.25, 0)</f>
        <v>0</v>
      </c>
      <c r="M773" s="41" t="n">
        <f aca="false">IF(A773&lt;=$G$2, $D$5*$D$2*(A773-E773)/365.25, 0)</f>
        <v>2012.32032854209</v>
      </c>
      <c r="N773" s="42" t="n">
        <f aca="false">(L773*H773 + M773*I773) * K773</f>
        <v>0.17803318468863</v>
      </c>
      <c r="O773" s="43" t="n">
        <f aca="false">IF(A773&lt;=$G$2, $D$2*(1-$D$3), 0)</f>
        <v>600000</v>
      </c>
      <c r="P773" s="44" t="n">
        <f aca="false">O773*I773*K773</f>
        <v>53.0829556796098</v>
      </c>
    </row>
    <row r="774" customFormat="false" ht="15" hidden="false" customHeight="false" outlineLevel="0" collapsed="false">
      <c r="A774" s="4" t="n">
        <f aca="false">WORKDAY(A773, 1)</f>
        <v>44965</v>
      </c>
      <c r="B774" s="33" t="n">
        <f aca="false">DATE(2000, MONTH(A774), DAY(A774))</f>
        <v>36564</v>
      </c>
      <c r="C774" s="33" t="n">
        <f aca="false">VLOOKUP(B774, $R$9:$S$13, 2)</f>
        <v>36605</v>
      </c>
      <c r="D774" s="34" t="n">
        <f aca="false">IF(OR(C774=B774, AND(C774&lt;&gt;C773, C773&gt;B773)), 1, 0)</f>
        <v>0</v>
      </c>
      <c r="E774" s="4" t="n">
        <f aca="false" t="array" ref="E774:E774">INDEX($A$9:A773, MAX(IF($D$9:D773=1, ROW(D$9:$D773)-ROW($D$9)+1, 0)))</f>
        <v>44915</v>
      </c>
      <c r="F774" s="36" t="n">
        <f aca="false">(A774-$A$2)/365.25</f>
        <v>2.93223819301848</v>
      </c>
      <c r="G774" s="37" t="n">
        <f aca="false">INDEX('Default Prob'!$P$5:$P$14,MIN(1+_xlfn.IFNA(MATCH(F774,'Default Prob'!$F$5:$F$14,1),0),COUNT('Default Prob'!$P$5:$P$14)))</f>
        <v>0.034781230763125</v>
      </c>
      <c r="H774" s="37" t="n">
        <f aca="false">H773*EXP(-G773*(F774-F773))</f>
        <v>0.913189422189643</v>
      </c>
      <c r="I774" s="38" t="n">
        <f aca="false">H773-H774</f>
        <v>8.69633520762525E-005</v>
      </c>
      <c r="J774" s="39" t="n">
        <f aca="false">INDEX('Default Prob'!$C$3:$C$20, _xlfn.IFNA(MATCH(F774, 'Default Prob'!$B$3:$B$20, 1), 1))</f>
        <v>-0.00582</v>
      </c>
      <c r="K774" s="40" t="n">
        <f aca="false">1/((1+J774)^F774)</f>
        <v>1.01726278984845</v>
      </c>
      <c r="L774" s="41" t="n">
        <f aca="false">IF(AND(D774, A774 &lt;= $G$2), $D$5*$D$2*(A774-E774)/365.25, 0)</f>
        <v>0</v>
      </c>
      <c r="M774" s="41" t="n">
        <f aca="false">IF(A774&lt;=$G$2, $D$5*$D$2*(A774-E774)/365.25, 0)</f>
        <v>2053.38809034908</v>
      </c>
      <c r="N774" s="42" t="n">
        <f aca="false">(L774*H774 + M774*I774) * K774</f>
        <v>0.181652119399716</v>
      </c>
      <c r="O774" s="43" t="n">
        <f aca="false">IF(A774&lt;=$G$2, $D$2*(1-$D$3), 0)</f>
        <v>600000</v>
      </c>
      <c r="P774" s="44" t="n">
        <f aca="false">O774*I774*K774</f>
        <v>53.0787492885969</v>
      </c>
    </row>
    <row r="775" customFormat="false" ht="15" hidden="false" customHeight="false" outlineLevel="0" collapsed="false">
      <c r="A775" s="4" t="n">
        <f aca="false">WORKDAY(A774, 1)</f>
        <v>44966</v>
      </c>
      <c r="B775" s="33" t="n">
        <f aca="false">DATE(2000, MONTH(A775), DAY(A775))</f>
        <v>36565</v>
      </c>
      <c r="C775" s="33" t="n">
        <f aca="false">VLOOKUP(B775, $R$9:$S$13, 2)</f>
        <v>36605</v>
      </c>
      <c r="D775" s="34" t="n">
        <f aca="false">IF(OR(C775=B775, AND(C775&lt;&gt;C774, C774&gt;B774)), 1, 0)</f>
        <v>0</v>
      </c>
      <c r="E775" s="4" t="n">
        <f aca="false" t="array" ref="E775:E775">INDEX($A$9:A774, MAX(IF($D$9:D774=1, ROW(D$9:$D774)-ROW($D$9)+1, 0)))</f>
        <v>44915</v>
      </c>
      <c r="F775" s="36" t="n">
        <f aca="false">(A775-$A$2)/365.25</f>
        <v>2.93497604380561</v>
      </c>
      <c r="G775" s="37" t="n">
        <f aca="false">INDEX('Default Prob'!$P$5:$P$14,MIN(1+_xlfn.IFNA(MATCH(F775,'Default Prob'!$F$5:$F$14,1),0),COUNT('Default Prob'!$P$5:$P$14)))</f>
        <v>0.034781230763125</v>
      </c>
      <c r="H775" s="37" t="n">
        <f aca="false">H774*EXP(-G774*(F775-F774))</f>
        <v>0.913102467118329</v>
      </c>
      <c r="I775" s="38" t="n">
        <f aca="false">H774-H775</f>
        <v>8.69550713139544E-005</v>
      </c>
      <c r="J775" s="39" t="n">
        <f aca="false">INDEX('Default Prob'!$C$3:$C$20, _xlfn.IFNA(MATCH(F775, 'Default Prob'!$B$3:$B$20, 1), 1))</f>
        <v>-0.00582</v>
      </c>
      <c r="K775" s="40" t="n">
        <f aca="false">1/((1+J775)^F775)</f>
        <v>1.01727904669332</v>
      </c>
      <c r="L775" s="41" t="n">
        <f aca="false">IF(AND(D775, A775 &lt;= $G$2), $D$5*$D$2*(A775-E775)/365.25, 0)</f>
        <v>0</v>
      </c>
      <c r="M775" s="41" t="n">
        <f aca="false">IF(A775&lt;=$G$2, $D$5*$D$2*(A775-E775)/365.25, 0)</f>
        <v>2094.45585215606</v>
      </c>
      <c r="N775" s="42" t="n">
        <f aca="false">(L775*H775 + M775*I775) * K775</f>
        <v>0.18527047945059</v>
      </c>
      <c r="O775" s="43" t="n">
        <f aca="false">IF(A775&lt;=$G$2, $D$2*(1-$D$3), 0)</f>
        <v>600000</v>
      </c>
      <c r="P775" s="44" t="n">
        <f aca="false">O775*I775*K775</f>
        <v>53.0745432308454</v>
      </c>
    </row>
    <row r="776" customFormat="false" ht="15" hidden="false" customHeight="false" outlineLevel="0" collapsed="false">
      <c r="A776" s="4" t="n">
        <f aca="false">WORKDAY(A775, 1)</f>
        <v>44967</v>
      </c>
      <c r="B776" s="33" t="n">
        <f aca="false">DATE(2000, MONTH(A776), DAY(A776))</f>
        <v>36566</v>
      </c>
      <c r="C776" s="33" t="n">
        <f aca="false">VLOOKUP(B776, $R$9:$S$13, 2)</f>
        <v>36605</v>
      </c>
      <c r="D776" s="34" t="n">
        <f aca="false">IF(OR(C776=B776, AND(C776&lt;&gt;C775, C775&gt;B775)), 1, 0)</f>
        <v>0</v>
      </c>
      <c r="E776" s="4" t="n">
        <f aca="false" t="array" ref="E776:E776">INDEX($A$9:A775, MAX(IF($D$9:D775=1, ROW(D$9:$D775)-ROW($D$9)+1, 0)))</f>
        <v>44915</v>
      </c>
      <c r="F776" s="36" t="n">
        <f aca="false">(A776-$A$2)/365.25</f>
        <v>2.93771389459274</v>
      </c>
      <c r="G776" s="37" t="n">
        <f aca="false">INDEX('Default Prob'!$P$5:$P$14,MIN(1+_xlfn.IFNA(MATCH(F776,'Default Prob'!$F$5:$F$14,1),0),COUNT('Default Prob'!$P$5:$P$14)))</f>
        <v>0.034781230763125</v>
      </c>
      <c r="H776" s="37" t="n">
        <f aca="false">H775*EXP(-G775*(F776-F775))</f>
        <v>0.913015520326989</v>
      </c>
      <c r="I776" s="38" t="n">
        <f aca="false">H775-H776</f>
        <v>8.69467913402477E-005</v>
      </c>
      <c r="J776" s="39" t="n">
        <f aca="false">INDEX('Default Prob'!$C$3:$C$20, _xlfn.IFNA(MATCH(F776, 'Default Prob'!$B$3:$B$20, 1), 1))</f>
        <v>-0.00582</v>
      </c>
      <c r="K776" s="40" t="n">
        <f aca="false">1/((1+J776)^F776)</f>
        <v>1.01729530379799</v>
      </c>
      <c r="L776" s="41" t="n">
        <f aca="false">IF(AND(D776, A776 &lt;= $G$2), $D$5*$D$2*(A776-E776)/365.25, 0)</f>
        <v>0</v>
      </c>
      <c r="M776" s="41" t="n">
        <f aca="false">IF(A776&lt;=$G$2, $D$5*$D$2*(A776-E776)/365.25, 0)</f>
        <v>2135.52361396304</v>
      </c>
      <c r="N776" s="42" t="n">
        <f aca="false">(L776*H776 + M776*I776) * K776</f>
        <v>0.188888264909994</v>
      </c>
      <c r="O776" s="43" t="n">
        <f aca="false">IF(A776&lt;=$G$2, $D$2*(1-$D$3), 0)</f>
        <v>600000</v>
      </c>
      <c r="P776" s="44" t="n">
        <f aca="false">O776*I776*K776</f>
        <v>53.0703375064425</v>
      </c>
    </row>
    <row r="777" customFormat="false" ht="15" hidden="false" customHeight="false" outlineLevel="0" collapsed="false">
      <c r="A777" s="4" t="n">
        <f aca="false">WORKDAY(A776, 1)</f>
        <v>44970</v>
      </c>
      <c r="B777" s="33" t="n">
        <f aca="false">DATE(2000, MONTH(A777), DAY(A777))</f>
        <v>36569</v>
      </c>
      <c r="C777" s="33" t="n">
        <f aca="false">VLOOKUP(B777, $R$9:$S$13, 2)</f>
        <v>36605</v>
      </c>
      <c r="D777" s="34" t="n">
        <f aca="false">IF(OR(C777=B777, AND(C777&lt;&gt;C776, C776&gt;B776)), 1, 0)</f>
        <v>0</v>
      </c>
      <c r="E777" s="4" t="n">
        <f aca="false" t="array" ref="E777:E777">INDEX($A$9:A776, MAX(IF($D$9:D776=1, ROW(D$9:$D776)-ROW($D$9)+1, 0)))</f>
        <v>44915</v>
      </c>
      <c r="F777" s="36" t="n">
        <f aca="false">(A777-$A$2)/365.25</f>
        <v>2.94592744695414</v>
      </c>
      <c r="G777" s="37" t="n">
        <f aca="false">INDEX('Default Prob'!$P$5:$P$14,MIN(1+_xlfn.IFNA(MATCH(F777,'Default Prob'!$F$5:$F$14,1),0),COUNT('Default Prob'!$P$5:$P$14)))</f>
        <v>0.034781230763125</v>
      </c>
      <c r="H777" s="37" t="n">
        <f aca="false">H776*EXP(-G776*(F777-F776))</f>
        <v>0.912754729624926</v>
      </c>
      <c r="I777" s="38" t="n">
        <f aca="false">H776-H777</f>
        <v>0.000260790702062197</v>
      </c>
      <c r="J777" s="39" t="n">
        <f aca="false">INDEX('Default Prob'!$C$3:$C$20, _xlfn.IFNA(MATCH(F777, 'Default Prob'!$B$3:$B$20, 1), 1))</f>
        <v>-0.00582</v>
      </c>
      <c r="K777" s="40" t="n">
        <f aca="false">1/((1+J777)^F777)</f>
        <v>1.01734407667084</v>
      </c>
      <c r="L777" s="41" t="n">
        <f aca="false">IF(AND(D777, A777 &lt;= $G$2), $D$5*$D$2*(A777-E777)/365.25, 0)</f>
        <v>0</v>
      </c>
      <c r="M777" s="41" t="n">
        <f aca="false">IF(A777&lt;=$G$2, $D$5*$D$2*(A777-E777)/365.25, 0)</f>
        <v>2258.72689938398</v>
      </c>
      <c r="N777" s="42" t="n">
        <f aca="false">(L777*H777 + M777*I777) * K777</f>
        <v>0.599271588487034</v>
      </c>
      <c r="O777" s="43" t="n">
        <f aca="false">IF(A777&lt;=$G$2, $D$2*(1-$D$3), 0)</f>
        <v>600000</v>
      </c>
      <c r="P777" s="44" t="n">
        <f aca="false">O777*I777*K777</f>
        <v>159.188325596283</v>
      </c>
    </row>
    <row r="778" customFormat="false" ht="15" hidden="false" customHeight="false" outlineLevel="0" collapsed="false">
      <c r="A778" s="4" t="n">
        <f aca="false">WORKDAY(A777, 1)</f>
        <v>44971</v>
      </c>
      <c r="B778" s="33" t="n">
        <f aca="false">DATE(2000, MONTH(A778), DAY(A778))</f>
        <v>36570</v>
      </c>
      <c r="C778" s="33" t="n">
        <f aca="false">VLOOKUP(B778, $R$9:$S$13, 2)</f>
        <v>36605</v>
      </c>
      <c r="D778" s="34" t="n">
        <f aca="false">IF(OR(C778=B778, AND(C778&lt;&gt;C777, C777&gt;B777)), 1, 0)</f>
        <v>0</v>
      </c>
      <c r="E778" s="4" t="n">
        <f aca="false" t="array" ref="E778:E778">INDEX($A$9:A777, MAX(IF($D$9:D777=1, ROW(D$9:$D777)-ROW($D$9)+1, 0)))</f>
        <v>44915</v>
      </c>
      <c r="F778" s="36" t="n">
        <f aca="false">(A778-$A$2)/365.25</f>
        <v>2.94866529774127</v>
      </c>
      <c r="G778" s="37" t="n">
        <f aca="false">INDEX('Default Prob'!$P$5:$P$14,MIN(1+_xlfn.IFNA(MATCH(F778,'Default Prob'!$F$5:$F$14,1),0),COUNT('Default Prob'!$P$5:$P$14)))</f>
        <v>0.034781230763125</v>
      </c>
      <c r="H778" s="37" t="n">
        <f aca="false">H777*EXP(-G777*(F778-F777))</f>
        <v>0.912667815945597</v>
      </c>
      <c r="I778" s="38" t="n">
        <f aca="false">H777-H778</f>
        <v>8.69136793288927E-005</v>
      </c>
      <c r="J778" s="39" t="n">
        <f aca="false">INDEX('Default Prob'!$C$3:$C$20, _xlfn.IFNA(MATCH(F778, 'Default Prob'!$B$3:$B$20, 1), 1))</f>
        <v>-0.00582</v>
      </c>
      <c r="K778" s="40" t="n">
        <f aca="false">1/((1+J778)^F778)</f>
        <v>1.01736033481475</v>
      </c>
      <c r="L778" s="41" t="n">
        <f aca="false">IF(AND(D778, A778 &lt;= $G$2), $D$5*$D$2*(A778-E778)/365.25, 0)</f>
        <v>0</v>
      </c>
      <c r="M778" s="41" t="n">
        <f aca="false">IF(A778&lt;=$G$2, $D$5*$D$2*(A778-E778)/365.25, 0)</f>
        <v>2299.79466119096</v>
      </c>
      <c r="N778" s="42" t="n">
        <f aca="false">(L778*H778 + M778*I778) * K778</f>
        <v>0.203353662197673</v>
      </c>
      <c r="O778" s="43" t="n">
        <f aca="false">IF(A778&lt;=$G$2, $D$2*(1-$D$3), 0)</f>
        <v>600000</v>
      </c>
      <c r="P778" s="44" t="n">
        <f aca="false">O778*I778*K778</f>
        <v>53.0535179412144</v>
      </c>
    </row>
    <row r="779" customFormat="false" ht="15" hidden="false" customHeight="false" outlineLevel="0" collapsed="false">
      <c r="A779" s="4" t="n">
        <f aca="false">WORKDAY(A778, 1)</f>
        <v>44972</v>
      </c>
      <c r="B779" s="33" t="n">
        <f aca="false">DATE(2000, MONTH(A779), DAY(A779))</f>
        <v>36571</v>
      </c>
      <c r="C779" s="33" t="n">
        <f aca="false">VLOOKUP(B779, $R$9:$S$13, 2)</f>
        <v>36605</v>
      </c>
      <c r="D779" s="34" t="n">
        <f aca="false">IF(OR(C779=B779, AND(C779&lt;&gt;C778, C778&gt;B778)), 1, 0)</f>
        <v>0</v>
      </c>
      <c r="E779" s="4" t="n">
        <f aca="false" t="array" ref="E779:E779">INDEX($A$9:A778, MAX(IF($D$9:D778=1, ROW(D$9:$D778)-ROW($D$9)+1, 0)))</f>
        <v>44915</v>
      </c>
      <c r="F779" s="36" t="n">
        <f aca="false">(A779-$A$2)/365.25</f>
        <v>2.95140314852841</v>
      </c>
      <c r="G779" s="37" t="n">
        <f aca="false">INDEX('Default Prob'!$P$5:$P$14,MIN(1+_xlfn.IFNA(MATCH(F779,'Default Prob'!$F$5:$F$14,1),0),COUNT('Default Prob'!$P$5:$P$14)))</f>
        <v>0.034781230763125</v>
      </c>
      <c r="H779" s="37" t="n">
        <f aca="false">H778*EXP(-G778*(F779-F778))</f>
        <v>0.912580910542301</v>
      </c>
      <c r="I779" s="38" t="n">
        <f aca="false">H778-H779</f>
        <v>8.69054032964778E-005</v>
      </c>
      <c r="J779" s="39" t="n">
        <f aca="false">INDEX('Default Prob'!$C$3:$C$20, _xlfn.IFNA(MATCH(F779, 'Default Prob'!$B$3:$B$20, 1), 1))</f>
        <v>-0.00582</v>
      </c>
      <c r="K779" s="40" t="n">
        <f aca="false">1/((1+J779)^F779)</f>
        <v>1.01737659321848</v>
      </c>
      <c r="L779" s="41" t="n">
        <f aca="false">IF(AND(D779, A779 &lt;= $G$2), $D$5*$D$2*(A779-E779)/365.25, 0)</f>
        <v>0</v>
      </c>
      <c r="M779" s="41" t="n">
        <f aca="false">IF(A779&lt;=$G$2, $D$5*$D$2*(A779-E779)/365.25, 0)</f>
        <v>2340.86242299795</v>
      </c>
      <c r="N779" s="42" t="n">
        <f aca="false">(L779*H779 + M779*I779) * K779</f>
        <v>0.206968575723564</v>
      </c>
      <c r="O779" s="43" t="n">
        <f aca="false">IF(A779&lt;=$G$2, $D$2*(1-$D$3), 0)</f>
        <v>600000</v>
      </c>
      <c r="P779" s="44" t="n">
        <f aca="false">O779*I779*K779</f>
        <v>53.0493138828292</v>
      </c>
    </row>
    <row r="780" customFormat="false" ht="15" hidden="false" customHeight="false" outlineLevel="0" collapsed="false">
      <c r="A780" s="4" t="n">
        <f aca="false">WORKDAY(A779, 1)</f>
        <v>44973</v>
      </c>
      <c r="B780" s="33" t="n">
        <f aca="false">DATE(2000, MONTH(A780), DAY(A780))</f>
        <v>36572</v>
      </c>
      <c r="C780" s="33" t="n">
        <f aca="false">VLOOKUP(B780, $R$9:$S$13, 2)</f>
        <v>36605</v>
      </c>
      <c r="D780" s="34" t="n">
        <f aca="false">IF(OR(C780=B780, AND(C780&lt;&gt;C779, C779&gt;B779)), 1, 0)</f>
        <v>0</v>
      </c>
      <c r="E780" s="4" t="n">
        <f aca="false" t="array" ref="E780:E780">INDEX($A$9:A779, MAX(IF($D$9:D779=1, ROW(D$9:$D779)-ROW($D$9)+1, 0)))</f>
        <v>44915</v>
      </c>
      <c r="F780" s="36" t="n">
        <f aca="false">(A780-$A$2)/365.25</f>
        <v>2.95414099931554</v>
      </c>
      <c r="G780" s="37" t="n">
        <f aca="false">INDEX('Default Prob'!$P$5:$P$14,MIN(1+_xlfn.IFNA(MATCH(F780,'Default Prob'!$F$5:$F$14,1),0),COUNT('Default Prob'!$P$5:$P$14)))</f>
        <v>0.034781230763125</v>
      </c>
      <c r="H780" s="37" t="n">
        <f aca="false">H779*EXP(-G779*(F780-F779))</f>
        <v>0.912494013414249</v>
      </c>
      <c r="I780" s="38" t="n">
        <f aca="false">H779-H780</f>
        <v>8.68971280522102E-005</v>
      </c>
      <c r="J780" s="39" t="n">
        <f aca="false">INDEX('Default Prob'!$C$3:$C$20, _xlfn.IFNA(MATCH(F780, 'Default Prob'!$B$3:$B$20, 1), 1))</f>
        <v>-0.00582</v>
      </c>
      <c r="K780" s="40" t="n">
        <f aca="false">1/((1+J780)^F780)</f>
        <v>1.01739285188204</v>
      </c>
      <c r="L780" s="41" t="n">
        <f aca="false">IF(AND(D780, A780 &lt;= $G$2), $D$5*$D$2*(A780-E780)/365.25, 0)</f>
        <v>0</v>
      </c>
      <c r="M780" s="41" t="n">
        <f aca="false">IF(A780&lt;=$G$2, $D$5*$D$2*(A780-E780)/365.25, 0)</f>
        <v>2381.93018480493</v>
      </c>
      <c r="N780" s="42" t="n">
        <f aca="false">(L780*H780 + M780*I780) * K780</f>
        <v>0.210582915067968</v>
      </c>
      <c r="O780" s="43" t="n">
        <f aca="false">IF(A780&lt;=$G$2, $D$2*(1-$D$3), 0)</f>
        <v>600000</v>
      </c>
      <c r="P780" s="44" t="n">
        <f aca="false">O780*I780*K780</f>
        <v>53.045110157638</v>
      </c>
    </row>
    <row r="781" customFormat="false" ht="15" hidden="false" customHeight="false" outlineLevel="0" collapsed="false">
      <c r="A781" s="4" t="n">
        <f aca="false">WORKDAY(A780, 1)</f>
        <v>44974</v>
      </c>
      <c r="B781" s="33" t="n">
        <f aca="false">DATE(2000, MONTH(A781), DAY(A781))</f>
        <v>36573</v>
      </c>
      <c r="C781" s="33" t="n">
        <f aca="false">VLOOKUP(B781, $R$9:$S$13, 2)</f>
        <v>36605</v>
      </c>
      <c r="D781" s="34" t="n">
        <f aca="false">IF(OR(C781=B781, AND(C781&lt;&gt;C780, C780&gt;B780)), 1, 0)</f>
        <v>0</v>
      </c>
      <c r="E781" s="4" t="n">
        <f aca="false" t="array" ref="E781:E781">INDEX($A$9:A780, MAX(IF($D$9:D780=1, ROW(D$9:$D780)-ROW($D$9)+1, 0)))</f>
        <v>44915</v>
      </c>
      <c r="F781" s="36" t="n">
        <f aca="false">(A781-$A$2)/365.25</f>
        <v>2.95687885010267</v>
      </c>
      <c r="G781" s="37" t="n">
        <f aca="false">INDEX('Default Prob'!$P$5:$P$14,MIN(1+_xlfn.IFNA(MATCH(F781,'Default Prob'!$F$5:$F$14,1),0),COUNT('Default Prob'!$P$5:$P$14)))</f>
        <v>0.034781230763125</v>
      </c>
      <c r="H781" s="37" t="n">
        <f aca="false">H780*EXP(-G780*(F781-F780))</f>
        <v>0.912407124560653</v>
      </c>
      <c r="I781" s="38" t="n">
        <f aca="false">H780-H781</f>
        <v>8.68888535959789E-005</v>
      </c>
      <c r="J781" s="39" t="n">
        <f aca="false">INDEX('Default Prob'!$C$3:$C$20, _xlfn.IFNA(MATCH(F781, 'Default Prob'!$B$3:$B$20, 1), 1))</f>
        <v>-0.00582</v>
      </c>
      <c r="K781" s="40" t="n">
        <f aca="false">1/((1+J781)^F781)</f>
        <v>1.01740911080542</v>
      </c>
      <c r="L781" s="41" t="n">
        <f aca="false">IF(AND(D781, A781 &lt;= $G$2), $D$5*$D$2*(A781-E781)/365.25, 0)</f>
        <v>0</v>
      </c>
      <c r="M781" s="41" t="n">
        <f aca="false">IF(A781&lt;=$G$2, $D$5*$D$2*(A781-E781)/365.25, 0)</f>
        <v>2422.99794661191</v>
      </c>
      <c r="N781" s="42" t="n">
        <f aca="false">(L781*H781 + M781*I781) * K781</f>
        <v>0.214196680299107</v>
      </c>
      <c r="O781" s="43" t="n">
        <f aca="false">IF(A781&lt;=$G$2, $D$2*(1-$D$3), 0)</f>
        <v>600000</v>
      </c>
      <c r="P781" s="44" t="n">
        <f aca="false">O781*I781*K781</f>
        <v>53.0409067655925</v>
      </c>
    </row>
    <row r="782" customFormat="false" ht="15" hidden="false" customHeight="false" outlineLevel="0" collapsed="false">
      <c r="A782" s="4" t="n">
        <f aca="false">WORKDAY(A781, 1)</f>
        <v>44977</v>
      </c>
      <c r="B782" s="33" t="n">
        <f aca="false">DATE(2000, MONTH(A782), DAY(A782))</f>
        <v>36576</v>
      </c>
      <c r="C782" s="33" t="n">
        <f aca="false">VLOOKUP(B782, $R$9:$S$13, 2)</f>
        <v>36605</v>
      </c>
      <c r="D782" s="34" t="n">
        <f aca="false">IF(OR(C782=B782, AND(C782&lt;&gt;C781, C781&gt;B781)), 1, 0)</f>
        <v>0</v>
      </c>
      <c r="E782" s="4" t="n">
        <f aca="false" t="array" ref="E782:E782">INDEX($A$9:A781, MAX(IF($D$9:D781=1, ROW(D$9:$D781)-ROW($D$9)+1, 0)))</f>
        <v>44915</v>
      </c>
      <c r="F782" s="36" t="n">
        <f aca="false">(A782-$A$2)/365.25</f>
        <v>2.96509240246407</v>
      </c>
      <c r="G782" s="37" t="n">
        <f aca="false">INDEX('Default Prob'!$P$5:$P$14,MIN(1+_xlfn.IFNA(MATCH(F782,'Default Prob'!$F$5:$F$14,1),0),COUNT('Default Prob'!$P$5:$P$14)))</f>
        <v>0.034781230763125</v>
      </c>
      <c r="H782" s="37" t="n">
        <f aca="false">H781*EXP(-G781*(F782-F781))</f>
        <v>0.912146507638724</v>
      </c>
      <c r="I782" s="38" t="n">
        <f aca="false">H781-H782</f>
        <v>0.000260616921928691</v>
      </c>
      <c r="J782" s="39" t="n">
        <f aca="false">INDEX('Default Prob'!$C$3:$C$20, _xlfn.IFNA(MATCH(F782, 'Default Prob'!$B$3:$B$20, 1), 1))</f>
        <v>-0.00582</v>
      </c>
      <c r="K782" s="40" t="n">
        <f aca="false">1/((1+J782)^F782)</f>
        <v>1.0174578891346</v>
      </c>
      <c r="L782" s="41" t="n">
        <f aca="false">IF(AND(D782, A782 &lt;= $G$2), $D$5*$D$2*(A782-E782)/365.25, 0)</f>
        <v>0</v>
      </c>
      <c r="M782" s="41" t="n">
        <f aca="false">IF(A782&lt;=$G$2, $D$5*$D$2*(A782-E782)/365.25, 0)</f>
        <v>2546.20123203285</v>
      </c>
      <c r="N782" s="42" t="n">
        <f aca="false">(L782*H782 + M782*I782) * K782</f>
        <v>0.675167888378482</v>
      </c>
      <c r="O782" s="43" t="n">
        <f aca="false">IF(A782&lt;=$G$2, $D$2*(1-$D$3), 0)</f>
        <v>600000</v>
      </c>
      <c r="P782" s="44" t="n">
        <f aca="false">O782*I782*K782</f>
        <v>159.100045954994</v>
      </c>
    </row>
    <row r="783" customFormat="false" ht="15" hidden="false" customHeight="false" outlineLevel="0" collapsed="false">
      <c r="A783" s="4" t="n">
        <f aca="false">WORKDAY(A782, 1)</f>
        <v>44978</v>
      </c>
      <c r="B783" s="33" t="n">
        <f aca="false">DATE(2000, MONTH(A783), DAY(A783))</f>
        <v>36577</v>
      </c>
      <c r="C783" s="33" t="n">
        <f aca="false">VLOOKUP(B783, $R$9:$S$13, 2)</f>
        <v>36605</v>
      </c>
      <c r="D783" s="34" t="n">
        <f aca="false">IF(OR(C783=B783, AND(C783&lt;&gt;C782, C782&gt;B782)), 1, 0)</f>
        <v>0</v>
      </c>
      <c r="E783" s="4" t="n">
        <f aca="false" t="array" ref="E783:E783">INDEX($A$9:A782, MAX(IF($D$9:D782=1, ROW(D$9:$D782)-ROW($D$9)+1, 0)))</f>
        <v>44915</v>
      </c>
      <c r="F783" s="36" t="n">
        <f aca="false">(A783-$A$2)/365.25</f>
        <v>2.9678302532512</v>
      </c>
      <c r="G783" s="37" t="n">
        <f aca="false">INDEX('Default Prob'!$P$5:$P$14,MIN(1+_xlfn.IFNA(MATCH(F783,'Default Prob'!$F$5:$F$14,1),0),COUNT('Default Prob'!$P$5:$P$14)))</f>
        <v>0.034781230763125</v>
      </c>
      <c r="H783" s="37" t="n">
        <f aca="false">H782*EXP(-G782*(F783-F782))</f>
        <v>0.912059651875075</v>
      </c>
      <c r="I783" s="38" t="n">
        <f aca="false">H782-H783</f>
        <v>8.68557636490852E-005</v>
      </c>
      <c r="J783" s="39" t="n">
        <f aca="false">INDEX('Default Prob'!$C$3:$C$20, _xlfn.IFNA(MATCH(F783, 'Default Prob'!$B$3:$B$20, 1), 1))</f>
        <v>-0.00582</v>
      </c>
      <c r="K783" s="40" t="n">
        <f aca="false">1/((1+J783)^F783)</f>
        <v>1.01747414909735</v>
      </c>
      <c r="L783" s="41" t="n">
        <f aca="false">IF(AND(D783, A783 &lt;= $G$2), $D$5*$D$2*(A783-E783)/365.25, 0)</f>
        <v>0</v>
      </c>
      <c r="M783" s="41" t="n">
        <f aca="false">IF(A783&lt;=$G$2, $D$5*$D$2*(A783-E783)/365.25, 0)</f>
        <v>2587.26899383984</v>
      </c>
      <c r="N783" s="42" t="n">
        <f aca="false">(L783*H783 + M783*I783) * K783</f>
        <v>0.228646001454716</v>
      </c>
      <c r="O783" s="43" t="n">
        <f aca="false">IF(A783&lt;=$G$2, $D$2*(1-$D$3), 0)</f>
        <v>600000</v>
      </c>
      <c r="P783" s="44" t="n">
        <f aca="false">O783*I783*K783</f>
        <v>53.0240965278319</v>
      </c>
    </row>
    <row r="784" customFormat="false" ht="15" hidden="false" customHeight="false" outlineLevel="0" collapsed="false">
      <c r="A784" s="4" t="n">
        <f aca="false">WORKDAY(A783, 1)</f>
        <v>44979</v>
      </c>
      <c r="B784" s="33" t="n">
        <f aca="false">DATE(2000, MONTH(A784), DAY(A784))</f>
        <v>36578</v>
      </c>
      <c r="C784" s="33" t="n">
        <f aca="false">VLOOKUP(B784, $R$9:$S$13, 2)</f>
        <v>36605</v>
      </c>
      <c r="D784" s="34" t="n">
        <f aca="false">IF(OR(C784=B784, AND(C784&lt;&gt;C783, C783&gt;B783)), 1, 0)</f>
        <v>0</v>
      </c>
      <c r="E784" s="4" t="n">
        <f aca="false" t="array" ref="E784:E784">INDEX($A$9:A783, MAX(IF($D$9:D783=1, ROW(D$9:$D783)-ROW($D$9)+1, 0)))</f>
        <v>44915</v>
      </c>
      <c r="F784" s="36" t="n">
        <f aca="false">(A784-$A$2)/365.25</f>
        <v>2.97056810403833</v>
      </c>
      <c r="G784" s="37" t="n">
        <f aca="false">INDEX('Default Prob'!$P$5:$P$14,MIN(1+_xlfn.IFNA(MATCH(F784,'Default Prob'!$F$5:$F$14,1),0),COUNT('Default Prob'!$P$5:$P$14)))</f>
        <v>0.034781230763125</v>
      </c>
      <c r="H784" s="37" t="n">
        <f aca="false">H783*EXP(-G783*(F784-F783))</f>
        <v>0.911972804381943</v>
      </c>
      <c r="I784" s="38" t="n">
        <f aca="false">H783-H784</f>
        <v>8.68474931314811E-005</v>
      </c>
      <c r="J784" s="39" t="n">
        <f aca="false">INDEX('Default Prob'!$C$3:$C$20, _xlfn.IFNA(MATCH(F784, 'Default Prob'!$B$3:$B$20, 1), 1))</f>
        <v>-0.00582</v>
      </c>
      <c r="K784" s="40" t="n">
        <f aca="false">1/((1+J784)^F784)</f>
        <v>1.01749040931994</v>
      </c>
      <c r="L784" s="41" t="n">
        <f aca="false">IF(AND(D784, A784 &lt;= $G$2), $D$5*$D$2*(A784-E784)/365.25, 0)</f>
        <v>0</v>
      </c>
      <c r="M784" s="41" t="n">
        <f aca="false">IF(A784&lt;=$G$2, $D$5*$D$2*(A784-E784)/365.25, 0)</f>
        <v>2628.33675564682</v>
      </c>
      <c r="N784" s="42" t="n">
        <f aca="false">(L784*H784 + M784*I784) * K784</f>
        <v>0.232256897142699</v>
      </c>
      <c r="O784" s="43" t="n">
        <f aca="false">IF(A784&lt;=$G$2, $D$2*(1-$D$3), 0)</f>
        <v>600000</v>
      </c>
      <c r="P784" s="44" t="n">
        <f aca="false">O784*I784*K784</f>
        <v>53.0198948008568</v>
      </c>
    </row>
    <row r="785" customFormat="false" ht="15" hidden="false" customHeight="false" outlineLevel="0" collapsed="false">
      <c r="A785" s="4" t="n">
        <f aca="false">WORKDAY(A784, 1)</f>
        <v>44980</v>
      </c>
      <c r="B785" s="33" t="n">
        <f aca="false">DATE(2000, MONTH(A785), DAY(A785))</f>
        <v>36579</v>
      </c>
      <c r="C785" s="33" t="n">
        <f aca="false">VLOOKUP(B785, $R$9:$S$13, 2)</f>
        <v>36605</v>
      </c>
      <c r="D785" s="34" t="n">
        <f aca="false">IF(OR(C785=B785, AND(C785&lt;&gt;C784, C784&gt;B784)), 1, 0)</f>
        <v>0</v>
      </c>
      <c r="E785" s="4" t="n">
        <f aca="false" t="array" ref="E785:E785">INDEX($A$9:A784, MAX(IF($D$9:D784=1, ROW(D$9:$D784)-ROW($D$9)+1, 0)))</f>
        <v>44915</v>
      </c>
      <c r="F785" s="36" t="n">
        <f aca="false">(A785-$A$2)/365.25</f>
        <v>2.97330595482546</v>
      </c>
      <c r="G785" s="37" t="n">
        <f aca="false">INDEX('Default Prob'!$P$5:$P$14,MIN(1+_xlfn.IFNA(MATCH(F785,'Default Prob'!$F$5:$F$14,1),0),COUNT('Default Prob'!$P$5:$P$14)))</f>
        <v>0.034781230763125</v>
      </c>
      <c r="H785" s="37" t="n">
        <f aca="false">H784*EXP(-G784*(F785-F784))</f>
        <v>0.911885965158542</v>
      </c>
      <c r="I785" s="38" t="n">
        <f aca="false">H784-H785</f>
        <v>8.68392234014692E-005</v>
      </c>
      <c r="J785" s="39" t="n">
        <f aca="false">INDEX('Default Prob'!$C$3:$C$20, _xlfn.IFNA(MATCH(F785, 'Default Prob'!$B$3:$B$20, 1), 1))</f>
        <v>-0.00582</v>
      </c>
      <c r="K785" s="40" t="n">
        <f aca="false">1/((1+J785)^F785)</f>
        <v>1.01750666980239</v>
      </c>
      <c r="L785" s="41" t="n">
        <f aca="false">IF(AND(D785, A785 &lt;= $G$2), $D$5*$D$2*(A785-E785)/365.25, 0)</f>
        <v>0</v>
      </c>
      <c r="M785" s="41" t="n">
        <f aca="false">IF(A785&lt;=$G$2, $D$5*$D$2*(A785-E785)/365.25, 0)</f>
        <v>2669.4045174538</v>
      </c>
      <c r="N785" s="42" t="n">
        <f aca="false">(L785*H785 + M785*I785) * K785</f>
        <v>0.235867219127086</v>
      </c>
      <c r="O785" s="43" t="n">
        <f aca="false">IF(A785&lt;=$G$2, $D$2*(1-$D$3), 0)</f>
        <v>600000</v>
      </c>
      <c r="P785" s="44" t="n">
        <f aca="false">O785*I785*K785</f>
        <v>53.0156934068728</v>
      </c>
    </row>
    <row r="786" customFormat="false" ht="15" hidden="false" customHeight="false" outlineLevel="0" collapsed="false">
      <c r="A786" s="4" t="n">
        <f aca="false">WORKDAY(A785, 1)</f>
        <v>44981</v>
      </c>
      <c r="B786" s="33" t="n">
        <f aca="false">DATE(2000, MONTH(A786), DAY(A786))</f>
        <v>36580</v>
      </c>
      <c r="C786" s="33" t="n">
        <f aca="false">VLOOKUP(B786, $R$9:$S$13, 2)</f>
        <v>36605</v>
      </c>
      <c r="D786" s="34" t="n">
        <f aca="false">IF(OR(C786=B786, AND(C786&lt;&gt;C785, C785&gt;B785)), 1, 0)</f>
        <v>0</v>
      </c>
      <c r="E786" s="4" t="n">
        <f aca="false" t="array" ref="E786:E786">INDEX($A$9:A785, MAX(IF($D$9:D785=1, ROW(D$9:$D785)-ROW($D$9)+1, 0)))</f>
        <v>44915</v>
      </c>
      <c r="F786" s="36" t="n">
        <f aca="false">(A786-$A$2)/365.25</f>
        <v>2.97604380561259</v>
      </c>
      <c r="G786" s="37" t="n">
        <f aca="false">INDEX('Default Prob'!$P$5:$P$14,MIN(1+_xlfn.IFNA(MATCH(F786,'Default Prob'!$F$5:$F$14,1),0),COUNT('Default Prob'!$P$5:$P$14)))</f>
        <v>0.034781230763125</v>
      </c>
      <c r="H786" s="37" t="n">
        <f aca="false">H785*EXP(-G785*(F786-F785))</f>
        <v>0.911799134204083</v>
      </c>
      <c r="I786" s="38" t="n">
        <f aca="false">H785-H786</f>
        <v>8.68309544589385E-005</v>
      </c>
      <c r="J786" s="39" t="n">
        <f aca="false">INDEX('Default Prob'!$C$3:$C$20, _xlfn.IFNA(MATCH(F786, 'Default Prob'!$B$3:$B$20, 1), 1))</f>
        <v>-0.00582</v>
      </c>
      <c r="K786" s="40" t="n">
        <f aca="false">1/((1+J786)^F786)</f>
        <v>1.0175229305447</v>
      </c>
      <c r="L786" s="41" t="n">
        <f aca="false">IF(AND(D786, A786 &lt;= $G$2), $D$5*$D$2*(A786-E786)/365.25, 0)</f>
        <v>0</v>
      </c>
      <c r="M786" s="41" t="n">
        <f aca="false">IF(A786&lt;=$G$2, $D$5*$D$2*(A786-E786)/365.25, 0)</f>
        <v>2710.47227926078</v>
      </c>
      <c r="N786" s="42" t="n">
        <f aca="false">(L786*H786 + M786*I786) * K786</f>
        <v>0.239476967476034</v>
      </c>
      <c r="O786" s="43" t="n">
        <f aca="false">IF(A786&lt;=$G$2, $D$2*(1-$D$3), 0)</f>
        <v>600000</v>
      </c>
      <c r="P786" s="44" t="n">
        <f aca="false">O786*I786*K786</f>
        <v>53.0114923458313</v>
      </c>
    </row>
    <row r="787" customFormat="false" ht="15" hidden="false" customHeight="false" outlineLevel="0" collapsed="false">
      <c r="A787" s="4" t="n">
        <f aca="false">WORKDAY(A786, 1)</f>
        <v>44984</v>
      </c>
      <c r="B787" s="33" t="n">
        <f aca="false">DATE(2000, MONTH(A787), DAY(A787))</f>
        <v>36583</v>
      </c>
      <c r="C787" s="33" t="n">
        <f aca="false">VLOOKUP(B787, $R$9:$S$13, 2)</f>
        <v>36605</v>
      </c>
      <c r="D787" s="34" t="n">
        <f aca="false">IF(OR(C787=B787, AND(C787&lt;&gt;C786, C786&gt;B786)), 1, 0)</f>
        <v>0</v>
      </c>
      <c r="E787" s="4" t="n">
        <f aca="false" t="array" ref="E787:E787">INDEX($A$9:A786, MAX(IF($D$9:D786=1, ROW(D$9:$D786)-ROW($D$9)+1, 0)))</f>
        <v>44915</v>
      </c>
      <c r="F787" s="36" t="n">
        <f aca="false">(A787-$A$2)/365.25</f>
        <v>2.98425735797399</v>
      </c>
      <c r="G787" s="37" t="n">
        <f aca="false">INDEX('Default Prob'!$P$5:$P$14,MIN(1+_xlfn.IFNA(MATCH(F787,'Default Prob'!$F$5:$F$14,1),0),COUNT('Default Prob'!$P$5:$P$14)))</f>
        <v>0.034781230763125</v>
      </c>
      <c r="H787" s="37" t="n">
        <f aca="false">H786*EXP(-G786*(F787-F786))</f>
        <v>0.911538690946488</v>
      </c>
      <c r="I787" s="38" t="n">
        <f aca="false">H786-H787</f>
        <v>0.000260443257595</v>
      </c>
      <c r="J787" s="39" t="n">
        <f aca="false">INDEX('Default Prob'!$C$3:$C$20, _xlfn.IFNA(MATCH(F787, 'Default Prob'!$B$3:$B$20, 1), 1))</f>
        <v>-0.00582</v>
      </c>
      <c r="K787" s="40" t="n">
        <f aca="false">1/((1+J787)^F787)</f>
        <v>1.01757171433081</v>
      </c>
      <c r="L787" s="41" t="n">
        <f aca="false">IF(AND(D787, A787 &lt;= $G$2), $D$5*$D$2*(A787-E787)/365.25, 0)</f>
        <v>0</v>
      </c>
      <c r="M787" s="41" t="n">
        <f aca="false">IF(A787&lt;=$G$2, $D$5*$D$2*(A787-E787)/365.25, 0)</f>
        <v>2833.67556468172</v>
      </c>
      <c r="N787" s="42" t="n">
        <f aca="false">(L787*H787 + M787*I787) * K787</f>
        <v>0.750979825710976</v>
      </c>
      <c r="O787" s="43" t="n">
        <f aca="false">IF(A787&lt;=$G$2, $D$2*(1-$D$3), 0)</f>
        <v>600000</v>
      </c>
      <c r="P787" s="44" t="n">
        <f aca="false">O787*I787*K787</f>
        <v>159.011815270107</v>
      </c>
    </row>
    <row r="788" customFormat="false" ht="15" hidden="false" customHeight="false" outlineLevel="0" collapsed="false">
      <c r="A788" s="4" t="n">
        <f aca="false">WORKDAY(A787, 1)</f>
        <v>44985</v>
      </c>
      <c r="B788" s="33" t="n">
        <f aca="false">DATE(2000, MONTH(A788), DAY(A788))</f>
        <v>36584</v>
      </c>
      <c r="C788" s="33" t="n">
        <f aca="false">VLOOKUP(B788, $R$9:$S$13, 2)</f>
        <v>36605</v>
      </c>
      <c r="D788" s="34" t="n">
        <f aca="false">IF(OR(C788=B788, AND(C788&lt;&gt;C787, C787&gt;B787)), 1, 0)</f>
        <v>0</v>
      </c>
      <c r="E788" s="4" t="n">
        <f aca="false" t="array" ref="E788:E788">INDEX($A$9:A787, MAX(IF($D$9:D787=1, ROW(D$9:$D787)-ROW($D$9)+1, 0)))</f>
        <v>44915</v>
      </c>
      <c r="F788" s="36" t="n">
        <f aca="false">(A788-$A$2)/365.25</f>
        <v>2.98699520876112</v>
      </c>
      <c r="G788" s="37" t="n">
        <f aca="false">INDEX('Default Prob'!$P$5:$P$14,MIN(1+_xlfn.IFNA(MATCH(F788,'Default Prob'!$F$5:$F$14,1),0),COUNT('Default Prob'!$P$5:$P$14)))</f>
        <v>0.034781230763125</v>
      </c>
      <c r="H788" s="37" t="n">
        <f aca="false">H787*EXP(-G787*(F788-F787))</f>
        <v>0.911451893059926</v>
      </c>
      <c r="I788" s="38" t="n">
        <f aca="false">H787-H788</f>
        <v>8.67978865618513E-005</v>
      </c>
      <c r="J788" s="39" t="n">
        <f aca="false">INDEX('Default Prob'!$C$3:$C$20, _xlfn.IFNA(MATCH(F788, 'Default Prob'!$B$3:$B$20, 1), 1))</f>
        <v>-0.00582</v>
      </c>
      <c r="K788" s="40" t="n">
        <f aca="false">1/((1+J788)^F788)</f>
        <v>1.01758797611259</v>
      </c>
      <c r="L788" s="41" t="n">
        <f aca="false">IF(AND(D788, A788 &lt;= $G$2), $D$5*$D$2*(A788-E788)/365.25, 0)</f>
        <v>0</v>
      </c>
      <c r="M788" s="41" t="n">
        <f aca="false">IF(A788&lt;=$G$2, $D$5*$D$2*(A788-E788)/365.25, 0)</f>
        <v>2874.74332648871</v>
      </c>
      <c r="N788" s="42" t="n">
        <f aca="false">(L788*H788 + M788*I788) * K788</f>
        <v>0.253910225881425</v>
      </c>
      <c r="O788" s="43" t="n">
        <f aca="false">IF(A788&lt;=$G$2, $D$2*(1-$D$3), 0)</f>
        <v>600000</v>
      </c>
      <c r="P788" s="44" t="n">
        <f aca="false">O788*I788*K788</f>
        <v>52.9946914303947</v>
      </c>
    </row>
    <row r="789" customFormat="false" ht="15" hidden="false" customHeight="false" outlineLevel="0" collapsed="false">
      <c r="A789" s="4" t="n">
        <f aca="false">WORKDAY(A788, 1)</f>
        <v>44986</v>
      </c>
      <c r="B789" s="33" t="n">
        <f aca="false">DATE(2000, MONTH(A789), DAY(A789))</f>
        <v>36586</v>
      </c>
      <c r="C789" s="33" t="n">
        <f aca="false">VLOOKUP(B789, $R$9:$S$13, 2)</f>
        <v>36605</v>
      </c>
      <c r="D789" s="34" t="n">
        <f aca="false">IF(OR(C789=B789, AND(C789&lt;&gt;C788, C788&gt;B788)), 1, 0)</f>
        <v>0</v>
      </c>
      <c r="E789" s="4" t="n">
        <f aca="false" t="array" ref="E789:E789">INDEX($A$9:A788, MAX(IF($D$9:D788=1, ROW(D$9:$D788)-ROW($D$9)+1, 0)))</f>
        <v>44915</v>
      </c>
      <c r="F789" s="36" t="n">
        <f aca="false">(A789-$A$2)/365.25</f>
        <v>2.98973305954825</v>
      </c>
      <c r="G789" s="37" t="n">
        <f aca="false">INDEX('Default Prob'!$P$5:$P$14,MIN(1+_xlfn.IFNA(MATCH(F789,'Default Prob'!$F$5:$F$14,1),0),COUNT('Default Prob'!$P$5:$P$14)))</f>
        <v>0.034781230763125</v>
      </c>
      <c r="H789" s="37" t="n">
        <f aca="false">H788*EXP(-G788*(F789-F788))</f>
        <v>0.911365103438371</v>
      </c>
      <c r="I789" s="38" t="n">
        <f aca="false">H788-H789</f>
        <v>8.67896215553943E-005</v>
      </c>
      <c r="J789" s="39" t="n">
        <f aca="false">INDEX('Default Prob'!$C$3:$C$20, _xlfn.IFNA(MATCH(F789, 'Default Prob'!$B$3:$B$20, 1), 1))</f>
        <v>-0.00582</v>
      </c>
      <c r="K789" s="40" t="n">
        <f aca="false">1/((1+J789)^F789)</f>
        <v>1.01760423815425</v>
      </c>
      <c r="L789" s="41" t="n">
        <f aca="false">IF(AND(D789, A789 &lt;= $G$2), $D$5*$D$2*(A789-E789)/365.25, 0)</f>
        <v>0</v>
      </c>
      <c r="M789" s="41" t="n">
        <f aca="false">IF(A789&lt;=$G$2, $D$5*$D$2*(A789-E789)/365.25, 0)</f>
        <v>2915.81108829569</v>
      </c>
      <c r="N789" s="42" t="n">
        <f aca="false">(L789*H789 + M789*I789) * K789</f>
        <v>0.257517107076085</v>
      </c>
      <c r="O789" s="43" t="n">
        <f aca="false">IF(A789&lt;=$G$2, $D$2*(1-$D$3), 0)</f>
        <v>600000</v>
      </c>
      <c r="P789" s="44" t="n">
        <f aca="false">O789*I789*K789</f>
        <v>52.9904920335436</v>
      </c>
    </row>
    <row r="790" customFormat="false" ht="15" hidden="false" customHeight="false" outlineLevel="0" collapsed="false">
      <c r="A790" s="4" t="n">
        <f aca="false">WORKDAY(A789, 1)</f>
        <v>44987</v>
      </c>
      <c r="B790" s="33" t="n">
        <f aca="false">DATE(2000, MONTH(A790), DAY(A790))</f>
        <v>36587</v>
      </c>
      <c r="C790" s="33" t="n">
        <f aca="false">VLOOKUP(B790, $R$9:$S$13, 2)</f>
        <v>36605</v>
      </c>
      <c r="D790" s="34" t="n">
        <f aca="false">IF(OR(C790=B790, AND(C790&lt;&gt;C789, C789&gt;B789)), 1, 0)</f>
        <v>0</v>
      </c>
      <c r="E790" s="4" t="n">
        <f aca="false" t="array" ref="E790:E790">INDEX($A$9:A789, MAX(IF($D$9:D789=1, ROW(D$9:$D789)-ROW($D$9)+1, 0)))</f>
        <v>44915</v>
      </c>
      <c r="F790" s="36" t="n">
        <f aca="false">(A790-$A$2)/365.25</f>
        <v>2.99247091033539</v>
      </c>
      <c r="G790" s="37" t="n">
        <f aca="false">INDEX('Default Prob'!$P$5:$P$14,MIN(1+_xlfn.IFNA(MATCH(F790,'Default Prob'!$F$5:$F$14,1),0),COUNT('Default Prob'!$P$5:$P$14)))</f>
        <v>0.034781230763125</v>
      </c>
      <c r="H790" s="37" t="n">
        <f aca="false">H789*EXP(-G789*(F790-F789))</f>
        <v>0.911278322081035</v>
      </c>
      <c r="I790" s="38" t="n">
        <f aca="false">H789-H790</f>
        <v>8.67813573360854E-005</v>
      </c>
      <c r="J790" s="39" t="n">
        <f aca="false">INDEX('Default Prob'!$C$3:$C$20, _xlfn.IFNA(MATCH(F790, 'Default Prob'!$B$3:$B$20, 1), 1))</f>
        <v>-0.00582</v>
      </c>
      <c r="K790" s="40" t="n">
        <f aca="false">1/((1+J790)^F790)</f>
        <v>1.01762050045579</v>
      </c>
      <c r="L790" s="41" t="n">
        <f aca="false">IF(AND(D790, A790 &lt;= $G$2), $D$5*$D$2*(A790-E790)/365.25, 0)</f>
        <v>0</v>
      </c>
      <c r="M790" s="41" t="n">
        <f aca="false">IF(A790&lt;=$G$2, $D$5*$D$2*(A790-E790)/365.25, 0)</f>
        <v>2956.87885010267</v>
      </c>
      <c r="N790" s="42" t="n">
        <f aca="false">(L790*H790 + M790*I790) * K790</f>
        <v>0.261123415045001</v>
      </c>
      <c r="O790" s="43" t="n">
        <f aca="false">IF(A790&lt;=$G$2, $D$2*(1-$D$3), 0)</f>
        <v>600000</v>
      </c>
      <c r="P790" s="44" t="n">
        <f aca="false">O790*I790*K790</f>
        <v>52.9862929695482</v>
      </c>
    </row>
    <row r="791" customFormat="false" ht="15" hidden="false" customHeight="false" outlineLevel="0" collapsed="false">
      <c r="A791" s="4" t="n">
        <f aca="false">WORKDAY(A790, 1)</f>
        <v>44988</v>
      </c>
      <c r="B791" s="33" t="n">
        <f aca="false">DATE(2000, MONTH(A791), DAY(A791))</f>
        <v>36588</v>
      </c>
      <c r="C791" s="33" t="n">
        <f aca="false">VLOOKUP(B791, $R$9:$S$13, 2)</f>
        <v>36605</v>
      </c>
      <c r="D791" s="34" t="n">
        <f aca="false">IF(OR(C791=B791, AND(C791&lt;&gt;C790, C790&gt;B790)), 1, 0)</f>
        <v>0</v>
      </c>
      <c r="E791" s="4" t="n">
        <f aca="false" t="array" ref="E791:E791">INDEX($A$9:A790, MAX(IF($D$9:D790=1, ROW(D$9:$D790)-ROW($D$9)+1, 0)))</f>
        <v>44915</v>
      </c>
      <c r="F791" s="36" t="n">
        <f aca="false">(A791-$A$2)/365.25</f>
        <v>2.99520876112252</v>
      </c>
      <c r="G791" s="37" t="n">
        <f aca="false">INDEX('Default Prob'!$P$5:$P$14,MIN(1+_xlfn.IFNA(MATCH(F791,'Default Prob'!$F$5:$F$14,1),0),COUNT('Default Prob'!$P$5:$P$14)))</f>
        <v>0.034781230763125</v>
      </c>
      <c r="H791" s="37" t="n">
        <f aca="false">H790*EXP(-G790*(F791-F790))</f>
        <v>0.911191548987131</v>
      </c>
      <c r="I791" s="38" t="n">
        <f aca="false">H790-H791</f>
        <v>8.67730939035916E-005</v>
      </c>
      <c r="J791" s="39" t="n">
        <f aca="false">INDEX('Default Prob'!$C$3:$C$20, _xlfn.IFNA(MATCH(F791, 'Default Prob'!$B$3:$B$20, 1), 1))</f>
        <v>-0.00582</v>
      </c>
      <c r="K791" s="40" t="n">
        <f aca="false">1/((1+J791)^F791)</f>
        <v>1.01763676301723</v>
      </c>
      <c r="L791" s="41" t="n">
        <f aca="false">IF(AND(D791, A791 &lt;= $G$2), $D$5*$D$2*(A791-E791)/365.25, 0)</f>
        <v>0</v>
      </c>
      <c r="M791" s="41" t="n">
        <f aca="false">IF(A791&lt;=$G$2, $D$5*$D$2*(A791-E791)/365.25, 0)</f>
        <v>2997.94661190965</v>
      </c>
      <c r="N791" s="42" t="n">
        <f aca="false">(L791*H791 + M791*I791) * K791</f>
        <v>0.264729149855604</v>
      </c>
      <c r="O791" s="43" t="n">
        <f aca="false">IF(A791&lt;=$G$2, $D$2*(1-$D$3), 0)</f>
        <v>600000</v>
      </c>
      <c r="P791" s="44" t="n">
        <f aca="false">O791*I791*K791</f>
        <v>52.9820942382244</v>
      </c>
    </row>
    <row r="792" customFormat="false" ht="15" hidden="false" customHeight="false" outlineLevel="0" collapsed="false">
      <c r="A792" s="4" t="n">
        <f aca="false">WORKDAY(A791, 1)</f>
        <v>44991</v>
      </c>
      <c r="B792" s="33" t="n">
        <f aca="false">DATE(2000, MONTH(A792), DAY(A792))</f>
        <v>36591</v>
      </c>
      <c r="C792" s="33" t="n">
        <f aca="false">VLOOKUP(B792, $R$9:$S$13, 2)</f>
        <v>36605</v>
      </c>
      <c r="D792" s="34" t="n">
        <f aca="false">IF(OR(C792=B792, AND(C792&lt;&gt;C791, C791&gt;B791)), 1, 0)</f>
        <v>0</v>
      </c>
      <c r="E792" s="4" t="n">
        <f aca="false" t="array" ref="E792:E792">INDEX($A$9:A791, MAX(IF($D$9:D791=1, ROW(D$9:$D791)-ROW($D$9)+1, 0)))</f>
        <v>44915</v>
      </c>
      <c r="F792" s="36" t="n">
        <f aca="false">(A792-$A$2)/365.25</f>
        <v>3.00342231348392</v>
      </c>
      <c r="G792" s="37" t="n">
        <f aca="false">INDEX('Default Prob'!$P$5:$P$14,MIN(1+_xlfn.IFNA(MATCH(F792,'Default Prob'!$F$5:$F$14,1),0),COUNT('Default Prob'!$P$5:$P$14)))</f>
        <v>0.0422329706543792</v>
      </c>
      <c r="H792" s="37" t="n">
        <f aca="false">H791*EXP(-G791*(F792-F791))</f>
        <v>0.910931279278147</v>
      </c>
      <c r="I792" s="38" t="n">
        <f aca="false">H791-H792</f>
        <v>0.000260269708984184</v>
      </c>
      <c r="J792" s="39" t="n">
        <f aca="false">INDEX('Default Prob'!$C$3:$C$20, _xlfn.IFNA(MATCH(F792, 'Default Prob'!$B$3:$B$20, 1), 1))</f>
        <v>-0.00592</v>
      </c>
      <c r="K792" s="40" t="n">
        <f aca="false">1/((1+J792)^F792)</f>
        <v>1.0179930574422</v>
      </c>
      <c r="L792" s="41" t="n">
        <f aca="false">IF(AND(D792, A792 &lt;= $G$2), $D$5*$D$2*(A792-E792)/365.25, 0)</f>
        <v>0</v>
      </c>
      <c r="M792" s="41" t="n">
        <f aca="false">IF(A792&lt;=$G$2, $D$5*$D$2*(A792-E792)/365.25, 0)</f>
        <v>3121.1498973306</v>
      </c>
      <c r="N792" s="42" t="n">
        <f aca="false">(L792*H792 + M792*I792) * K792</f>
        <v>0.826957269710004</v>
      </c>
      <c r="O792" s="43" t="n">
        <f aca="false">IF(A792&lt;=$G$2, $D$2*(1-$D$3), 0)</f>
        <v>600000</v>
      </c>
      <c r="P792" s="44" t="n">
        <f aca="false">O792*I792*K792</f>
        <v>158.971654085042</v>
      </c>
    </row>
    <row r="793" customFormat="false" ht="15" hidden="false" customHeight="false" outlineLevel="0" collapsed="false">
      <c r="A793" s="4" t="n">
        <f aca="false">WORKDAY(A792, 1)</f>
        <v>44992</v>
      </c>
      <c r="B793" s="33" t="n">
        <f aca="false">DATE(2000, MONTH(A793), DAY(A793))</f>
        <v>36592</v>
      </c>
      <c r="C793" s="33" t="n">
        <f aca="false">VLOOKUP(B793, $R$9:$S$13, 2)</f>
        <v>36605</v>
      </c>
      <c r="D793" s="34" t="n">
        <f aca="false">IF(OR(C793=B793, AND(C793&lt;&gt;C792, C792&gt;B792)), 1, 0)</f>
        <v>0</v>
      </c>
      <c r="E793" s="4" t="n">
        <f aca="false" t="array" ref="E793:E793">INDEX($A$9:A792, MAX(IF($D$9:D792=1, ROW(D$9:$D792)-ROW($D$9)+1, 0)))</f>
        <v>44915</v>
      </c>
      <c r="F793" s="36" t="n">
        <f aca="false">(A793-$A$2)/365.25</f>
        <v>3.00616016427105</v>
      </c>
      <c r="G793" s="37" t="n">
        <f aca="false">INDEX('Default Prob'!$P$5:$P$14,MIN(1+_xlfn.IFNA(MATCH(F793,'Default Prob'!$F$5:$F$14,1),0),COUNT('Default Prob'!$P$5:$P$14)))</f>
        <v>0.0422329706543792</v>
      </c>
      <c r="H793" s="37" t="n">
        <f aca="false">H792*EXP(-G792*(F793-F792))</f>
        <v>0.910825956595332</v>
      </c>
      <c r="I793" s="38" t="n">
        <f aca="false">H792-H793</f>
        <v>0.000105322682814935</v>
      </c>
      <c r="J793" s="39" t="n">
        <f aca="false">INDEX('Default Prob'!$C$3:$C$20, _xlfn.IFNA(MATCH(F793, 'Default Prob'!$B$3:$B$20, 1), 1))</f>
        <v>-0.00592</v>
      </c>
      <c r="K793" s="40" t="n">
        <f aca="false">1/((1+J793)^F793)</f>
        <v>1.01800960631898</v>
      </c>
      <c r="L793" s="41" t="n">
        <f aca="false">IF(AND(D793, A793 &lt;= $G$2), $D$5*$D$2*(A793-E793)/365.25, 0)</f>
        <v>0</v>
      </c>
      <c r="M793" s="41" t="n">
        <f aca="false">IF(A793&lt;=$G$2, $D$5*$D$2*(A793-E793)/365.25, 0)</f>
        <v>3162.21765913758</v>
      </c>
      <c r="N793" s="42" t="n">
        <f aca="false">(L793*H793 + M793*I793) * K793</f>
        <v>0.339051405375958</v>
      </c>
      <c r="O793" s="43" t="n">
        <f aca="false">IF(A793&lt;=$G$2, $D$2*(1-$D$3), 0)</f>
        <v>600000</v>
      </c>
      <c r="P793" s="44" t="n">
        <f aca="false">O793*I793*K793</f>
        <v>64.3317017213343</v>
      </c>
    </row>
    <row r="794" customFormat="false" ht="15" hidden="false" customHeight="false" outlineLevel="0" collapsed="false">
      <c r="A794" s="4" t="n">
        <f aca="false">WORKDAY(A793, 1)</f>
        <v>44993</v>
      </c>
      <c r="B794" s="33" t="n">
        <f aca="false">DATE(2000, MONTH(A794), DAY(A794))</f>
        <v>36593</v>
      </c>
      <c r="C794" s="33" t="n">
        <f aca="false">VLOOKUP(B794, $R$9:$S$13, 2)</f>
        <v>36605</v>
      </c>
      <c r="D794" s="34" t="n">
        <f aca="false">IF(OR(C794=B794, AND(C794&lt;&gt;C793, C793&gt;B793)), 1, 0)</f>
        <v>0</v>
      </c>
      <c r="E794" s="4" t="n">
        <f aca="false" t="array" ref="E794:E794">INDEX($A$9:A793, MAX(IF($D$9:D793=1, ROW(D$9:$D793)-ROW($D$9)+1, 0)))</f>
        <v>44915</v>
      </c>
      <c r="F794" s="36" t="n">
        <f aca="false">(A794-$A$2)/365.25</f>
        <v>3.00889801505818</v>
      </c>
      <c r="G794" s="37" t="n">
        <f aca="false">INDEX('Default Prob'!$P$5:$P$14,MIN(1+_xlfn.IFNA(MATCH(F794,'Default Prob'!$F$5:$F$14,1),0),COUNT('Default Prob'!$P$5:$P$14)))</f>
        <v>0.0422329706543792</v>
      </c>
      <c r="H794" s="37" t="n">
        <f aca="false">H793*EXP(-G793*(F794-F793))</f>
        <v>0.910720646090019</v>
      </c>
      <c r="I794" s="38" t="n">
        <f aca="false">H793-H794</f>
        <v>0.000105310505312928</v>
      </c>
      <c r="J794" s="39" t="n">
        <f aca="false">INDEX('Default Prob'!$C$3:$C$20, _xlfn.IFNA(MATCH(F794, 'Default Prob'!$B$3:$B$20, 1), 1))</f>
        <v>-0.00592</v>
      </c>
      <c r="K794" s="40" t="n">
        <f aca="false">1/((1+J794)^F794)</f>
        <v>1.01802615546478</v>
      </c>
      <c r="L794" s="41" t="n">
        <f aca="false">IF(AND(D794, A794 &lt;= $G$2), $D$5*$D$2*(A794-E794)/365.25, 0)</f>
        <v>0</v>
      </c>
      <c r="M794" s="41" t="n">
        <f aca="false">IF(A794&lt;=$G$2, $D$5*$D$2*(A794-E794)/365.25, 0)</f>
        <v>3203.28542094456</v>
      </c>
      <c r="N794" s="42" t="n">
        <f aca="false">(L794*H794 + M794*I794) * K794</f>
        <v>0.343420542529541</v>
      </c>
      <c r="O794" s="43" t="n">
        <f aca="false">IF(A794&lt;=$G$2, $D$2*(1-$D$3), 0)</f>
        <v>600000</v>
      </c>
      <c r="P794" s="44" t="n">
        <f aca="false">O794*I794*K794</f>
        <v>64.3253093122641</v>
      </c>
    </row>
    <row r="795" customFormat="false" ht="15" hidden="false" customHeight="false" outlineLevel="0" collapsed="false">
      <c r="A795" s="4" t="n">
        <f aca="false">WORKDAY(A794, 1)</f>
        <v>44994</v>
      </c>
      <c r="B795" s="33" t="n">
        <f aca="false">DATE(2000, MONTH(A795), DAY(A795))</f>
        <v>36594</v>
      </c>
      <c r="C795" s="33" t="n">
        <f aca="false">VLOOKUP(B795, $R$9:$S$13, 2)</f>
        <v>36605</v>
      </c>
      <c r="D795" s="34" t="n">
        <f aca="false">IF(OR(C795=B795, AND(C795&lt;&gt;C794, C794&gt;B794)), 1, 0)</f>
        <v>0</v>
      </c>
      <c r="E795" s="4" t="n">
        <f aca="false" t="array" ref="E795:E795">INDEX($A$9:A794, MAX(IF($D$9:D794=1, ROW(D$9:$D794)-ROW($D$9)+1, 0)))</f>
        <v>44915</v>
      </c>
      <c r="F795" s="36" t="n">
        <f aca="false">(A795-$A$2)/365.25</f>
        <v>3.01163586584531</v>
      </c>
      <c r="G795" s="37" t="n">
        <f aca="false">INDEX('Default Prob'!$P$5:$P$14,MIN(1+_xlfn.IFNA(MATCH(F795,'Default Prob'!$F$5:$F$14,1),0),COUNT('Default Prob'!$P$5:$P$14)))</f>
        <v>0.0422329706543792</v>
      </c>
      <c r="H795" s="37" t="n">
        <f aca="false">H794*EXP(-G794*(F795-F794))</f>
        <v>0.9106153477608</v>
      </c>
      <c r="I795" s="38" t="n">
        <f aca="false">H794-H795</f>
        <v>0.000105298329218795</v>
      </c>
      <c r="J795" s="39" t="n">
        <f aca="false">INDEX('Default Prob'!$C$3:$C$20, _xlfn.IFNA(MATCH(F795, 'Default Prob'!$B$3:$B$20, 1), 1))</f>
        <v>-0.00592</v>
      </c>
      <c r="K795" s="40" t="n">
        <f aca="false">1/((1+J795)^F795)</f>
        <v>1.01804270487961</v>
      </c>
      <c r="L795" s="41" t="n">
        <f aca="false">IF(AND(D795, A795 &lt;= $G$2), $D$5*$D$2*(A795-E795)/365.25, 0)</f>
        <v>0</v>
      </c>
      <c r="M795" s="41" t="n">
        <f aca="false">IF(A795&lt;=$G$2, $D$5*$D$2*(A795-E795)/365.25, 0)</f>
        <v>3244.35318275154</v>
      </c>
      <c r="N795" s="42" t="n">
        <f aca="false">(L795*H795 + M795*I795) * K795</f>
        <v>0.347788808044323</v>
      </c>
      <c r="O795" s="43" t="n">
        <f aca="false">IF(A795&lt;=$G$2, $D$2*(1-$D$3), 0)</f>
        <v>600000</v>
      </c>
      <c r="P795" s="44" t="n">
        <f aca="false">O795*I795*K795</f>
        <v>64.3189175383236</v>
      </c>
    </row>
    <row r="796" customFormat="false" ht="15" hidden="false" customHeight="false" outlineLevel="0" collapsed="false">
      <c r="A796" s="4" t="n">
        <f aca="false">WORKDAY(A795, 1)</f>
        <v>44995</v>
      </c>
      <c r="B796" s="33" t="n">
        <f aca="false">DATE(2000, MONTH(A796), DAY(A796))</f>
        <v>36595</v>
      </c>
      <c r="C796" s="33" t="n">
        <f aca="false">VLOOKUP(B796, $R$9:$S$13, 2)</f>
        <v>36605</v>
      </c>
      <c r="D796" s="34" t="n">
        <f aca="false">IF(OR(C796=B796, AND(C796&lt;&gt;C795, C795&gt;B795)), 1, 0)</f>
        <v>0</v>
      </c>
      <c r="E796" s="4" t="n">
        <f aca="false" t="array" ref="E796:E796">INDEX($A$9:A795, MAX(IF($D$9:D795=1, ROW(D$9:$D795)-ROW($D$9)+1, 0)))</f>
        <v>44915</v>
      </c>
      <c r="F796" s="36" t="n">
        <f aca="false">(A796-$A$2)/365.25</f>
        <v>3.01437371663244</v>
      </c>
      <c r="G796" s="37" t="n">
        <f aca="false">INDEX('Default Prob'!$P$5:$P$14,MIN(1+_xlfn.IFNA(MATCH(F796,'Default Prob'!$F$5:$F$14,1),0),COUNT('Default Prob'!$P$5:$P$14)))</f>
        <v>0.0422329706543792</v>
      </c>
      <c r="H796" s="37" t="n">
        <f aca="false">H795*EXP(-G795*(F796-F795))</f>
        <v>0.910510061606268</v>
      </c>
      <c r="I796" s="38" t="n">
        <f aca="false">H795-H796</f>
        <v>0.000105286154532536</v>
      </c>
      <c r="J796" s="39" t="n">
        <f aca="false">INDEX('Default Prob'!$C$3:$C$20, _xlfn.IFNA(MATCH(F796, 'Default Prob'!$B$3:$B$20, 1), 1))</f>
        <v>-0.00592</v>
      </c>
      <c r="K796" s="40" t="n">
        <f aca="false">1/((1+J796)^F796)</f>
        <v>1.01805925456348</v>
      </c>
      <c r="L796" s="41" t="n">
        <f aca="false">IF(AND(D796, A796 &lt;= $G$2), $D$5*$D$2*(A796-E796)/365.25, 0)</f>
        <v>0</v>
      </c>
      <c r="M796" s="41" t="n">
        <f aca="false">IF(A796&lt;=$G$2, $D$5*$D$2*(A796-E796)/365.25, 0)</f>
        <v>3285.42094455852</v>
      </c>
      <c r="N796" s="42" t="n">
        <f aca="false">(L796*H796 + M796*I796) * K796</f>
        <v>0.352156202050919</v>
      </c>
      <c r="O796" s="43" t="n">
        <f aca="false">IF(A796&lt;=$G$2, $D$2*(1-$D$3), 0)</f>
        <v>600000</v>
      </c>
      <c r="P796" s="44" t="n">
        <f aca="false">O796*I796*K796</f>
        <v>64.3125263995491</v>
      </c>
    </row>
    <row r="797" customFormat="false" ht="15" hidden="false" customHeight="false" outlineLevel="0" collapsed="false">
      <c r="A797" s="4" t="n">
        <f aca="false">WORKDAY(A796, 1)</f>
        <v>44998</v>
      </c>
      <c r="B797" s="33" t="n">
        <f aca="false">DATE(2000, MONTH(A797), DAY(A797))</f>
        <v>36598</v>
      </c>
      <c r="C797" s="33" t="n">
        <f aca="false">VLOOKUP(B797, $R$9:$S$13, 2)</f>
        <v>36605</v>
      </c>
      <c r="D797" s="34" t="n">
        <f aca="false">IF(OR(C797=B797, AND(C797&lt;&gt;C796, C796&gt;B796)), 1, 0)</f>
        <v>0</v>
      </c>
      <c r="E797" s="4" t="n">
        <f aca="false" t="array" ref="E797:E797">INDEX($A$9:A796, MAX(IF($D$9:D796=1, ROW(D$9:$D796)-ROW($D$9)+1, 0)))</f>
        <v>44915</v>
      </c>
      <c r="F797" s="36" t="n">
        <f aca="false">(A797-$A$2)/365.25</f>
        <v>3.02258726899384</v>
      </c>
      <c r="G797" s="37" t="n">
        <f aca="false">INDEX('Default Prob'!$P$5:$P$14,MIN(1+_xlfn.IFNA(MATCH(F797,'Default Prob'!$F$5:$F$14,1),0),COUNT('Default Prob'!$P$5:$P$14)))</f>
        <v>0.0422329706543792</v>
      </c>
      <c r="H797" s="37" t="n">
        <f aca="false">H796*EXP(-G796*(F797-F796))</f>
        <v>0.910194276176712</v>
      </c>
      <c r="I797" s="38" t="n">
        <f aca="false">H796-H797</f>
        <v>0.000315785429555904</v>
      </c>
      <c r="J797" s="39" t="n">
        <f aca="false">INDEX('Default Prob'!$C$3:$C$20, _xlfn.IFNA(MATCH(F797, 'Default Prob'!$B$3:$B$20, 1), 1))</f>
        <v>-0.00592</v>
      </c>
      <c r="K797" s="40" t="n">
        <f aca="false">1/((1+J797)^F797)</f>
        <v>1.01810890522932</v>
      </c>
      <c r="L797" s="41" t="n">
        <f aca="false">IF(AND(D797, A797 &lt;= $G$2), $D$5*$D$2*(A797-E797)/365.25, 0)</f>
        <v>0</v>
      </c>
      <c r="M797" s="41" t="n">
        <f aca="false">IF(A797&lt;=$G$2, $D$5*$D$2*(A797-E797)/365.25, 0)</f>
        <v>3408.62422997947</v>
      </c>
      <c r="N797" s="42" t="n">
        <f aca="false">(L797*H797 + M797*I797) * K797</f>
        <v>1.09588618117947</v>
      </c>
      <c r="O797" s="43" t="n">
        <f aca="false">IF(A797&lt;=$G$2, $D$2*(1-$D$3), 0)</f>
        <v>600000</v>
      </c>
      <c r="P797" s="44" t="n">
        <f aca="false">O797*I797*K797</f>
        <v>192.902374783518</v>
      </c>
    </row>
    <row r="798" customFormat="false" ht="15" hidden="false" customHeight="false" outlineLevel="0" collapsed="false">
      <c r="A798" s="4" t="n">
        <f aca="false">WORKDAY(A797, 1)</f>
        <v>44999</v>
      </c>
      <c r="B798" s="33" t="n">
        <f aca="false">DATE(2000, MONTH(A798), DAY(A798))</f>
        <v>36599</v>
      </c>
      <c r="C798" s="33" t="n">
        <f aca="false">VLOOKUP(B798, $R$9:$S$13, 2)</f>
        <v>36605</v>
      </c>
      <c r="D798" s="34" t="n">
        <f aca="false">IF(OR(C798=B798, AND(C798&lt;&gt;C797, C797&gt;B797)), 1, 0)</f>
        <v>0</v>
      </c>
      <c r="E798" s="4" t="n">
        <f aca="false" t="array" ref="E798:E798">INDEX($A$9:A797, MAX(IF($D$9:D797=1, ROW(D$9:$D797)-ROW($D$9)+1, 0)))</f>
        <v>44915</v>
      </c>
      <c r="F798" s="36" t="n">
        <f aca="false">(A798-$A$2)/365.25</f>
        <v>3.02532511978097</v>
      </c>
      <c r="G798" s="37" t="n">
        <f aca="false">INDEX('Default Prob'!$P$5:$P$14,MIN(1+_xlfn.IFNA(MATCH(F798,'Default Prob'!$F$5:$F$14,1),0),COUNT('Default Prob'!$P$5:$P$14)))</f>
        <v>0.0422329706543792</v>
      </c>
      <c r="H798" s="37" t="n">
        <f aca="false">H797*EXP(-G797*(F798-F797))</f>
        <v>0.910089038706849</v>
      </c>
      <c r="I798" s="38" t="n">
        <f aca="false">H797-H798</f>
        <v>0.000105237469862352</v>
      </c>
      <c r="J798" s="39" t="n">
        <f aca="false">INDEX('Default Prob'!$C$3:$C$20, _xlfn.IFNA(MATCH(F798, 'Default Prob'!$B$3:$B$20, 1), 1))</f>
        <v>-0.00592</v>
      </c>
      <c r="K798" s="40" t="n">
        <f aca="false">1/((1+J798)^F798)</f>
        <v>1.01812545598936</v>
      </c>
      <c r="L798" s="41" t="n">
        <f aca="false">IF(AND(D798, A798 &lt;= $G$2), $D$5*$D$2*(A798-E798)/365.25, 0)</f>
        <v>0</v>
      </c>
      <c r="M798" s="41" t="n">
        <f aca="false">IF(A798&lt;=$G$2, $D$5*$D$2*(A798-E798)/365.25, 0)</f>
        <v>3449.69199178645</v>
      </c>
      <c r="N798" s="42" t="n">
        <f aca="false">(L798*H798 + M798*I798) * K798</f>
        <v>0.369617065594453</v>
      </c>
      <c r="O798" s="43" t="n">
        <f aca="false">IF(A798&lt;=$G$2, $D$2*(1-$D$3), 0)</f>
        <v>600000</v>
      </c>
      <c r="P798" s="44" t="n">
        <f aca="false">O798*I798*K798</f>
        <v>64.2869681944638</v>
      </c>
    </row>
    <row r="799" customFormat="false" ht="15" hidden="false" customHeight="false" outlineLevel="0" collapsed="false">
      <c r="A799" s="4" t="n">
        <f aca="false">WORKDAY(A798, 1)</f>
        <v>45000</v>
      </c>
      <c r="B799" s="33" t="n">
        <f aca="false">DATE(2000, MONTH(A799), DAY(A799))</f>
        <v>36600</v>
      </c>
      <c r="C799" s="33" t="n">
        <f aca="false">VLOOKUP(B799, $R$9:$S$13, 2)</f>
        <v>36605</v>
      </c>
      <c r="D799" s="34" t="n">
        <f aca="false">IF(OR(C799=B799, AND(C799&lt;&gt;C798, C798&gt;B798)), 1, 0)</f>
        <v>0</v>
      </c>
      <c r="E799" s="4" t="n">
        <f aca="false" t="array" ref="E799:E799">INDEX($A$9:A798, MAX(IF($D$9:D798=1, ROW(D$9:$D798)-ROW($D$9)+1, 0)))</f>
        <v>44915</v>
      </c>
      <c r="F799" s="36" t="n">
        <f aca="false">(A799-$A$2)/365.25</f>
        <v>3.0280629705681</v>
      </c>
      <c r="G799" s="37" t="n">
        <f aca="false">INDEX('Default Prob'!$P$5:$P$14,MIN(1+_xlfn.IFNA(MATCH(F799,'Default Prob'!$F$5:$F$14,1),0),COUNT('Default Prob'!$P$5:$P$14)))</f>
        <v>0.0422329706543792</v>
      </c>
      <c r="H799" s="37" t="n">
        <f aca="false">H798*EXP(-G798*(F799-F798))</f>
        <v>0.909983813404637</v>
      </c>
      <c r="I799" s="38" t="n">
        <f aca="false">H798-H799</f>
        <v>0.000105225302212797</v>
      </c>
      <c r="J799" s="39" t="n">
        <f aca="false">INDEX('Default Prob'!$C$3:$C$20, _xlfn.IFNA(MATCH(F799, 'Default Prob'!$B$3:$B$20, 1), 1))</f>
        <v>-0.00592</v>
      </c>
      <c r="K799" s="40" t="n">
        <f aca="false">1/((1+J799)^F799)</f>
        <v>1.01814200701846</v>
      </c>
      <c r="L799" s="41" t="n">
        <f aca="false">IF(AND(D799, A799 &lt;= $G$2), $D$5*$D$2*(A799-E799)/365.25, 0)</f>
        <v>0</v>
      </c>
      <c r="M799" s="41" t="n">
        <f aca="false">IF(A799&lt;=$G$2, $D$5*$D$2*(A799-E799)/365.25, 0)</f>
        <v>3490.75975359343</v>
      </c>
      <c r="N799" s="42" t="n">
        <f aca="false">(L799*H799 + M799*I799) * K799</f>
        <v>0.373980104010068</v>
      </c>
      <c r="O799" s="43" t="n">
        <f aca="false">IF(A799&lt;=$G$2, $D$2*(1-$D$3), 0)</f>
        <v>600000</v>
      </c>
      <c r="P799" s="44" t="n">
        <f aca="false">O799*I799*K799</f>
        <v>64.2805802304364</v>
      </c>
    </row>
    <row r="800" customFormat="false" ht="15" hidden="false" customHeight="false" outlineLevel="0" collapsed="false">
      <c r="A800" s="4" t="n">
        <f aca="false">WORKDAY(A799, 1)</f>
        <v>45001</v>
      </c>
      <c r="B800" s="33" t="n">
        <f aca="false">DATE(2000, MONTH(A800), DAY(A800))</f>
        <v>36601</v>
      </c>
      <c r="C800" s="33" t="n">
        <f aca="false">VLOOKUP(B800, $R$9:$S$13, 2)</f>
        <v>36605</v>
      </c>
      <c r="D800" s="34" t="n">
        <f aca="false">IF(OR(C800=B800, AND(C800&lt;&gt;C799, C799&gt;B799)), 1, 0)</f>
        <v>0</v>
      </c>
      <c r="E800" s="4" t="n">
        <f aca="false" t="array" ref="E800:E800">INDEX($A$9:A799, MAX(IF($D$9:D799=1, ROW(D$9:$D799)-ROW($D$9)+1, 0)))</f>
        <v>44915</v>
      </c>
      <c r="F800" s="36" t="n">
        <f aca="false">(A800-$A$2)/365.25</f>
        <v>3.03080082135524</v>
      </c>
      <c r="G800" s="37" t="n">
        <f aca="false">INDEX('Default Prob'!$P$5:$P$14,MIN(1+_xlfn.IFNA(MATCH(F800,'Default Prob'!$F$5:$F$14,1),0),COUNT('Default Prob'!$P$5:$P$14)))</f>
        <v>0.0422329706543792</v>
      </c>
      <c r="H800" s="37" t="n">
        <f aca="false">H799*EXP(-G799*(F800-F799))</f>
        <v>0.909878600268667</v>
      </c>
      <c r="I800" s="38" t="n">
        <f aca="false">H799-H800</f>
        <v>0.000105213135969895</v>
      </c>
      <c r="J800" s="39" t="n">
        <f aca="false">INDEX('Default Prob'!$C$3:$C$20, _xlfn.IFNA(MATCH(F800, 'Default Prob'!$B$3:$B$20, 1), 1))</f>
        <v>-0.00592</v>
      </c>
      <c r="K800" s="40" t="n">
        <f aca="false">1/((1+J800)^F800)</f>
        <v>1.01815855831661</v>
      </c>
      <c r="L800" s="41" t="n">
        <f aca="false">IF(AND(D800, A800 &lt;= $G$2), $D$5*$D$2*(A800-E800)/365.25, 0)</f>
        <v>0</v>
      </c>
      <c r="M800" s="41" t="n">
        <f aca="false">IF(A800&lt;=$G$2, $D$5*$D$2*(A800-E800)/365.25, 0)</f>
        <v>3531.82751540041</v>
      </c>
      <c r="N800" s="42" t="n">
        <f aca="false">(L800*H800 + M800*I800) * K800</f>
        <v>0.378342271696785</v>
      </c>
      <c r="O800" s="43" t="n">
        <f aca="false">IF(A800&lt;=$G$2, $D$2*(1-$D$3), 0)</f>
        <v>600000</v>
      </c>
      <c r="P800" s="44" t="n">
        <f aca="false">O800*I800*K800</f>
        <v>64.2741929010468</v>
      </c>
    </row>
    <row r="801" customFormat="false" ht="15" hidden="false" customHeight="false" outlineLevel="0" collapsed="false">
      <c r="A801" s="4" t="n">
        <f aca="false">WORKDAY(A800, 1)</f>
        <v>45002</v>
      </c>
      <c r="B801" s="33" t="n">
        <f aca="false">DATE(2000, MONTH(A801), DAY(A801))</f>
        <v>36602</v>
      </c>
      <c r="C801" s="33" t="n">
        <f aca="false">VLOOKUP(B801, $R$9:$S$13, 2)</f>
        <v>36605</v>
      </c>
      <c r="D801" s="34" t="n">
        <f aca="false">IF(OR(C801=B801, AND(C801&lt;&gt;C800, C800&gt;B800)), 1, 0)</f>
        <v>0</v>
      </c>
      <c r="E801" s="4" t="n">
        <f aca="false" t="array" ref="E801:E801">INDEX($A$9:A800, MAX(IF($D$9:D800=1, ROW(D$9:$D800)-ROW($D$9)+1, 0)))</f>
        <v>44915</v>
      </c>
      <c r="F801" s="36" t="n">
        <f aca="false">(A801-$A$2)/365.25</f>
        <v>3.03353867214237</v>
      </c>
      <c r="G801" s="37" t="n">
        <f aca="false">INDEX('Default Prob'!$P$5:$P$14,MIN(1+_xlfn.IFNA(MATCH(F801,'Default Prob'!$F$5:$F$14,1),0),COUNT('Default Prob'!$P$5:$P$14)))</f>
        <v>0.0422329706543792</v>
      </c>
      <c r="H801" s="37" t="n">
        <f aca="false">H800*EXP(-G800*(F801-F800))</f>
        <v>0.909773399297533</v>
      </c>
      <c r="I801" s="38" t="n">
        <f aca="false">H800-H801</f>
        <v>0.000105200971133756</v>
      </c>
      <c r="J801" s="39" t="n">
        <f aca="false">INDEX('Default Prob'!$C$3:$C$20, _xlfn.IFNA(MATCH(F801, 'Default Prob'!$B$3:$B$20, 1), 1))</f>
        <v>-0.00592</v>
      </c>
      <c r="K801" s="40" t="n">
        <f aca="false">1/((1+J801)^F801)</f>
        <v>1.01817510988383</v>
      </c>
      <c r="L801" s="41" t="n">
        <f aca="false">IF(AND(D801, A801 &lt;= $G$2), $D$5*$D$2*(A801-E801)/365.25, 0)</f>
        <v>0</v>
      </c>
      <c r="M801" s="41" t="n">
        <f aca="false">IF(A801&lt;=$G$2, $D$5*$D$2*(A801-E801)/365.25, 0)</f>
        <v>3572.89527720739</v>
      </c>
      <c r="N801" s="42" t="n">
        <f aca="false">(L801*H801 + M801*I801) * K801</f>
        <v>0.382703568785539</v>
      </c>
      <c r="O801" s="43" t="n">
        <f aca="false">IF(A801&lt;=$G$2, $D$2*(1-$D$3), 0)</f>
        <v>600000</v>
      </c>
      <c r="P801" s="44" t="n">
        <f aca="false">O801*I801*K801</f>
        <v>64.2678062063991</v>
      </c>
    </row>
    <row r="802" customFormat="false" ht="15" hidden="false" customHeight="false" outlineLevel="0" collapsed="false">
      <c r="A802" s="4" t="n">
        <f aca="false">WORKDAY(A801, 1)</f>
        <v>45005</v>
      </c>
      <c r="B802" s="33" t="n">
        <f aca="false">DATE(2000, MONTH(A802), DAY(A802))</f>
        <v>36605</v>
      </c>
      <c r="C802" s="33" t="n">
        <f aca="false">VLOOKUP(B802, $R$9:$S$13, 2)</f>
        <v>36605</v>
      </c>
      <c r="D802" s="34" t="n">
        <f aca="false">IF(OR(C802=B802, AND(C802&lt;&gt;C801, C801&gt;B801)), 1, 0)</f>
        <v>1</v>
      </c>
      <c r="E802" s="4" t="n">
        <f aca="false" t="array" ref="E802:E802">INDEX($A$9:A801, MAX(IF($D$9:D801=1, ROW(D$9:$D801)-ROW($D$9)+1, 0)))</f>
        <v>44915</v>
      </c>
      <c r="F802" s="36" t="n">
        <f aca="false">(A802-$A$2)/365.25</f>
        <v>3.04175222450376</v>
      </c>
      <c r="G802" s="37" t="n">
        <f aca="false">INDEX('Default Prob'!$P$5:$P$14,MIN(1+_xlfn.IFNA(MATCH(F802,'Default Prob'!$F$5:$F$14,1),0),COUNT('Default Prob'!$P$5:$P$14)))</f>
        <v>0.0422329706543792</v>
      </c>
      <c r="H802" s="37" t="n">
        <f aca="false">H801*EXP(-G801*(F802-F801))</f>
        <v>0.909457869359084</v>
      </c>
      <c r="I802" s="38" t="n">
        <f aca="false">H801-H802</f>
        <v>0.000315529938448855</v>
      </c>
      <c r="J802" s="39" t="n">
        <f aca="false">INDEX('Default Prob'!$C$3:$C$20, _xlfn.IFNA(MATCH(F802, 'Default Prob'!$B$3:$B$20, 1), 1))</f>
        <v>-0.00592</v>
      </c>
      <c r="K802" s="40" t="n">
        <f aca="false">1/((1+J802)^F802)</f>
        <v>1.01822476619993</v>
      </c>
      <c r="L802" s="41" t="n">
        <f aca="false">IF(AND(D802, A802 &lt;= $G$2), $D$5*$D$2*(A802-E802)/365.25, 0)</f>
        <v>3696.09856262834</v>
      </c>
      <c r="M802" s="41" t="n">
        <f aca="false">IF(A802&lt;=$G$2, $D$5*$D$2*(A802-E802)/365.25, 0)</f>
        <v>3696.09856262834</v>
      </c>
      <c r="N802" s="42" t="n">
        <f aca="false">(L802*H802 + M802*I802) * K802</f>
        <v>3423.89497377897</v>
      </c>
      <c r="O802" s="43" t="n">
        <f aca="false">IF(A802&lt;=$G$2, $D$2*(1-$D$3), 0)</f>
        <v>600000</v>
      </c>
      <c r="P802" s="44" t="n">
        <f aca="false">O802*I802*K802</f>
        <v>192.768238683698</v>
      </c>
    </row>
    <row r="803" customFormat="false" ht="15" hidden="false" customHeight="false" outlineLevel="0" collapsed="false">
      <c r="A803" s="4" t="n">
        <f aca="false">WORKDAY(A802, 1)</f>
        <v>45006</v>
      </c>
      <c r="B803" s="33" t="n">
        <f aca="false">DATE(2000, MONTH(A803), DAY(A803))</f>
        <v>36606</v>
      </c>
      <c r="C803" s="33" t="n">
        <f aca="false">VLOOKUP(B803, $R$9:$S$13, 2)</f>
        <v>36697</v>
      </c>
      <c r="D803" s="34" t="n">
        <f aca="false">IF(OR(C803=B803, AND(C803&lt;&gt;C802, C802&gt;B802)), 1, 0)</f>
        <v>0</v>
      </c>
      <c r="E803" s="4" t="n">
        <f aca="false" t="array" ref="E803:E803">INDEX($A$9:A802, MAX(IF($D$9:D802=1, ROW(D$9:$D802)-ROW($D$9)+1, 0)))</f>
        <v>45005</v>
      </c>
      <c r="F803" s="36" t="n">
        <f aca="false">(A803-$A$2)/365.25</f>
        <v>3.0444900752909</v>
      </c>
      <c r="G803" s="37" t="n">
        <f aca="false">INDEX('Default Prob'!$P$5:$P$14,MIN(1+_xlfn.IFNA(MATCH(F803,'Default Prob'!$F$5:$F$14,1),0),COUNT('Default Prob'!$P$5:$P$14)))</f>
        <v>0.0422329706543792</v>
      </c>
      <c r="H803" s="37" t="n">
        <f aca="false">H802*EXP(-G802*(F803-F802))</f>
        <v>0.909352717033232</v>
      </c>
      <c r="I803" s="38" t="n">
        <f aca="false">H802-H803</f>
        <v>0.000105152325852731</v>
      </c>
      <c r="J803" s="39" t="n">
        <f aca="false">INDEX('Default Prob'!$C$3:$C$20, _xlfn.IFNA(MATCH(F803, 'Default Prob'!$B$3:$B$20, 1), 1))</f>
        <v>-0.00592</v>
      </c>
      <c r="K803" s="40" t="n">
        <f aca="false">1/((1+J803)^F803)</f>
        <v>1.01824131884345</v>
      </c>
      <c r="L803" s="41" t="n">
        <f aca="false">IF(AND(D803, A803 &lt;= $G$2), $D$5*$D$2*(A803-E803)/365.25, 0)</f>
        <v>0</v>
      </c>
      <c r="M803" s="41" t="n">
        <f aca="false">IF(A803&lt;=$G$2, $D$5*$D$2*(A803-E803)/365.25, 0)</f>
        <v>41.0677618069815</v>
      </c>
      <c r="N803" s="42" t="n">
        <f aca="false">(L803*H803 + M803*I803) * K803</f>
        <v>0.00439714344787436</v>
      </c>
      <c r="O803" s="43" t="n">
        <f aca="false">IF(A803&lt;=$G$2, $D$2*(1-$D$3), 0)</f>
        <v>600000</v>
      </c>
      <c r="P803" s="44" t="n">
        <f aca="false">O803*I803*K803</f>
        <v>64.2422657734444</v>
      </c>
    </row>
    <row r="804" customFormat="false" ht="15" hidden="false" customHeight="false" outlineLevel="0" collapsed="false">
      <c r="A804" s="4" t="n">
        <f aca="false">WORKDAY(A803, 1)</f>
        <v>45007</v>
      </c>
      <c r="B804" s="33" t="n">
        <f aca="false">DATE(2000, MONTH(A804), DAY(A804))</f>
        <v>36607</v>
      </c>
      <c r="C804" s="33" t="n">
        <f aca="false">VLOOKUP(B804, $R$9:$S$13, 2)</f>
        <v>36697</v>
      </c>
      <c r="D804" s="34" t="n">
        <f aca="false">IF(OR(C804=B804, AND(C804&lt;&gt;C803, C803&gt;B803)), 1, 0)</f>
        <v>0</v>
      </c>
      <c r="E804" s="4" t="n">
        <f aca="false" t="array" ref="E804:E804">INDEX($A$9:A803, MAX(IF($D$9:D803=1, ROW(D$9:$D803)-ROW($D$9)+1, 0)))</f>
        <v>45005</v>
      </c>
      <c r="F804" s="36" t="n">
        <f aca="false">(A804-$A$2)/365.25</f>
        <v>3.04722792607803</v>
      </c>
      <c r="G804" s="37" t="n">
        <f aca="false">INDEX('Default Prob'!$P$5:$P$14,MIN(1+_xlfn.IFNA(MATCH(F804,'Default Prob'!$F$5:$F$14,1),0),COUNT('Default Prob'!$P$5:$P$14)))</f>
        <v>0.0422329706543792</v>
      </c>
      <c r="H804" s="37" t="n">
        <f aca="false">H803*EXP(-G803*(F804-F803))</f>
        <v>0.909247576865184</v>
      </c>
      <c r="I804" s="38" t="n">
        <f aca="false">H803-H804</f>
        <v>0.000105140168047524</v>
      </c>
      <c r="J804" s="39" t="n">
        <f aca="false">INDEX('Default Prob'!$C$3:$C$20, _xlfn.IFNA(MATCH(F804, 'Default Prob'!$B$3:$B$20, 1), 1))</f>
        <v>-0.00592</v>
      </c>
      <c r="K804" s="40" t="n">
        <f aca="false">1/((1+J804)^F804)</f>
        <v>1.01825787175605</v>
      </c>
      <c r="L804" s="41" t="n">
        <f aca="false">IF(AND(D804, A804 &lt;= $G$2), $D$5*$D$2*(A804-E804)/365.25, 0)</f>
        <v>0</v>
      </c>
      <c r="M804" s="41" t="n">
        <f aca="false">IF(A804&lt;=$G$2, $D$5*$D$2*(A804-E804)/365.25, 0)</f>
        <v>82.1355236139631</v>
      </c>
      <c r="N804" s="42" t="n">
        <f aca="false">(L804*H804 + M804*I804) * K804</f>
        <v>0.00879341303919061</v>
      </c>
      <c r="O804" s="43" t="n">
        <f aca="false">IF(A804&lt;=$G$2, $D$2*(1-$D$3), 0)</f>
        <v>600000</v>
      </c>
      <c r="P804" s="44" t="n">
        <f aca="false">O804*I804*K804</f>
        <v>64.2358822512874</v>
      </c>
    </row>
    <row r="805" customFormat="false" ht="15" hidden="false" customHeight="false" outlineLevel="0" collapsed="false">
      <c r="A805" s="4" t="n">
        <f aca="false">WORKDAY(A804, 1)</f>
        <v>45008</v>
      </c>
      <c r="B805" s="33" t="n">
        <f aca="false">DATE(2000, MONTH(A805), DAY(A805))</f>
        <v>36608</v>
      </c>
      <c r="C805" s="33" t="n">
        <f aca="false">VLOOKUP(B805, $R$9:$S$13, 2)</f>
        <v>36697</v>
      </c>
      <c r="D805" s="34" t="n">
        <f aca="false">IF(OR(C805=B805, AND(C805&lt;&gt;C804, C804&gt;B804)), 1, 0)</f>
        <v>0</v>
      </c>
      <c r="E805" s="4" t="n">
        <f aca="false" t="array" ref="E805:E805">INDEX($A$9:A804, MAX(IF($D$9:D804=1, ROW(D$9:$D804)-ROW($D$9)+1, 0)))</f>
        <v>45005</v>
      </c>
      <c r="F805" s="36" t="n">
        <f aca="false">(A805-$A$2)/365.25</f>
        <v>3.04996577686516</v>
      </c>
      <c r="G805" s="37" t="n">
        <f aca="false">INDEX('Default Prob'!$P$5:$P$14,MIN(1+_xlfn.IFNA(MATCH(F805,'Default Prob'!$F$5:$F$14,1),0),COUNT('Default Prob'!$P$5:$P$14)))</f>
        <v>0.0422329706543792</v>
      </c>
      <c r="H805" s="37" t="n">
        <f aca="false">H804*EXP(-G804*(F805-F804))</f>
        <v>0.909142448853536</v>
      </c>
      <c r="I805" s="38" t="n">
        <f aca="false">H804-H805</f>
        <v>0.00010512801164797</v>
      </c>
      <c r="J805" s="39" t="n">
        <f aca="false">INDEX('Default Prob'!$C$3:$C$20, _xlfn.IFNA(MATCH(F805, 'Default Prob'!$B$3:$B$20, 1), 1))</f>
        <v>-0.00592</v>
      </c>
      <c r="K805" s="40" t="n">
        <f aca="false">1/((1+J805)^F805)</f>
        <v>1.01827442493775</v>
      </c>
      <c r="L805" s="41" t="n">
        <f aca="false">IF(AND(D805, A805 &lt;= $G$2), $D$5*$D$2*(A805-E805)/365.25, 0)</f>
        <v>0</v>
      </c>
      <c r="M805" s="41" t="n">
        <f aca="false">IF(A805&lt;=$G$2, $D$5*$D$2*(A805-E805)/365.25, 0)</f>
        <v>123.203285420945</v>
      </c>
      <c r="N805" s="42" t="n">
        <f aca="false">(L805*H805 + M805*I805) * K805</f>
        <v>0.0131888089041913</v>
      </c>
      <c r="O805" s="43" t="n">
        <f aca="false">IF(A805&lt;=$G$2, $D$2*(1-$D$3), 0)</f>
        <v>600000</v>
      </c>
      <c r="P805" s="44" t="n">
        <f aca="false">O805*I805*K805</f>
        <v>64.2294993634118</v>
      </c>
    </row>
    <row r="806" customFormat="false" ht="15" hidden="false" customHeight="false" outlineLevel="0" collapsed="false">
      <c r="A806" s="4" t="n">
        <f aca="false">WORKDAY(A805, 1)</f>
        <v>45009</v>
      </c>
      <c r="B806" s="33" t="n">
        <f aca="false">DATE(2000, MONTH(A806), DAY(A806))</f>
        <v>36609</v>
      </c>
      <c r="C806" s="33" t="n">
        <f aca="false">VLOOKUP(B806, $R$9:$S$13, 2)</f>
        <v>36697</v>
      </c>
      <c r="D806" s="34" t="n">
        <f aca="false">IF(OR(C806=B806, AND(C806&lt;&gt;C805, C805&gt;B805)), 1, 0)</f>
        <v>0</v>
      </c>
      <c r="E806" s="4" t="n">
        <f aca="false" t="array" ref="E806:E806">INDEX($A$9:A805, MAX(IF($D$9:D805=1, ROW(D$9:$D805)-ROW($D$9)+1, 0)))</f>
        <v>45005</v>
      </c>
      <c r="F806" s="36" t="n">
        <f aca="false">(A806-$A$2)/365.25</f>
        <v>3.05270362765229</v>
      </c>
      <c r="G806" s="37" t="n">
        <f aca="false">INDEX('Default Prob'!$P$5:$P$14,MIN(1+_xlfn.IFNA(MATCH(F806,'Default Prob'!$F$5:$F$14,1),0),COUNT('Default Prob'!$P$5:$P$14)))</f>
        <v>0.0422329706543792</v>
      </c>
      <c r="H806" s="37" t="n">
        <f aca="false">H805*EXP(-G805*(F806-F805))</f>
        <v>0.909037332996882</v>
      </c>
      <c r="I806" s="38" t="n">
        <f aca="false">H805-H806</f>
        <v>0.000105115856653959</v>
      </c>
      <c r="J806" s="39" t="n">
        <f aca="false">INDEX('Default Prob'!$C$3:$C$20, _xlfn.IFNA(MATCH(F806, 'Default Prob'!$B$3:$B$20, 1), 1))</f>
        <v>-0.00592</v>
      </c>
      <c r="K806" s="40" t="n">
        <f aca="false">1/((1+J806)^F806)</f>
        <v>1.01829097838855</v>
      </c>
      <c r="L806" s="41" t="n">
        <f aca="false">IF(AND(D806, A806 &lt;= $G$2), $D$5*$D$2*(A806-E806)/365.25, 0)</f>
        <v>0</v>
      </c>
      <c r="M806" s="41" t="n">
        <f aca="false">IF(A806&lt;=$G$2, $D$5*$D$2*(A806-E806)/365.25, 0)</f>
        <v>164.271047227926</v>
      </c>
      <c r="N806" s="42" t="n">
        <f aca="false">(L806*H806 + M806*I806) * K806</f>
        <v>0.0175833311731105</v>
      </c>
      <c r="O806" s="43" t="n">
        <f aca="false">IF(A806&lt;=$G$2, $D$2*(1-$D$3), 0)</f>
        <v>600000</v>
      </c>
      <c r="P806" s="44" t="n">
        <f aca="false">O806*I806*K806</f>
        <v>64.223117109786</v>
      </c>
    </row>
    <row r="807" customFormat="false" ht="15" hidden="false" customHeight="false" outlineLevel="0" collapsed="false">
      <c r="A807" s="4" t="n">
        <f aca="false">WORKDAY(A806, 1)</f>
        <v>45012</v>
      </c>
      <c r="B807" s="33" t="n">
        <f aca="false">DATE(2000, MONTH(A807), DAY(A807))</f>
        <v>36612</v>
      </c>
      <c r="C807" s="33" t="n">
        <f aca="false">VLOOKUP(B807, $R$9:$S$13, 2)</f>
        <v>36697</v>
      </c>
      <c r="D807" s="34" t="n">
        <f aca="false">IF(OR(C807=B807, AND(C807&lt;&gt;C806, C806&gt;B806)), 1, 0)</f>
        <v>0</v>
      </c>
      <c r="E807" s="4" t="n">
        <f aca="false" t="array" ref="E807:E807">INDEX($A$9:A806, MAX(IF($D$9:D806=1, ROW(D$9:$D806)-ROW($D$9)+1, 0)))</f>
        <v>45005</v>
      </c>
      <c r="F807" s="36" t="n">
        <f aca="false">(A807-$A$2)/365.25</f>
        <v>3.06091718001369</v>
      </c>
      <c r="G807" s="37" t="n">
        <f aca="false">INDEX('Default Prob'!$P$5:$P$14,MIN(1+_xlfn.IFNA(MATCH(F807,'Default Prob'!$F$5:$F$14,1),0),COUNT('Default Prob'!$P$5:$P$14)))</f>
        <v>0.0422329706543792</v>
      </c>
      <c r="H807" s="37" t="n">
        <f aca="false">H806*EXP(-G806*(F807-F806))</f>
        <v>0.908722058342831</v>
      </c>
      <c r="I807" s="38" t="n">
        <f aca="false">H806-H807</f>
        <v>0.00031527465405079</v>
      </c>
      <c r="J807" s="39" t="n">
        <f aca="false">INDEX('Default Prob'!$C$3:$C$20, _xlfn.IFNA(MATCH(F807, 'Default Prob'!$B$3:$B$20, 1), 1))</f>
        <v>-0.00592</v>
      </c>
      <c r="K807" s="40" t="n">
        <f aca="false">1/((1+J807)^F807)</f>
        <v>1.01834064035553</v>
      </c>
      <c r="L807" s="41" t="n">
        <f aca="false">IF(AND(D807, A807 &lt;= $G$2), $D$5*$D$2*(A807-E807)/365.25, 0)</f>
        <v>0</v>
      </c>
      <c r="M807" s="41" t="n">
        <f aca="false">IF(A807&lt;=$G$2, $D$5*$D$2*(A807-E807)/365.25, 0)</f>
        <v>287.474332648871</v>
      </c>
      <c r="N807" s="42" t="n">
        <f aca="false">(L807*H807 + M807*I807) * K807</f>
        <v>0.0922956448319366</v>
      </c>
      <c r="O807" s="43" t="n">
        <f aca="false">IF(A807&lt;=$G$2, $D$2*(1-$D$3), 0)</f>
        <v>600000</v>
      </c>
      <c r="P807" s="44" t="n">
        <f aca="false">O807*I807*K807</f>
        <v>192.634195856371</v>
      </c>
    </row>
    <row r="808" customFormat="false" ht="15" hidden="false" customHeight="false" outlineLevel="0" collapsed="false">
      <c r="A808" s="4" t="n">
        <f aca="false">WORKDAY(A807, 1)</f>
        <v>45013</v>
      </c>
      <c r="B808" s="33" t="n">
        <f aca="false">DATE(2000, MONTH(A808), DAY(A808))</f>
        <v>36613</v>
      </c>
      <c r="C808" s="33" t="n">
        <f aca="false">VLOOKUP(B808, $R$9:$S$13, 2)</f>
        <v>36697</v>
      </c>
      <c r="D808" s="34" t="n">
        <f aca="false">IF(OR(C808=B808, AND(C808&lt;&gt;C807, C807&gt;B807)), 1, 0)</f>
        <v>0</v>
      </c>
      <c r="E808" s="4" t="n">
        <f aca="false" t="array" ref="E808:E808">INDEX($A$9:A807, MAX(IF($D$9:D807=1, ROW(D$9:$D807)-ROW($D$9)+1, 0)))</f>
        <v>45005</v>
      </c>
      <c r="F808" s="36" t="n">
        <f aca="false">(A808-$A$2)/365.25</f>
        <v>3.06365503080082</v>
      </c>
      <c r="G808" s="37" t="n">
        <f aca="false">INDEX('Default Prob'!$P$5:$P$14,MIN(1+_xlfn.IFNA(MATCH(F808,'Default Prob'!$F$5:$F$14,1),0),COUNT('Default Prob'!$P$5:$P$14)))</f>
        <v>0.0422329706543792</v>
      </c>
      <c r="H808" s="37" t="n">
        <f aca="false">H807*EXP(-G807*(F808-F807))</f>
        <v>0.908616991092101</v>
      </c>
      <c r="I808" s="38" t="n">
        <f aca="false">H807-H808</f>
        <v>0.000105067250730118</v>
      </c>
      <c r="J808" s="39" t="n">
        <f aca="false">INDEX('Default Prob'!$C$3:$C$20, _xlfn.IFNA(MATCH(F808, 'Default Prob'!$B$3:$B$20, 1), 1))</f>
        <v>-0.00592</v>
      </c>
      <c r="K808" s="40" t="n">
        <f aca="false">1/((1+J808)^F808)</f>
        <v>1.01835719488275</v>
      </c>
      <c r="L808" s="41" t="n">
        <f aca="false">IF(AND(D808, A808 &lt;= $G$2), $D$5*$D$2*(A808-E808)/365.25, 0)</f>
        <v>0</v>
      </c>
      <c r="M808" s="41" t="n">
        <f aca="false">IF(A808&lt;=$G$2, $D$5*$D$2*(A808-E808)/365.25, 0)</f>
        <v>328.542094455852</v>
      </c>
      <c r="N808" s="42" t="n">
        <f aca="false">(L808*H808 + M808*I808) * K808</f>
        <v>0.0351526868920132</v>
      </c>
      <c r="O808" s="43" t="n">
        <f aca="false">IF(A808&lt;=$G$2, $D$2*(1-$D$3), 0)</f>
        <v>600000</v>
      </c>
      <c r="P808" s="44" t="n">
        <f aca="false">O808*I808*K808</f>
        <v>64.197594436539</v>
      </c>
    </row>
    <row r="809" customFormat="false" ht="15" hidden="false" customHeight="false" outlineLevel="0" collapsed="false">
      <c r="A809" s="4" t="n">
        <f aca="false">WORKDAY(A808, 1)</f>
        <v>45014</v>
      </c>
      <c r="B809" s="33" t="n">
        <f aca="false">DATE(2000, MONTH(A809), DAY(A809))</f>
        <v>36614</v>
      </c>
      <c r="C809" s="33" t="n">
        <f aca="false">VLOOKUP(B809, $R$9:$S$13, 2)</f>
        <v>36697</v>
      </c>
      <c r="D809" s="34" t="n">
        <f aca="false">IF(OR(C809=B809, AND(C809&lt;&gt;C808, C808&gt;B808)), 1, 0)</f>
        <v>0</v>
      </c>
      <c r="E809" s="4" t="n">
        <f aca="false" t="array" ref="E809:E809">INDEX($A$9:A808, MAX(IF($D$9:D808=1, ROW(D$9:$D808)-ROW($D$9)+1, 0)))</f>
        <v>45005</v>
      </c>
      <c r="F809" s="36" t="n">
        <f aca="false">(A809-$A$2)/365.25</f>
        <v>3.06639288158795</v>
      </c>
      <c r="G809" s="37" t="n">
        <f aca="false">INDEX('Default Prob'!$P$5:$P$14,MIN(1+_xlfn.IFNA(MATCH(F809,'Default Prob'!$F$5:$F$14,1),0),COUNT('Default Prob'!$P$5:$P$14)))</f>
        <v>0.0422329706543792</v>
      </c>
      <c r="H809" s="37" t="n">
        <f aca="false">H808*EXP(-G808*(F809-F808))</f>
        <v>0.90851193598934</v>
      </c>
      <c r="I809" s="38" t="n">
        <f aca="false">H808-H809</f>
        <v>0.000105055102761376</v>
      </c>
      <c r="J809" s="39" t="n">
        <f aca="false">INDEX('Default Prob'!$C$3:$C$20, _xlfn.IFNA(MATCH(F809, 'Default Prob'!$B$3:$B$20, 1), 1))</f>
        <v>-0.00592</v>
      </c>
      <c r="K809" s="40" t="n">
        <f aca="false">1/((1+J809)^F809)</f>
        <v>1.01837374967908</v>
      </c>
      <c r="L809" s="41" t="n">
        <f aca="false">IF(AND(D809, A809 &lt;= $G$2), $D$5*$D$2*(A809-E809)/365.25, 0)</f>
        <v>0</v>
      </c>
      <c r="M809" s="41" t="n">
        <f aca="false">IF(A809&lt;=$G$2, $D$5*$D$2*(A809-E809)/365.25, 0)</f>
        <v>369.609856262834</v>
      </c>
      <c r="N809" s="42" t="n">
        <f aca="false">(L809*H809 + M809*I809) * K809</f>
        <v>0.0395428431333967</v>
      </c>
      <c r="O809" s="43" t="n">
        <f aca="false">IF(A809&lt;=$G$2, $D$2*(1-$D$3), 0)</f>
        <v>600000</v>
      </c>
      <c r="P809" s="44" t="n">
        <f aca="false">O809*I809*K809</f>
        <v>64.1912153532139</v>
      </c>
    </row>
    <row r="810" customFormat="false" ht="15" hidden="false" customHeight="false" outlineLevel="0" collapsed="false">
      <c r="A810" s="4" t="n">
        <f aca="false">WORKDAY(A809, 1)</f>
        <v>45015</v>
      </c>
      <c r="B810" s="33" t="n">
        <f aca="false">DATE(2000, MONTH(A810), DAY(A810))</f>
        <v>36615</v>
      </c>
      <c r="C810" s="33" t="n">
        <f aca="false">VLOOKUP(B810, $R$9:$S$13, 2)</f>
        <v>36697</v>
      </c>
      <c r="D810" s="34" t="n">
        <f aca="false">IF(OR(C810=B810, AND(C810&lt;&gt;C809, C809&gt;B809)), 1, 0)</f>
        <v>0</v>
      </c>
      <c r="E810" s="4" t="n">
        <f aca="false" t="array" ref="E810:E810">INDEX($A$9:A809, MAX(IF($D$9:D809=1, ROW(D$9:$D809)-ROW($D$9)+1, 0)))</f>
        <v>45005</v>
      </c>
      <c r="F810" s="36" t="n">
        <f aca="false">(A810-$A$2)/365.25</f>
        <v>3.06913073237509</v>
      </c>
      <c r="G810" s="37" t="n">
        <f aca="false">INDEX('Default Prob'!$P$5:$P$14,MIN(1+_xlfn.IFNA(MATCH(F810,'Default Prob'!$F$5:$F$14,1),0),COUNT('Default Prob'!$P$5:$P$14)))</f>
        <v>0.0422329706543792</v>
      </c>
      <c r="H810" s="37" t="n">
        <f aca="false">H809*EXP(-G809*(F810-F809))</f>
        <v>0.908406893033142</v>
      </c>
      <c r="I810" s="38" t="n">
        <f aca="false">H809-H810</f>
        <v>0.000105042956197177</v>
      </c>
      <c r="J810" s="39" t="n">
        <f aca="false">INDEX('Default Prob'!$C$3:$C$20, _xlfn.IFNA(MATCH(F810, 'Default Prob'!$B$3:$B$20, 1), 1))</f>
        <v>-0.00592</v>
      </c>
      <c r="K810" s="40" t="n">
        <f aca="false">1/((1+J810)^F810)</f>
        <v>1.01839030474453</v>
      </c>
      <c r="L810" s="41" t="n">
        <f aca="false">IF(AND(D810, A810 &lt;= $G$2), $D$5*$D$2*(A810-E810)/365.25, 0)</f>
        <v>0</v>
      </c>
      <c r="M810" s="41" t="n">
        <f aca="false">IF(A810&lt;=$G$2, $D$5*$D$2*(A810-E810)/365.25, 0)</f>
        <v>410.677618069815</v>
      </c>
      <c r="N810" s="42" t="n">
        <f aca="false">(L810*H810 + M810*I810) * K810</f>
        <v>0.0439321265597164</v>
      </c>
      <c r="O810" s="43" t="n">
        <f aca="false">IF(A810&lt;=$G$2, $D$2*(1-$D$3), 0)</f>
        <v>600000</v>
      </c>
      <c r="P810" s="44" t="n">
        <f aca="false">O810*I810*K810</f>
        <v>64.1848369037457</v>
      </c>
    </row>
    <row r="811" customFormat="false" ht="15" hidden="false" customHeight="false" outlineLevel="0" collapsed="false">
      <c r="A811" s="4" t="n">
        <f aca="false">WORKDAY(A810, 1)</f>
        <v>45016</v>
      </c>
      <c r="B811" s="33" t="n">
        <f aca="false">DATE(2000, MONTH(A811), DAY(A811))</f>
        <v>36616</v>
      </c>
      <c r="C811" s="33" t="n">
        <f aca="false">VLOOKUP(B811, $R$9:$S$13, 2)</f>
        <v>36697</v>
      </c>
      <c r="D811" s="34" t="n">
        <f aca="false">IF(OR(C811=B811, AND(C811&lt;&gt;C810, C810&gt;B810)), 1, 0)</f>
        <v>0</v>
      </c>
      <c r="E811" s="4" t="n">
        <f aca="false" t="array" ref="E811:E811">INDEX($A$9:A810, MAX(IF($D$9:D810=1, ROW(D$9:$D810)-ROW($D$9)+1, 0)))</f>
        <v>45005</v>
      </c>
      <c r="F811" s="36" t="n">
        <f aca="false">(A811-$A$2)/365.25</f>
        <v>3.07186858316222</v>
      </c>
      <c r="G811" s="37" t="n">
        <f aca="false">INDEX('Default Prob'!$P$5:$P$14,MIN(1+_xlfn.IFNA(MATCH(F811,'Default Prob'!$F$5:$F$14,1),0),COUNT('Default Prob'!$P$5:$P$14)))</f>
        <v>0.0422329706543792</v>
      </c>
      <c r="H811" s="37" t="n">
        <f aca="false">H810*EXP(-G810*(F811-F810))</f>
        <v>0.908301862222105</v>
      </c>
      <c r="I811" s="38" t="n">
        <f aca="false">H810-H811</f>
        <v>0.000105030811037299</v>
      </c>
      <c r="J811" s="39" t="n">
        <f aca="false">INDEX('Default Prob'!$C$3:$C$20, _xlfn.IFNA(MATCH(F811, 'Default Prob'!$B$3:$B$20, 1), 1))</f>
        <v>-0.00592</v>
      </c>
      <c r="K811" s="40" t="n">
        <f aca="false">1/((1+J811)^F811)</f>
        <v>1.01840686007911</v>
      </c>
      <c r="L811" s="41" t="n">
        <f aca="false">IF(AND(D811, A811 &lt;= $G$2), $D$5*$D$2*(A811-E811)/365.25, 0)</f>
        <v>0</v>
      </c>
      <c r="M811" s="41" t="n">
        <f aca="false">IF(A811&lt;=$G$2, $D$5*$D$2*(A811-E811)/365.25, 0)</f>
        <v>451.745379876797</v>
      </c>
      <c r="N811" s="42" t="n">
        <f aca="false">(L811*H811 + M811*I811) * K811</f>
        <v>0.0483205373010529</v>
      </c>
      <c r="O811" s="43" t="n">
        <f aca="false">IF(A811&lt;=$G$2, $D$2*(1-$D$3), 0)</f>
        <v>600000</v>
      </c>
      <c r="P811" s="44" t="n">
        <f aca="false">O811*I811*K811</f>
        <v>64.1784590880348</v>
      </c>
    </row>
    <row r="812" customFormat="false" ht="15" hidden="false" customHeight="false" outlineLevel="0" collapsed="false">
      <c r="A812" s="4" t="n">
        <f aca="false">WORKDAY(A811, 1)</f>
        <v>45019</v>
      </c>
      <c r="B812" s="33" t="n">
        <f aca="false">DATE(2000, MONTH(A812), DAY(A812))</f>
        <v>36619</v>
      </c>
      <c r="C812" s="33" t="n">
        <f aca="false">VLOOKUP(B812, $R$9:$S$13, 2)</f>
        <v>36697</v>
      </c>
      <c r="D812" s="34" t="n">
        <f aca="false">IF(OR(C812=B812, AND(C812&lt;&gt;C811, C811&gt;B811)), 1, 0)</f>
        <v>0</v>
      </c>
      <c r="E812" s="4" t="n">
        <f aca="false" t="array" ref="E812:E812">INDEX($A$9:A811, MAX(IF($D$9:D811=1, ROW(D$9:$D811)-ROW($D$9)+1, 0)))</f>
        <v>45005</v>
      </c>
      <c r="F812" s="36" t="n">
        <f aca="false">(A812-$A$2)/365.25</f>
        <v>3.08008213552361</v>
      </c>
      <c r="G812" s="37" t="n">
        <f aca="false">INDEX('Default Prob'!$P$5:$P$14,MIN(1+_xlfn.IFNA(MATCH(F812,'Default Prob'!$F$5:$F$14,1),0),COUNT('Default Prob'!$P$5:$P$14)))</f>
        <v>0.0422329706543792</v>
      </c>
      <c r="H812" s="37" t="n">
        <f aca="false">H811*EXP(-G811*(F812-F811))</f>
        <v>0.907986842645911</v>
      </c>
      <c r="I812" s="38" t="n">
        <f aca="false">H811-H812</f>
        <v>0.000315019576194619</v>
      </c>
      <c r="J812" s="39" t="n">
        <f aca="false">INDEX('Default Prob'!$C$3:$C$20, _xlfn.IFNA(MATCH(F812, 'Default Prob'!$B$3:$B$20, 1), 1))</f>
        <v>-0.00592</v>
      </c>
      <c r="K812" s="40" t="n">
        <f aca="false">1/((1+J812)^F812)</f>
        <v>1.01845652769764</v>
      </c>
      <c r="L812" s="41" t="n">
        <f aca="false">IF(AND(D812, A812 &lt;= $G$2), $D$5*$D$2*(A812-E812)/365.25, 0)</f>
        <v>0</v>
      </c>
      <c r="M812" s="41" t="n">
        <f aca="false">IF(A812&lt;=$G$2, $D$5*$D$2*(A812-E812)/365.25, 0)</f>
        <v>574.948665297741</v>
      </c>
      <c r="N812" s="42" t="n">
        <f aca="false">(L812*H812 + M812*I812) * K812</f>
        <v>0.184462932738865</v>
      </c>
      <c r="O812" s="43" t="n">
        <f aca="false">IF(A812&lt;=$G$2, $D$2*(1-$D$3), 0)</f>
        <v>600000</v>
      </c>
      <c r="P812" s="44" t="n">
        <f aca="false">O812*I812*K812</f>
        <v>192.500246236773</v>
      </c>
    </row>
    <row r="813" customFormat="false" ht="15" hidden="false" customHeight="false" outlineLevel="0" collapsed="false">
      <c r="A813" s="4" t="n">
        <f aca="false">WORKDAY(A812, 1)</f>
        <v>45020</v>
      </c>
      <c r="B813" s="33" t="n">
        <f aca="false">DATE(2000, MONTH(A813), DAY(A813))</f>
        <v>36620</v>
      </c>
      <c r="C813" s="33" t="n">
        <f aca="false">VLOOKUP(B813, $R$9:$S$13, 2)</f>
        <v>36697</v>
      </c>
      <c r="D813" s="34" t="n">
        <f aca="false">IF(OR(C813=B813, AND(C813&lt;&gt;C812, C812&gt;B812)), 1, 0)</f>
        <v>0</v>
      </c>
      <c r="E813" s="4" t="n">
        <f aca="false" t="array" ref="E813:E813">INDEX($A$9:A812, MAX(IF($D$9:D812=1, ROW(D$9:$D812)-ROW($D$9)+1, 0)))</f>
        <v>45005</v>
      </c>
      <c r="F813" s="36" t="n">
        <f aca="false">(A813-$A$2)/365.25</f>
        <v>3.08281998631075</v>
      </c>
      <c r="G813" s="37" t="n">
        <f aca="false">INDEX('Default Prob'!$P$5:$P$14,MIN(1+_xlfn.IFNA(MATCH(F813,'Default Prob'!$F$5:$F$14,1),0),COUNT('Default Prob'!$P$5:$P$14)))</f>
        <v>0.0422329706543792</v>
      </c>
      <c r="H813" s="37" t="n">
        <f aca="false">H812*EXP(-G812*(F813-F812))</f>
        <v>0.907881860401472</v>
      </c>
      <c r="I813" s="38" t="n">
        <f aca="false">H812-H813</f>
        <v>0.000104982244438778</v>
      </c>
      <c r="J813" s="39" t="n">
        <f aca="false">INDEX('Default Prob'!$C$3:$C$20, _xlfn.IFNA(MATCH(F813, 'Default Prob'!$B$3:$B$20, 1), 1))</f>
        <v>-0.00592</v>
      </c>
      <c r="K813" s="40" t="n">
        <f aca="false">1/((1+J813)^F813)</f>
        <v>1.01847308410877</v>
      </c>
      <c r="L813" s="41" t="n">
        <f aca="false">IF(AND(D813, A813 &lt;= $G$2), $D$5*$D$2*(A813-E813)/365.25, 0)</f>
        <v>0</v>
      </c>
      <c r="M813" s="41" t="n">
        <f aca="false">IF(A813&lt;=$G$2, $D$5*$D$2*(A813-E813)/365.25, 0)</f>
        <v>616.016427104723</v>
      </c>
      <c r="N813" s="42" t="n">
        <f aca="false">(L813*H813 + M813*I813) * K813</f>
        <v>0.0658654560186177</v>
      </c>
      <c r="O813" s="43" t="n">
        <f aca="false">IF(A813&lt;=$G$2, $D$2*(1-$D$3), 0)</f>
        <v>600000</v>
      </c>
      <c r="P813" s="44" t="n">
        <f aca="false">O813*I813*K813</f>
        <v>64.1529541621336</v>
      </c>
    </row>
    <row r="814" customFormat="false" ht="15" hidden="false" customHeight="false" outlineLevel="0" collapsed="false">
      <c r="A814" s="4" t="n">
        <f aca="false">WORKDAY(A813, 1)</f>
        <v>45021</v>
      </c>
      <c r="B814" s="33" t="n">
        <f aca="false">DATE(2000, MONTH(A814), DAY(A814))</f>
        <v>36621</v>
      </c>
      <c r="C814" s="33" t="n">
        <f aca="false">VLOOKUP(B814, $R$9:$S$13, 2)</f>
        <v>36697</v>
      </c>
      <c r="D814" s="34" t="n">
        <f aca="false">IF(OR(C814=B814, AND(C814&lt;&gt;C813, C813&gt;B813)), 1, 0)</f>
        <v>0</v>
      </c>
      <c r="E814" s="4" t="n">
        <f aca="false" t="array" ref="E814:E814">INDEX($A$9:A813, MAX(IF($D$9:D813=1, ROW(D$9:$D813)-ROW($D$9)+1, 0)))</f>
        <v>45005</v>
      </c>
      <c r="F814" s="36" t="n">
        <f aca="false">(A814-$A$2)/365.25</f>
        <v>3.08555783709788</v>
      </c>
      <c r="G814" s="37" t="n">
        <f aca="false">INDEX('Default Prob'!$P$5:$P$14,MIN(1+_xlfn.IFNA(MATCH(F814,'Default Prob'!$F$5:$F$14,1),0),COUNT('Default Prob'!$P$5:$P$14)))</f>
        <v>0.0422329706543792</v>
      </c>
      <c r="H814" s="37" t="n">
        <f aca="false">H813*EXP(-G813*(F814-F813))</f>
        <v>0.907776890295173</v>
      </c>
      <c r="I814" s="38" t="n">
        <f aca="false">H813-H814</f>
        <v>0.000104970106298619</v>
      </c>
      <c r="J814" s="39" t="n">
        <f aca="false">INDEX('Default Prob'!$C$3:$C$20, _xlfn.IFNA(MATCH(F814, 'Default Prob'!$B$3:$B$20, 1), 1))</f>
        <v>-0.00592</v>
      </c>
      <c r="K814" s="40" t="n">
        <f aca="false">1/((1+J814)^F814)</f>
        <v>1.01848964078904</v>
      </c>
      <c r="L814" s="41" t="n">
        <f aca="false">IF(AND(D814, A814 &lt;= $G$2), $D$5*$D$2*(A814-E814)/365.25, 0)</f>
        <v>0</v>
      </c>
      <c r="M814" s="41" t="n">
        <f aca="false">IF(A814&lt;=$G$2, $D$5*$D$2*(A814-E814)/365.25, 0)</f>
        <v>657.084188911704</v>
      </c>
      <c r="N814" s="42" t="n">
        <f aca="false">(L814*H814 + M814*I814) * K814</f>
        <v>0.070249505286352</v>
      </c>
      <c r="O814" s="43" t="n">
        <f aca="false">IF(A814&lt;=$G$2, $D$2*(1-$D$3), 0)</f>
        <v>600000</v>
      </c>
      <c r="P814" s="44" t="n">
        <f aca="false">O814*I814*K814</f>
        <v>64.1465795146002</v>
      </c>
    </row>
    <row r="815" customFormat="false" ht="15" hidden="false" customHeight="false" outlineLevel="0" collapsed="false">
      <c r="A815" s="4" t="n">
        <f aca="false">WORKDAY(A814, 1)</f>
        <v>45022</v>
      </c>
      <c r="B815" s="33" t="n">
        <f aca="false">DATE(2000, MONTH(A815), DAY(A815))</f>
        <v>36622</v>
      </c>
      <c r="C815" s="33" t="n">
        <f aca="false">VLOOKUP(B815, $R$9:$S$13, 2)</f>
        <v>36697</v>
      </c>
      <c r="D815" s="34" t="n">
        <f aca="false">IF(OR(C815=B815, AND(C815&lt;&gt;C814, C814&gt;B814)), 1, 0)</f>
        <v>0</v>
      </c>
      <c r="E815" s="4" t="n">
        <f aca="false" t="array" ref="E815:E815">INDEX($A$9:A814, MAX(IF($D$9:D814=1, ROW(D$9:$D814)-ROW($D$9)+1, 0)))</f>
        <v>45005</v>
      </c>
      <c r="F815" s="36" t="n">
        <f aca="false">(A815-$A$2)/365.25</f>
        <v>3.08829568788501</v>
      </c>
      <c r="G815" s="37" t="n">
        <f aca="false">INDEX('Default Prob'!$P$5:$P$14,MIN(1+_xlfn.IFNA(MATCH(F815,'Default Prob'!$F$5:$F$14,1),0),COUNT('Default Prob'!$P$5:$P$14)))</f>
        <v>0.0422329706543792</v>
      </c>
      <c r="H815" s="37" t="n">
        <f aca="false">H814*EXP(-G814*(F815-F814))</f>
        <v>0.907671932325611</v>
      </c>
      <c r="I815" s="38" t="n">
        <f aca="false">H814-H815</f>
        <v>0.000104957969561781</v>
      </c>
      <c r="J815" s="39" t="n">
        <f aca="false">INDEX('Default Prob'!$C$3:$C$20, _xlfn.IFNA(MATCH(F815, 'Default Prob'!$B$3:$B$20, 1), 1))</f>
        <v>-0.00592</v>
      </c>
      <c r="K815" s="40" t="n">
        <f aca="false">1/((1+J815)^F815)</f>
        <v>1.01850619773846</v>
      </c>
      <c r="L815" s="41" t="n">
        <f aca="false">IF(AND(D815, A815 &lt;= $G$2), $D$5*$D$2*(A815-E815)/365.25, 0)</f>
        <v>0</v>
      </c>
      <c r="M815" s="41" t="n">
        <f aca="false">IF(A815&lt;=$G$2, $D$5*$D$2*(A815-E815)/365.25, 0)</f>
        <v>698.151950718686</v>
      </c>
      <c r="N815" s="42" t="n">
        <f aca="false">(L815*H815 + M815*I815) * K815</f>
        <v>0.074632682649372</v>
      </c>
      <c r="O815" s="43" t="n">
        <f aca="false">IF(A815&lt;=$G$2, $D$2*(1-$D$3), 0)</f>
        <v>600000</v>
      </c>
      <c r="P815" s="44" t="n">
        <f aca="false">O815*I815*K815</f>
        <v>64.1402055004309</v>
      </c>
    </row>
    <row r="816" customFormat="false" ht="15" hidden="false" customHeight="false" outlineLevel="0" collapsed="false">
      <c r="A816" s="4" t="n">
        <f aca="false">WORKDAY(A815, 1)</f>
        <v>45023</v>
      </c>
      <c r="B816" s="33" t="n">
        <f aca="false">DATE(2000, MONTH(A816), DAY(A816))</f>
        <v>36623</v>
      </c>
      <c r="C816" s="33" t="n">
        <f aca="false">VLOOKUP(B816, $R$9:$S$13, 2)</f>
        <v>36697</v>
      </c>
      <c r="D816" s="34" t="n">
        <f aca="false">IF(OR(C816=B816, AND(C816&lt;&gt;C815, C815&gt;B815)), 1, 0)</f>
        <v>0</v>
      </c>
      <c r="E816" s="4" t="n">
        <f aca="false" t="array" ref="E816:E816">INDEX($A$9:A815, MAX(IF($D$9:D815=1, ROW(D$9:$D815)-ROW($D$9)+1, 0)))</f>
        <v>45005</v>
      </c>
      <c r="F816" s="36" t="n">
        <f aca="false">(A816-$A$2)/365.25</f>
        <v>3.09103353867214</v>
      </c>
      <c r="G816" s="37" t="n">
        <f aca="false">INDEX('Default Prob'!$P$5:$P$14,MIN(1+_xlfn.IFNA(MATCH(F816,'Default Prob'!$F$5:$F$14,1),0),COUNT('Default Prob'!$P$5:$P$14)))</f>
        <v>0.0422329706543792</v>
      </c>
      <c r="H816" s="37" t="n">
        <f aca="false">H815*EXP(-G815*(F816-F815))</f>
        <v>0.907566986491383</v>
      </c>
      <c r="I816" s="38" t="n">
        <f aca="false">H815-H816</f>
        <v>0.000104945834228154</v>
      </c>
      <c r="J816" s="39" t="n">
        <f aca="false">INDEX('Default Prob'!$C$3:$C$20, _xlfn.IFNA(MATCH(F816, 'Default Prob'!$B$3:$B$20, 1), 1))</f>
        <v>-0.00592</v>
      </c>
      <c r="K816" s="40" t="n">
        <f aca="false">1/((1+J816)^F816)</f>
        <v>1.01852275495704</v>
      </c>
      <c r="L816" s="41" t="n">
        <f aca="false">IF(AND(D816, A816 &lt;= $G$2), $D$5*$D$2*(A816-E816)/365.25, 0)</f>
        <v>0</v>
      </c>
      <c r="M816" s="41" t="n">
        <f aca="false">IF(A816&lt;=$G$2, $D$5*$D$2*(A816-E816)/365.25, 0)</f>
        <v>739.219712525667</v>
      </c>
      <c r="N816" s="42" t="n">
        <f aca="false">(L816*H816 + M816*I816) * K816</f>
        <v>0.0790149882376931</v>
      </c>
      <c r="O816" s="43" t="n">
        <f aca="false">IF(A816&lt;=$G$2, $D$2*(1-$D$3), 0)</f>
        <v>600000</v>
      </c>
      <c r="P816" s="44" t="n">
        <f aca="false">O816*I816*K816</f>
        <v>64.1338321195943</v>
      </c>
    </row>
    <row r="817" customFormat="false" ht="15" hidden="false" customHeight="false" outlineLevel="0" collapsed="false">
      <c r="A817" s="4" t="n">
        <f aca="false">WORKDAY(A816, 1)</f>
        <v>45026</v>
      </c>
      <c r="B817" s="33" t="n">
        <f aca="false">DATE(2000, MONTH(A817), DAY(A817))</f>
        <v>36626</v>
      </c>
      <c r="C817" s="33" t="n">
        <f aca="false">VLOOKUP(B817, $R$9:$S$13, 2)</f>
        <v>36697</v>
      </c>
      <c r="D817" s="34" t="n">
        <f aca="false">IF(OR(C817=B817, AND(C817&lt;&gt;C816, C816&gt;B816)), 1, 0)</f>
        <v>0</v>
      </c>
      <c r="E817" s="4" t="n">
        <f aca="false" t="array" ref="E817:E817">INDEX($A$9:A816, MAX(IF($D$9:D816=1, ROW(D$9:$D816)-ROW($D$9)+1, 0)))</f>
        <v>45005</v>
      </c>
      <c r="F817" s="36" t="n">
        <f aca="false">(A817-$A$2)/365.25</f>
        <v>3.09924709103354</v>
      </c>
      <c r="G817" s="37" t="n">
        <f aca="false">INDEX('Default Prob'!$P$5:$P$14,MIN(1+_xlfn.IFNA(MATCH(F817,'Default Prob'!$F$5:$F$14,1),0),COUNT('Default Prob'!$P$5:$P$14)))</f>
        <v>0.0422329706543792</v>
      </c>
      <c r="H817" s="37" t="n">
        <f aca="false">H816*EXP(-G816*(F817-F816))</f>
        <v>0.90725222178667</v>
      </c>
      <c r="I817" s="38" t="n">
        <f aca="false">H816-H817</f>
        <v>0.000314764704713255</v>
      </c>
      <c r="J817" s="39" t="n">
        <f aca="false">INDEX('Default Prob'!$C$3:$C$20, _xlfn.IFNA(MATCH(F817, 'Default Prob'!$B$3:$B$20, 1), 1))</f>
        <v>-0.00592</v>
      </c>
      <c r="K817" s="40" t="n">
        <f aca="false">1/((1+J817)^F817)</f>
        <v>1.01857242822775</v>
      </c>
      <c r="L817" s="41" t="n">
        <f aca="false">IF(AND(D817, A817 &lt;= $G$2), $D$5*$D$2*(A817-E817)/365.25, 0)</f>
        <v>0</v>
      </c>
      <c r="M817" s="41" t="n">
        <f aca="false">IF(A817&lt;=$G$2, $D$5*$D$2*(A817-E817)/365.25, 0)</f>
        <v>862.422997946612</v>
      </c>
      <c r="N817" s="42" t="n">
        <f aca="false">(L817*H817 + M817*I817) * K817</f>
        <v>0.27650199760179</v>
      </c>
      <c r="O817" s="43" t="n">
        <f aca="false">IF(A817&lt;=$G$2, $D$2*(1-$D$3), 0)</f>
        <v>600000</v>
      </c>
      <c r="P817" s="44" t="n">
        <f aca="false">O817*I817*K817</f>
        <v>192.366389760102</v>
      </c>
    </row>
    <row r="818" customFormat="false" ht="15" hidden="false" customHeight="false" outlineLevel="0" collapsed="false">
      <c r="A818" s="4" t="n">
        <f aca="false">WORKDAY(A817, 1)</f>
        <v>45027</v>
      </c>
      <c r="B818" s="33" t="n">
        <f aca="false">DATE(2000, MONTH(A818), DAY(A818))</f>
        <v>36627</v>
      </c>
      <c r="C818" s="33" t="n">
        <f aca="false">VLOOKUP(B818, $R$9:$S$13, 2)</f>
        <v>36697</v>
      </c>
      <c r="D818" s="34" t="n">
        <f aca="false">IF(OR(C818=B818, AND(C818&lt;&gt;C817, C817&gt;B817)), 1, 0)</f>
        <v>0</v>
      </c>
      <c r="E818" s="4" t="n">
        <f aca="false" t="array" ref="E818:E818">INDEX($A$9:A817, MAX(IF($D$9:D817=1, ROW(D$9:$D817)-ROW($D$9)+1, 0)))</f>
        <v>45005</v>
      </c>
      <c r="F818" s="36" t="n">
        <f aca="false">(A818-$A$2)/365.25</f>
        <v>3.10198494182067</v>
      </c>
      <c r="G818" s="37" t="n">
        <f aca="false">INDEX('Default Prob'!$P$5:$P$14,MIN(1+_xlfn.IFNA(MATCH(F818,'Default Prob'!$F$5:$F$14,1),0),COUNT('Default Prob'!$P$5:$P$14)))</f>
        <v>0.0422329706543792</v>
      </c>
      <c r="H818" s="37" t="n">
        <f aca="false">H817*EXP(-G817*(F818-F817))</f>
        <v>0.907147324479747</v>
      </c>
      <c r="I818" s="38" t="n">
        <f aca="false">H817-H818</f>
        <v>0.000104897306923202</v>
      </c>
      <c r="J818" s="39" t="n">
        <f aca="false">INDEX('Default Prob'!$C$3:$C$20, _xlfn.IFNA(MATCH(F818, 'Default Prob'!$B$3:$B$20, 1), 1))</f>
        <v>-0.00592</v>
      </c>
      <c r="K818" s="40" t="n">
        <f aca="false">1/((1+J818)^F818)</f>
        <v>1.01858898652299</v>
      </c>
      <c r="L818" s="41" t="n">
        <f aca="false">IF(AND(D818, A818 &lt;= $G$2), $D$5*$D$2*(A818-E818)/365.25, 0)</f>
        <v>0</v>
      </c>
      <c r="M818" s="41" t="n">
        <f aca="false">IF(A818&lt;=$G$2, $D$5*$D$2*(A818-E818)/365.25, 0)</f>
        <v>903.490759753593</v>
      </c>
      <c r="N818" s="42" t="n">
        <f aca="false">(L818*H818 + M818*I818) * K818</f>
        <v>0.0965354954436839</v>
      </c>
      <c r="O818" s="43" t="n">
        <f aca="false">IF(A818&lt;=$G$2, $D$2*(1-$D$3), 0)</f>
        <v>600000</v>
      </c>
      <c r="P818" s="44" t="n">
        <f aca="false">O818*I818*K818</f>
        <v>64.1083449287374</v>
      </c>
    </row>
    <row r="819" customFormat="false" ht="15" hidden="false" customHeight="false" outlineLevel="0" collapsed="false">
      <c r="A819" s="4" t="n">
        <f aca="false">WORKDAY(A818, 1)</f>
        <v>45028</v>
      </c>
      <c r="B819" s="33" t="n">
        <f aca="false">DATE(2000, MONTH(A819), DAY(A819))</f>
        <v>36628</v>
      </c>
      <c r="C819" s="33" t="n">
        <f aca="false">VLOOKUP(B819, $R$9:$S$13, 2)</f>
        <v>36697</v>
      </c>
      <c r="D819" s="34" t="n">
        <f aca="false">IF(OR(C819=B819, AND(C819&lt;&gt;C818, C818&gt;B818)), 1, 0)</f>
        <v>0</v>
      </c>
      <c r="E819" s="4" t="n">
        <f aca="false" t="array" ref="E819:E819">INDEX($A$9:A818, MAX(IF($D$9:D818=1, ROW(D$9:$D818)-ROW($D$9)+1, 0)))</f>
        <v>45005</v>
      </c>
      <c r="F819" s="36" t="n">
        <f aca="false">(A819-$A$2)/365.25</f>
        <v>3.1047227926078</v>
      </c>
      <c r="G819" s="37" t="n">
        <f aca="false">INDEX('Default Prob'!$P$5:$P$14,MIN(1+_xlfn.IFNA(MATCH(F819,'Default Prob'!$F$5:$F$14,1),0),COUNT('Default Prob'!$P$5:$P$14)))</f>
        <v>0.0422329706543792</v>
      </c>
      <c r="H819" s="37" t="n">
        <f aca="false">H818*EXP(-G818*(F819-F818))</f>
        <v>0.907042439301143</v>
      </c>
      <c r="I819" s="38" t="n">
        <f aca="false">H818-H819</f>
        <v>0.00010488517860352</v>
      </c>
      <c r="J819" s="39" t="n">
        <f aca="false">INDEX('Default Prob'!$C$3:$C$20, _xlfn.IFNA(MATCH(F819, 'Default Prob'!$B$3:$B$20, 1), 1))</f>
        <v>-0.00592</v>
      </c>
      <c r="K819" s="40" t="n">
        <f aca="false">1/((1+J819)^F819)</f>
        <v>1.01860554508742</v>
      </c>
      <c r="L819" s="41" t="n">
        <f aca="false">IF(AND(D819, A819 &lt;= $G$2), $D$5*$D$2*(A819-E819)/365.25, 0)</f>
        <v>0</v>
      </c>
      <c r="M819" s="41" t="n">
        <f aca="false">IF(A819&lt;=$G$2, $D$5*$D$2*(A819-E819)/365.25, 0)</f>
        <v>944.558521560575</v>
      </c>
      <c r="N819" s="42" t="n">
        <f aca="false">(L819*H819 + M819*I819) * K819</f>
        <v>0.100913444107995</v>
      </c>
      <c r="O819" s="43" t="n">
        <f aca="false">IF(A819&lt;=$G$2, $D$2*(1-$D$3), 0)</f>
        <v>600000</v>
      </c>
      <c r="P819" s="44" t="n">
        <f aca="false">O819*I819*K819</f>
        <v>64.1019747138178</v>
      </c>
    </row>
    <row r="820" customFormat="false" ht="15" hidden="false" customHeight="false" outlineLevel="0" collapsed="false">
      <c r="A820" s="4" t="n">
        <f aca="false">WORKDAY(A819, 1)</f>
        <v>45029</v>
      </c>
      <c r="B820" s="33" t="n">
        <f aca="false">DATE(2000, MONTH(A820), DAY(A820))</f>
        <v>36629</v>
      </c>
      <c r="C820" s="33" t="n">
        <f aca="false">VLOOKUP(B820, $R$9:$S$13, 2)</f>
        <v>36697</v>
      </c>
      <c r="D820" s="34" t="n">
        <f aca="false">IF(OR(C820=B820, AND(C820&lt;&gt;C819, C819&gt;B819)), 1, 0)</f>
        <v>0</v>
      </c>
      <c r="E820" s="4" t="n">
        <f aca="false" t="array" ref="E820:E820">INDEX($A$9:A819, MAX(IF($D$9:D819=1, ROW(D$9:$D819)-ROW($D$9)+1, 0)))</f>
        <v>45005</v>
      </c>
      <c r="F820" s="36" t="n">
        <f aca="false">(A820-$A$2)/365.25</f>
        <v>3.10746064339493</v>
      </c>
      <c r="G820" s="37" t="n">
        <f aca="false">INDEX('Default Prob'!$P$5:$P$14,MIN(1+_xlfn.IFNA(MATCH(F820,'Default Prob'!$F$5:$F$14,1),0),COUNT('Default Prob'!$P$5:$P$14)))</f>
        <v>0.0422329706543792</v>
      </c>
      <c r="H820" s="37" t="n">
        <f aca="false">H819*EXP(-G819*(F820-F819))</f>
        <v>0.906937566249457</v>
      </c>
      <c r="I820" s="38" t="n">
        <f aca="false">H819-H820</f>
        <v>0.00010487305168605</v>
      </c>
      <c r="J820" s="39" t="n">
        <f aca="false">INDEX('Default Prob'!$C$3:$C$20, _xlfn.IFNA(MATCH(F820, 'Default Prob'!$B$3:$B$20, 1), 1))</f>
        <v>-0.00592</v>
      </c>
      <c r="K820" s="40" t="n">
        <f aca="false">1/((1+J820)^F820)</f>
        <v>1.01862210392102</v>
      </c>
      <c r="L820" s="41" t="n">
        <f aca="false">IF(AND(D820, A820 &lt;= $G$2), $D$5*$D$2*(A820-E820)/365.25, 0)</f>
        <v>0</v>
      </c>
      <c r="M820" s="41" t="n">
        <f aca="false">IF(A820&lt;=$G$2, $D$5*$D$2*(A820-E820)/365.25, 0)</f>
        <v>985.626283367557</v>
      </c>
      <c r="N820" s="42" t="n">
        <f aca="false">(L820*H820 + M820*I820) * K820</f>
        <v>0.105290521777145</v>
      </c>
      <c r="O820" s="43" t="n">
        <f aca="false">IF(A820&lt;=$G$2, $D$2*(1-$D$3), 0)</f>
        <v>600000</v>
      </c>
      <c r="P820" s="44" t="n">
        <f aca="false">O820*I820*K820</f>
        <v>64.0956051318373</v>
      </c>
    </row>
    <row r="821" customFormat="false" ht="15" hidden="false" customHeight="false" outlineLevel="0" collapsed="false">
      <c r="A821" s="4" t="n">
        <f aca="false">WORKDAY(A820, 1)</f>
        <v>45030</v>
      </c>
      <c r="B821" s="33" t="n">
        <f aca="false">DATE(2000, MONTH(A821), DAY(A821))</f>
        <v>36630</v>
      </c>
      <c r="C821" s="33" t="n">
        <f aca="false">VLOOKUP(B821, $R$9:$S$13, 2)</f>
        <v>36697</v>
      </c>
      <c r="D821" s="34" t="n">
        <f aca="false">IF(OR(C821=B821, AND(C821&lt;&gt;C820, C820&gt;B820)), 1, 0)</f>
        <v>0</v>
      </c>
      <c r="E821" s="4" t="n">
        <f aca="false" t="array" ref="E821:E821">INDEX($A$9:A820, MAX(IF($D$9:D820=1, ROW(D$9:$D820)-ROW($D$9)+1, 0)))</f>
        <v>45005</v>
      </c>
      <c r="F821" s="36" t="n">
        <f aca="false">(A821-$A$2)/365.25</f>
        <v>3.11019849418207</v>
      </c>
      <c r="G821" s="37" t="n">
        <f aca="false">INDEX('Default Prob'!$P$5:$P$14,MIN(1+_xlfn.IFNA(MATCH(F821,'Default Prob'!$F$5:$F$14,1),0),COUNT('Default Prob'!$P$5:$P$14)))</f>
        <v>0.0422329706543792</v>
      </c>
      <c r="H821" s="37" t="n">
        <f aca="false">H820*EXP(-G820*(F821-F820))</f>
        <v>0.906832705323287</v>
      </c>
      <c r="I821" s="38" t="n">
        <f aca="false">H820-H821</f>
        <v>0.000104860926170791</v>
      </c>
      <c r="J821" s="39" t="n">
        <f aca="false">INDEX('Default Prob'!$C$3:$C$20, _xlfn.IFNA(MATCH(F821, 'Default Prob'!$B$3:$B$20, 1), 1))</f>
        <v>-0.00592</v>
      </c>
      <c r="K821" s="40" t="n">
        <f aca="false">1/((1+J821)^F821)</f>
        <v>1.01863866302382</v>
      </c>
      <c r="L821" s="41" t="n">
        <f aca="false">IF(AND(D821, A821 &lt;= $G$2), $D$5*$D$2*(A821-E821)/365.25, 0)</f>
        <v>0</v>
      </c>
      <c r="M821" s="41" t="n">
        <f aca="false">IF(A821&lt;=$G$2, $D$5*$D$2*(A821-E821)/365.25, 0)</f>
        <v>1026.69404517454</v>
      </c>
      <c r="N821" s="42" t="n">
        <f aca="false">(L821*H821 + M821*I821) * K821</f>
        <v>0.109666728581164</v>
      </c>
      <c r="O821" s="43" t="n">
        <f aca="false">IF(A821&lt;=$G$2, $D$2*(1-$D$3), 0)</f>
        <v>600000</v>
      </c>
      <c r="P821" s="44" t="n">
        <f aca="false">O821*I821*K821</f>
        <v>64.0892361828323</v>
      </c>
    </row>
    <row r="822" customFormat="false" ht="15" hidden="false" customHeight="false" outlineLevel="0" collapsed="false">
      <c r="A822" s="4" t="n">
        <f aca="false">WORKDAY(A821, 1)</f>
        <v>45033</v>
      </c>
      <c r="B822" s="33" t="n">
        <f aca="false">DATE(2000, MONTH(A822), DAY(A822))</f>
        <v>36633</v>
      </c>
      <c r="C822" s="33" t="n">
        <f aca="false">VLOOKUP(B822, $R$9:$S$13, 2)</f>
        <v>36697</v>
      </c>
      <c r="D822" s="34" t="n">
        <f aca="false">IF(OR(C822=B822, AND(C822&lt;&gt;C821, C821&gt;B821)), 1, 0)</f>
        <v>0</v>
      </c>
      <c r="E822" s="4" t="n">
        <f aca="false" t="array" ref="E822:E822">INDEX($A$9:A821, MAX(IF($D$9:D821=1, ROW(D$9:$D821)-ROW($D$9)+1, 0)))</f>
        <v>45005</v>
      </c>
      <c r="F822" s="36" t="n">
        <f aca="false">(A822-$A$2)/365.25</f>
        <v>3.11841204654346</v>
      </c>
      <c r="G822" s="37" t="n">
        <f aca="false">INDEX('Default Prob'!$P$5:$P$14,MIN(1+_xlfn.IFNA(MATCH(F822,'Default Prob'!$F$5:$F$14,1),0),COUNT('Default Prob'!$P$5:$P$14)))</f>
        <v>0.0422329706543792</v>
      </c>
      <c r="H822" s="37" t="n">
        <f aca="false">H821*EXP(-G821*(F822-F821))</f>
        <v>0.906518195283847</v>
      </c>
      <c r="I822" s="38" t="n">
        <f aca="false">H821-H822</f>
        <v>0.000314510039439497</v>
      </c>
      <c r="J822" s="39" t="n">
        <f aca="false">INDEX('Default Prob'!$C$3:$C$20, _xlfn.IFNA(MATCH(F822, 'Default Prob'!$B$3:$B$20, 1), 1))</f>
        <v>-0.00592</v>
      </c>
      <c r="K822" s="40" t="n">
        <f aca="false">1/((1+J822)^F822)</f>
        <v>1.01868834194736</v>
      </c>
      <c r="L822" s="41" t="n">
        <f aca="false">IF(AND(D822, A822 &lt;= $G$2), $D$5*$D$2*(A822-E822)/365.25, 0)</f>
        <v>0</v>
      </c>
      <c r="M822" s="41" t="n">
        <f aca="false">IF(A822&lt;=$G$2, $D$5*$D$2*(A822-E822)/365.25, 0)</f>
        <v>1149.89733059548</v>
      </c>
      <c r="N822" s="42" t="n">
        <f aca="false">(L822*H822 + M822*I822) * K822</f>
        <v>0.36841297317732</v>
      </c>
      <c r="O822" s="43" t="n">
        <f aca="false">IF(A822&lt;=$G$2, $D$2*(1-$D$3), 0)</f>
        <v>600000</v>
      </c>
      <c r="P822" s="44" t="n">
        <f aca="false">O822*I822*K822</f>
        <v>192.232626361452</v>
      </c>
    </row>
    <row r="823" customFormat="false" ht="15" hidden="false" customHeight="false" outlineLevel="0" collapsed="false">
      <c r="A823" s="4" t="n">
        <f aca="false">WORKDAY(A822, 1)</f>
        <v>45034</v>
      </c>
      <c r="B823" s="33" t="n">
        <f aca="false">DATE(2000, MONTH(A823), DAY(A823))</f>
        <v>36634</v>
      </c>
      <c r="C823" s="33" t="n">
        <f aca="false">VLOOKUP(B823, $R$9:$S$13, 2)</f>
        <v>36697</v>
      </c>
      <c r="D823" s="34" t="n">
        <f aca="false">IF(OR(C823=B823, AND(C823&lt;&gt;C822, C822&gt;B822)), 1, 0)</f>
        <v>0</v>
      </c>
      <c r="E823" s="4" t="n">
        <f aca="false" t="array" ref="E823:E823">INDEX($A$9:A822, MAX(IF($D$9:D822=1, ROW(D$9:$D822)-ROW($D$9)+1, 0)))</f>
        <v>45005</v>
      </c>
      <c r="F823" s="36" t="n">
        <f aca="false">(A823-$A$2)/365.25</f>
        <v>3.1211498973306</v>
      </c>
      <c r="G823" s="37" t="n">
        <f aca="false">INDEX('Default Prob'!$P$5:$P$14,MIN(1+_xlfn.IFNA(MATCH(F823,'Default Prob'!$F$5:$F$14,1),0),COUNT('Default Prob'!$P$5:$P$14)))</f>
        <v>0.0422329706543792</v>
      </c>
      <c r="H823" s="37" t="n">
        <f aca="false">H822*EXP(-G822*(F823-F822))</f>
        <v>0.906413382845719</v>
      </c>
      <c r="I823" s="38" t="n">
        <f aca="false">H822-H823</f>
        <v>0.000104812438127655</v>
      </c>
      <c r="J823" s="39" t="n">
        <f aca="false">INDEX('Default Prob'!$C$3:$C$20, _xlfn.IFNA(MATCH(F823, 'Default Prob'!$B$3:$B$20, 1), 1))</f>
        <v>-0.00592</v>
      </c>
      <c r="K823" s="40" t="n">
        <f aca="false">1/((1+J823)^F823)</f>
        <v>1.01870490212694</v>
      </c>
      <c r="L823" s="41" t="n">
        <f aca="false">IF(AND(D823, A823 &lt;= $G$2), $D$5*$D$2*(A823-E823)/365.25, 0)</f>
        <v>0</v>
      </c>
      <c r="M823" s="41" t="n">
        <f aca="false">IF(A823&lt;=$G$2, $D$5*$D$2*(A823-E823)/365.25, 0)</f>
        <v>1190.96509240246</v>
      </c>
      <c r="N823" s="42" t="n">
        <f aca="false">(L823*H823 + M823*I823) * K823</f>
        <v>0.127162849741727</v>
      </c>
      <c r="O823" s="43" t="n">
        <f aca="false">IF(A823&lt;=$G$2, $D$2*(1-$D$3), 0)</f>
        <v>600000</v>
      </c>
      <c r="P823" s="44" t="n">
        <f aca="false">O823*I823*K823</f>
        <v>64.0637667147112</v>
      </c>
    </row>
    <row r="824" customFormat="false" ht="15" hidden="false" customHeight="false" outlineLevel="0" collapsed="false">
      <c r="A824" s="4" t="n">
        <f aca="false">WORKDAY(A823, 1)</f>
        <v>45035</v>
      </c>
      <c r="B824" s="33" t="n">
        <f aca="false">DATE(2000, MONTH(A824), DAY(A824))</f>
        <v>36635</v>
      </c>
      <c r="C824" s="33" t="n">
        <f aca="false">VLOOKUP(B824, $R$9:$S$13, 2)</f>
        <v>36697</v>
      </c>
      <c r="D824" s="34" t="n">
        <f aca="false">IF(OR(C824=B824, AND(C824&lt;&gt;C823, C823&gt;B823)), 1, 0)</f>
        <v>0</v>
      </c>
      <c r="E824" s="4" t="n">
        <f aca="false" t="array" ref="E824:E824">INDEX($A$9:A823, MAX(IF($D$9:D823=1, ROW(D$9:$D823)-ROW($D$9)+1, 0)))</f>
        <v>45005</v>
      </c>
      <c r="F824" s="36" t="n">
        <f aca="false">(A824-$A$2)/365.25</f>
        <v>3.12388774811773</v>
      </c>
      <c r="G824" s="37" t="n">
        <f aca="false">INDEX('Default Prob'!$P$5:$P$14,MIN(1+_xlfn.IFNA(MATCH(F824,'Default Prob'!$F$5:$F$14,1),0),COUNT('Default Prob'!$P$5:$P$14)))</f>
        <v>0.0422329706543792</v>
      </c>
      <c r="H824" s="37" t="n">
        <f aca="false">H823*EXP(-G823*(F824-F823))</f>
        <v>0.906308582526099</v>
      </c>
      <c r="I824" s="38" t="n">
        <f aca="false">H823-H824</f>
        <v>0.000104800319620568</v>
      </c>
      <c r="J824" s="39" t="n">
        <f aca="false">INDEX('Default Prob'!$C$3:$C$20, _xlfn.IFNA(MATCH(F824, 'Default Prob'!$B$3:$B$20, 1), 1))</f>
        <v>-0.00592</v>
      </c>
      <c r="K824" s="40" t="n">
        <f aca="false">1/((1+J824)^F824)</f>
        <v>1.01872146257573</v>
      </c>
      <c r="L824" s="41" t="n">
        <f aca="false">IF(AND(D824, A824 &lt;= $G$2), $D$5*$D$2*(A824-E824)/365.25, 0)</f>
        <v>0</v>
      </c>
      <c r="M824" s="41" t="n">
        <f aca="false">IF(A824&lt;=$G$2, $D$5*$D$2*(A824-E824)/365.25, 0)</f>
        <v>1232.03285420945</v>
      </c>
      <c r="N824" s="42" t="n">
        <f aca="false">(L824*H824 + M824*I824) * K824</f>
        <v>0.131534704167067</v>
      </c>
      <c r="O824" s="43" t="n">
        <f aca="false">IF(A824&lt;=$G$2, $D$2*(1-$D$3), 0)</f>
        <v>600000</v>
      </c>
      <c r="P824" s="44" t="n">
        <f aca="false">O824*I824*K824</f>
        <v>64.0574009293616</v>
      </c>
    </row>
    <row r="825" customFormat="false" ht="15" hidden="false" customHeight="false" outlineLevel="0" collapsed="false">
      <c r="A825" s="4" t="n">
        <f aca="false">WORKDAY(A824, 1)</f>
        <v>45036</v>
      </c>
      <c r="B825" s="33" t="n">
        <f aca="false">DATE(2000, MONTH(A825), DAY(A825))</f>
        <v>36636</v>
      </c>
      <c r="C825" s="33" t="n">
        <f aca="false">VLOOKUP(B825, $R$9:$S$13, 2)</f>
        <v>36697</v>
      </c>
      <c r="D825" s="34" t="n">
        <f aca="false">IF(OR(C825=B825, AND(C825&lt;&gt;C824, C824&gt;B824)), 1, 0)</f>
        <v>0</v>
      </c>
      <c r="E825" s="4" t="n">
        <f aca="false" t="array" ref="E825:E825">INDEX($A$9:A824, MAX(IF($D$9:D824=1, ROW(D$9:$D824)-ROW($D$9)+1, 0)))</f>
        <v>45005</v>
      </c>
      <c r="F825" s="36" t="n">
        <f aca="false">(A825-$A$2)/365.25</f>
        <v>3.12662559890486</v>
      </c>
      <c r="G825" s="37" t="n">
        <f aca="false">INDEX('Default Prob'!$P$5:$P$14,MIN(1+_xlfn.IFNA(MATCH(F825,'Default Prob'!$F$5:$F$14,1),0),COUNT('Default Prob'!$P$5:$P$14)))</f>
        <v>0.0422329706543792</v>
      </c>
      <c r="H825" s="37" t="n">
        <f aca="false">H824*EXP(-G824*(F825-F824))</f>
        <v>0.906203794323584</v>
      </c>
      <c r="I825" s="38" t="n">
        <f aca="false">H824-H825</f>
        <v>0.000104788202514583</v>
      </c>
      <c r="J825" s="39" t="n">
        <f aca="false">INDEX('Default Prob'!$C$3:$C$20, _xlfn.IFNA(MATCH(F825, 'Default Prob'!$B$3:$B$20, 1), 1))</f>
        <v>-0.00592</v>
      </c>
      <c r="K825" s="40" t="n">
        <f aca="false">1/((1+J825)^F825)</f>
        <v>1.01873802329373</v>
      </c>
      <c r="L825" s="41" t="n">
        <f aca="false">IF(AND(D825, A825 &lt;= $G$2), $D$5*$D$2*(A825-E825)/365.25, 0)</f>
        <v>0</v>
      </c>
      <c r="M825" s="41" t="n">
        <f aca="false">IF(A825&lt;=$G$2, $D$5*$D$2*(A825-E825)/365.25, 0)</f>
        <v>1273.10061601643</v>
      </c>
      <c r="N825" s="42" t="n">
        <f aca="false">(L825*H825 + M825*I825) * K825</f>
        <v>0.135905688505976</v>
      </c>
      <c r="O825" s="43" t="n">
        <f aca="false">IF(A825&lt;=$G$2, $D$2*(1-$D$3), 0)</f>
        <v>600000</v>
      </c>
      <c r="P825" s="44" t="n">
        <f aca="false">O825*I825*K825</f>
        <v>64.0510357765259</v>
      </c>
    </row>
    <row r="826" customFormat="false" ht="15" hidden="false" customHeight="false" outlineLevel="0" collapsed="false">
      <c r="A826" s="4" t="n">
        <f aca="false">WORKDAY(A825, 1)</f>
        <v>45037</v>
      </c>
      <c r="B826" s="33" t="n">
        <f aca="false">DATE(2000, MONTH(A826), DAY(A826))</f>
        <v>36637</v>
      </c>
      <c r="C826" s="33" t="n">
        <f aca="false">VLOOKUP(B826, $R$9:$S$13, 2)</f>
        <v>36697</v>
      </c>
      <c r="D826" s="34" t="n">
        <f aca="false">IF(OR(C826=B826, AND(C826&lt;&gt;C825, C825&gt;B825)), 1, 0)</f>
        <v>0</v>
      </c>
      <c r="E826" s="4" t="n">
        <f aca="false" t="array" ref="E826:E826">INDEX($A$9:A825, MAX(IF($D$9:D825=1, ROW(D$9:$D825)-ROW($D$9)+1, 0)))</f>
        <v>45005</v>
      </c>
      <c r="F826" s="36" t="n">
        <f aca="false">(A826-$A$2)/365.25</f>
        <v>3.12936344969199</v>
      </c>
      <c r="G826" s="37" t="n">
        <f aca="false">INDEX('Default Prob'!$P$5:$P$14,MIN(1+_xlfn.IFNA(MATCH(F826,'Default Prob'!$F$5:$F$14,1),0),COUNT('Default Prob'!$P$5:$P$14)))</f>
        <v>0.0422329706543792</v>
      </c>
      <c r="H826" s="37" t="n">
        <f aca="false">H825*EXP(-G825*(F826-F825))</f>
        <v>0.906099018236775</v>
      </c>
      <c r="I826" s="38" t="n">
        <f aca="false">H825-H826</f>
        <v>0.000104776086809588</v>
      </c>
      <c r="J826" s="39" t="n">
        <f aca="false">INDEX('Default Prob'!$C$3:$C$20, _xlfn.IFNA(MATCH(F826, 'Default Prob'!$B$3:$B$20, 1), 1))</f>
        <v>-0.00592</v>
      </c>
      <c r="K826" s="40" t="n">
        <f aca="false">1/((1+J826)^F826)</f>
        <v>1.01875458428096</v>
      </c>
      <c r="L826" s="41" t="n">
        <f aca="false">IF(AND(D826, A826 &lt;= $G$2), $D$5*$D$2*(A826-E826)/365.25, 0)</f>
        <v>0</v>
      </c>
      <c r="M826" s="41" t="n">
        <f aca="false">IF(A826&lt;=$G$2, $D$5*$D$2*(A826-E826)/365.25, 0)</f>
        <v>1314.16837782341</v>
      </c>
      <c r="N826" s="42" t="n">
        <f aca="false">(L826*H826 + M826*I826) * K826</f>
        <v>0.140275802888263</v>
      </c>
      <c r="O826" s="43" t="n">
        <f aca="false">IF(A826&lt;=$G$2, $D$2*(1-$D$3), 0)</f>
        <v>600000</v>
      </c>
      <c r="P826" s="44" t="n">
        <f aca="false">O826*I826*K826</f>
        <v>64.0446712561724</v>
      </c>
    </row>
    <row r="827" customFormat="false" ht="15" hidden="false" customHeight="false" outlineLevel="0" collapsed="false">
      <c r="A827" s="4" t="n">
        <f aca="false">WORKDAY(A826, 1)</f>
        <v>45040</v>
      </c>
      <c r="B827" s="33" t="n">
        <f aca="false">DATE(2000, MONTH(A827), DAY(A827))</f>
        <v>36640</v>
      </c>
      <c r="C827" s="33" t="n">
        <f aca="false">VLOOKUP(B827, $R$9:$S$13, 2)</f>
        <v>36697</v>
      </c>
      <c r="D827" s="34" t="n">
        <f aca="false">IF(OR(C827=B827, AND(C827&lt;&gt;C826, C826&gt;B826)), 1, 0)</f>
        <v>0</v>
      </c>
      <c r="E827" s="4" t="n">
        <f aca="false" t="array" ref="E827:E827">INDEX($A$9:A826, MAX(IF($D$9:D826=1, ROW(D$9:$D826)-ROW($D$9)+1, 0)))</f>
        <v>45005</v>
      </c>
      <c r="F827" s="36" t="n">
        <f aca="false">(A827-$A$2)/365.25</f>
        <v>3.13757700205339</v>
      </c>
      <c r="G827" s="37" t="n">
        <f aca="false">INDEX('Default Prob'!$P$5:$P$14,MIN(1+_xlfn.IFNA(MATCH(F827,'Default Prob'!$F$5:$F$14,1),0),COUNT('Default Prob'!$P$5:$P$14)))</f>
        <v>0.0422329706543792</v>
      </c>
      <c r="H827" s="37" t="n">
        <f aca="false">H826*EXP(-G826*(F827-F826))</f>
        <v>0.905784762656568</v>
      </c>
      <c r="I827" s="38" t="n">
        <f aca="false">H826-H827</f>
        <v>0.00031425558020659</v>
      </c>
      <c r="J827" s="39" t="n">
        <f aca="false">INDEX('Default Prob'!$C$3:$C$20, _xlfn.IFNA(MATCH(F827, 'Default Prob'!$B$3:$B$20, 1), 1))</f>
        <v>-0.00592</v>
      </c>
      <c r="K827" s="40" t="n">
        <f aca="false">1/((1+J827)^F827)</f>
        <v>1.01880426885797</v>
      </c>
      <c r="L827" s="41" t="n">
        <f aca="false">IF(AND(D827, A827 &lt;= $G$2), $D$5*$D$2*(A827-E827)/365.25, 0)</f>
        <v>0</v>
      </c>
      <c r="M827" s="41" t="n">
        <f aca="false">IF(A827&lt;=$G$2, $D$5*$D$2*(A827-E827)/365.25, 0)</f>
        <v>1437.37166324435</v>
      </c>
      <c r="N827" s="42" t="n">
        <f aca="false">(L827*H827 + M827*I827) * K827</f>
        <v>0.46019599309823</v>
      </c>
      <c r="O827" s="43" t="n">
        <f aca="false">IF(A827&lt;=$G$2, $D$2*(1-$D$3), 0)</f>
        <v>600000</v>
      </c>
      <c r="P827" s="44" t="n">
        <f aca="false">O827*I827*K827</f>
        <v>192.098955976147</v>
      </c>
    </row>
    <row r="828" customFormat="false" ht="15" hidden="false" customHeight="false" outlineLevel="0" collapsed="false">
      <c r="A828" s="4" t="n">
        <f aca="false">WORKDAY(A827, 1)</f>
        <v>45041</v>
      </c>
      <c r="B828" s="33" t="n">
        <f aca="false">DATE(2000, MONTH(A828), DAY(A828))</f>
        <v>36641</v>
      </c>
      <c r="C828" s="33" t="n">
        <f aca="false">VLOOKUP(B828, $R$9:$S$13, 2)</f>
        <v>36697</v>
      </c>
      <c r="D828" s="34" t="n">
        <f aca="false">IF(OR(C828=B828, AND(C828&lt;&gt;C827, C827&gt;B827)), 1, 0)</f>
        <v>0</v>
      </c>
      <c r="E828" s="4" t="n">
        <f aca="false" t="array" ref="E828:E828">INDEX($A$9:A827, MAX(IF($D$9:D827=1, ROW(D$9:$D827)-ROW($D$9)+1, 0)))</f>
        <v>45005</v>
      </c>
      <c r="F828" s="36" t="n">
        <f aca="false">(A828-$A$2)/365.25</f>
        <v>3.14031485284052</v>
      </c>
      <c r="G828" s="37" t="n">
        <f aca="false">INDEX('Default Prob'!$P$5:$P$14,MIN(1+_xlfn.IFNA(MATCH(F828,'Default Prob'!$F$5:$F$14,1),0),COUNT('Default Prob'!$P$5:$P$14)))</f>
        <v>0.0422329706543792</v>
      </c>
      <c r="H828" s="37" t="n">
        <f aca="false">H827*EXP(-G827*(F828-F827))</f>
        <v>0.905680035018571</v>
      </c>
      <c r="I828" s="38" t="n">
        <f aca="false">H827-H828</f>
        <v>0.000104727637996516</v>
      </c>
      <c r="J828" s="39" t="n">
        <f aca="false">INDEX('Default Prob'!$C$3:$C$20, _xlfn.IFNA(MATCH(F828, 'Default Prob'!$B$3:$B$20, 1), 1))</f>
        <v>-0.00592</v>
      </c>
      <c r="K828" s="40" t="n">
        <f aca="false">1/((1+J828)^F828)</f>
        <v>1.0188208309221</v>
      </c>
      <c r="L828" s="41" t="n">
        <f aca="false">IF(AND(D828, A828 &lt;= $G$2), $D$5*$D$2*(A828-E828)/365.25, 0)</f>
        <v>0</v>
      </c>
      <c r="M828" s="41" t="n">
        <f aca="false">IF(A828&lt;=$G$2, $D$5*$D$2*(A828-E828)/365.25, 0)</f>
        <v>1478.43942505133</v>
      </c>
      <c r="N828" s="42" t="n">
        <f aca="false">(L828*H828 + M828*I828) * K828</f>
        <v>0.157747563445925</v>
      </c>
      <c r="O828" s="43" t="n">
        <f aca="false">IF(A828&lt;=$G$2, $D$2*(1-$D$3), 0)</f>
        <v>600000</v>
      </c>
      <c r="P828" s="44" t="n">
        <f aca="false">O828*I828*K828</f>
        <v>64.0192194984714</v>
      </c>
    </row>
    <row r="829" customFormat="false" ht="15" hidden="false" customHeight="false" outlineLevel="0" collapsed="false">
      <c r="A829" s="4" t="n">
        <f aca="false">WORKDAY(A828, 1)</f>
        <v>45042</v>
      </c>
      <c r="B829" s="33" t="n">
        <f aca="false">DATE(2000, MONTH(A829), DAY(A829))</f>
        <v>36642</v>
      </c>
      <c r="C829" s="33" t="n">
        <f aca="false">VLOOKUP(B829, $R$9:$S$13, 2)</f>
        <v>36697</v>
      </c>
      <c r="D829" s="34" t="n">
        <f aca="false">IF(OR(C829=B829, AND(C829&lt;&gt;C828, C828&gt;B828)), 1, 0)</f>
        <v>0</v>
      </c>
      <c r="E829" s="4" t="n">
        <f aca="false" t="array" ref="E829:E829">INDEX($A$9:A828, MAX(IF($D$9:D828=1, ROW(D$9:$D828)-ROW($D$9)+1, 0)))</f>
        <v>45005</v>
      </c>
      <c r="F829" s="36" t="n">
        <f aca="false">(A829-$A$2)/365.25</f>
        <v>3.14305270362765</v>
      </c>
      <c r="G829" s="37" t="n">
        <f aca="false">INDEX('Default Prob'!$P$5:$P$14,MIN(1+_xlfn.IFNA(MATCH(F829,'Default Prob'!$F$5:$F$14,1),0),COUNT('Default Prob'!$P$5:$P$14)))</f>
        <v>0.0422329706543792</v>
      </c>
      <c r="H829" s="37" t="n">
        <f aca="false">H828*EXP(-G828*(F829-F828))</f>
        <v>0.905575319489278</v>
      </c>
      <c r="I829" s="38" t="n">
        <f aca="false">H828-H829</f>
        <v>0.000104715529294031</v>
      </c>
      <c r="J829" s="39" t="n">
        <f aca="false">INDEX('Default Prob'!$C$3:$C$20, _xlfn.IFNA(MATCH(F829, 'Default Prob'!$B$3:$B$20, 1), 1))</f>
        <v>-0.00592</v>
      </c>
      <c r="K829" s="40" t="n">
        <f aca="false">1/((1+J829)^F829)</f>
        <v>1.01883739325547</v>
      </c>
      <c r="L829" s="41" t="n">
        <f aca="false">IF(AND(D829, A829 &lt;= $G$2), $D$5*$D$2*(A829-E829)/365.25, 0)</f>
        <v>0</v>
      </c>
      <c r="M829" s="41" t="n">
        <f aca="false">IF(A829&lt;=$G$2, $D$5*$D$2*(A829-E829)/365.25, 0)</f>
        <v>1519.50718685832</v>
      </c>
      <c r="N829" s="42" t="n">
        <f aca="false">(L829*H829 + M829*I829) * K829</f>
        <v>0.162113329990718</v>
      </c>
      <c r="O829" s="43" t="n">
        <f aca="false">IF(A829&lt;=$G$2, $D$2*(1-$D$3), 0)</f>
        <v>600000</v>
      </c>
      <c r="P829" s="44" t="n">
        <f aca="false">O829*I829*K829</f>
        <v>64.0128581395783</v>
      </c>
    </row>
    <row r="830" customFormat="false" ht="15" hidden="false" customHeight="false" outlineLevel="0" collapsed="false">
      <c r="A830" s="4" t="n">
        <f aca="false">WORKDAY(A829, 1)</f>
        <v>45043</v>
      </c>
      <c r="B830" s="33" t="n">
        <f aca="false">DATE(2000, MONTH(A830), DAY(A830))</f>
        <v>36643</v>
      </c>
      <c r="C830" s="33" t="n">
        <f aca="false">VLOOKUP(B830, $R$9:$S$13, 2)</f>
        <v>36697</v>
      </c>
      <c r="D830" s="34" t="n">
        <f aca="false">IF(OR(C830=B830, AND(C830&lt;&gt;C829, C829&gt;B829)), 1, 0)</f>
        <v>0</v>
      </c>
      <c r="E830" s="4" t="n">
        <f aca="false" t="array" ref="E830:E830">INDEX($A$9:A829, MAX(IF($D$9:D829=1, ROW(D$9:$D829)-ROW($D$9)+1, 0)))</f>
        <v>45005</v>
      </c>
      <c r="F830" s="36" t="n">
        <f aca="false">(A830-$A$2)/365.25</f>
        <v>3.14579055441478</v>
      </c>
      <c r="G830" s="37" t="n">
        <f aca="false">INDEX('Default Prob'!$P$5:$P$14,MIN(1+_xlfn.IFNA(MATCH(F830,'Default Prob'!$F$5:$F$14,1),0),COUNT('Default Prob'!$P$5:$P$14)))</f>
        <v>0.0422329706543792</v>
      </c>
      <c r="H830" s="37" t="n">
        <f aca="false">H829*EXP(-G829*(F830-F829))</f>
        <v>0.905470616067286</v>
      </c>
      <c r="I830" s="38" t="n">
        <f aca="false">H829-H830</f>
        <v>0.000104703421991648</v>
      </c>
      <c r="J830" s="39" t="n">
        <f aca="false">INDEX('Default Prob'!$C$3:$C$20, _xlfn.IFNA(MATCH(F830, 'Default Prob'!$B$3:$B$20, 1), 1))</f>
        <v>-0.00592</v>
      </c>
      <c r="K830" s="40" t="n">
        <f aca="false">1/((1+J830)^F830)</f>
        <v>1.01885395585809</v>
      </c>
      <c r="L830" s="41" t="n">
        <f aca="false">IF(AND(D830, A830 &lt;= $G$2), $D$5*$D$2*(A830-E830)/365.25, 0)</f>
        <v>0</v>
      </c>
      <c r="M830" s="41" t="n">
        <f aca="false">IF(A830&lt;=$G$2, $D$5*$D$2*(A830-E830)/365.25, 0)</f>
        <v>1560.5749486653</v>
      </c>
      <c r="N830" s="42" t="n">
        <f aca="false">(L830*H830 + M830*I830) * K830</f>
        <v>0.166478227357151</v>
      </c>
      <c r="O830" s="43" t="n">
        <f aca="false">IF(A830&lt;=$G$2, $D$2*(1-$D$3), 0)</f>
        <v>600000</v>
      </c>
      <c r="P830" s="44" t="n">
        <f aca="false">O830*I830*K830</f>
        <v>64.0064974128414</v>
      </c>
    </row>
    <row r="831" customFormat="false" ht="15" hidden="false" customHeight="false" outlineLevel="0" collapsed="false">
      <c r="A831" s="4" t="n">
        <f aca="false">WORKDAY(A830, 1)</f>
        <v>45044</v>
      </c>
      <c r="B831" s="33" t="n">
        <f aca="false">DATE(2000, MONTH(A831), DAY(A831))</f>
        <v>36644</v>
      </c>
      <c r="C831" s="33" t="n">
        <f aca="false">VLOOKUP(B831, $R$9:$S$13, 2)</f>
        <v>36697</v>
      </c>
      <c r="D831" s="34" t="n">
        <f aca="false">IF(OR(C831=B831, AND(C831&lt;&gt;C830, C830&gt;B830)), 1, 0)</f>
        <v>0</v>
      </c>
      <c r="E831" s="4" t="n">
        <f aca="false" t="array" ref="E831:E831">INDEX($A$9:A830, MAX(IF($D$9:D830=1, ROW(D$9:$D830)-ROW($D$9)+1, 0)))</f>
        <v>45005</v>
      </c>
      <c r="F831" s="36" t="n">
        <f aca="false">(A831-$A$2)/365.25</f>
        <v>3.14852840520192</v>
      </c>
      <c r="G831" s="37" t="n">
        <f aca="false">INDEX('Default Prob'!$P$5:$P$14,MIN(1+_xlfn.IFNA(MATCH(F831,'Default Prob'!$F$5:$F$14,1),0),COUNT('Default Prob'!$P$5:$P$14)))</f>
        <v>0.0422329706543792</v>
      </c>
      <c r="H831" s="37" t="n">
        <f aca="false">H830*EXP(-G830*(F831-F830))</f>
        <v>0.905365924751197</v>
      </c>
      <c r="I831" s="38" t="n">
        <f aca="false">H830-H831</f>
        <v>0.000104691316089034</v>
      </c>
      <c r="J831" s="39" t="n">
        <f aca="false">INDEX('Default Prob'!$C$3:$C$20, _xlfn.IFNA(MATCH(F831, 'Default Prob'!$B$3:$B$20, 1), 1))</f>
        <v>-0.00592</v>
      </c>
      <c r="K831" s="40" t="n">
        <f aca="false">1/((1+J831)^F831)</f>
        <v>1.01887051872995</v>
      </c>
      <c r="L831" s="41" t="n">
        <f aca="false">IF(AND(D831, A831 &lt;= $G$2), $D$5*$D$2*(A831-E831)/365.25, 0)</f>
        <v>0</v>
      </c>
      <c r="M831" s="41" t="n">
        <f aca="false">IF(A831&lt;=$G$2, $D$5*$D$2*(A831-E831)/365.25, 0)</f>
        <v>1601.64271047228</v>
      </c>
      <c r="N831" s="42" t="n">
        <f aca="false">(L831*H831 + M831*I831) * K831</f>
        <v>0.170842255674582</v>
      </c>
      <c r="O831" s="43" t="n">
        <f aca="false">IF(A831&lt;=$G$2, $D$2*(1-$D$3), 0)</f>
        <v>600000</v>
      </c>
      <c r="P831" s="44" t="n">
        <f aca="false">O831*I831*K831</f>
        <v>64.0001373180933</v>
      </c>
    </row>
    <row r="832" customFormat="false" ht="15" hidden="false" customHeight="false" outlineLevel="0" collapsed="false">
      <c r="A832" s="4" t="n">
        <f aca="false">WORKDAY(A831, 1)</f>
        <v>45047</v>
      </c>
      <c r="B832" s="33" t="n">
        <f aca="false">DATE(2000, MONTH(A832), DAY(A832))</f>
        <v>36647</v>
      </c>
      <c r="C832" s="33" t="n">
        <f aca="false">VLOOKUP(B832, $R$9:$S$13, 2)</f>
        <v>36697</v>
      </c>
      <c r="D832" s="34" t="n">
        <f aca="false">IF(OR(C832=B832, AND(C832&lt;&gt;C831, C831&gt;B831)), 1, 0)</f>
        <v>0</v>
      </c>
      <c r="E832" s="4" t="n">
        <f aca="false" t="array" ref="E832:E832">INDEX($A$9:A831, MAX(IF($D$9:D831=1, ROW(D$9:$D831)-ROW($D$9)+1, 0)))</f>
        <v>45005</v>
      </c>
      <c r="F832" s="36" t="n">
        <f aca="false">(A832-$A$2)/365.25</f>
        <v>3.15674195756331</v>
      </c>
      <c r="G832" s="37" t="n">
        <f aca="false">INDEX('Default Prob'!$P$5:$P$14,MIN(1+_xlfn.IFNA(MATCH(F832,'Default Prob'!$F$5:$F$14,1),0),COUNT('Default Prob'!$P$5:$P$14)))</f>
        <v>0.0422329706543792</v>
      </c>
      <c r="H832" s="37" t="n">
        <f aca="false">H831*EXP(-G831*(F832-F831))</f>
        <v>0.905051923424349</v>
      </c>
      <c r="I832" s="38" t="n">
        <f aca="false">H831-H832</f>
        <v>0.000314001326848001</v>
      </c>
      <c r="J832" s="39" t="n">
        <f aca="false">INDEX('Default Prob'!$C$3:$C$20, _xlfn.IFNA(MATCH(F832, 'Default Prob'!$B$3:$B$20, 1), 1))</f>
        <v>-0.00592</v>
      </c>
      <c r="K832" s="40" t="n">
        <f aca="false">1/((1+J832)^F832)</f>
        <v>1.01892020896108</v>
      </c>
      <c r="L832" s="41" t="n">
        <f aca="false">IF(AND(D832, A832 &lt;= $G$2), $D$5*$D$2*(A832-E832)/365.25, 0)</f>
        <v>0</v>
      </c>
      <c r="M832" s="41" t="n">
        <f aca="false">IF(A832&lt;=$G$2, $D$5*$D$2*(A832-E832)/365.25, 0)</f>
        <v>1724.84599589322</v>
      </c>
      <c r="N832" s="42" t="n">
        <f aca="false">(L832*H832 + M832*I832) * K832</f>
        <v>0.55185119087363</v>
      </c>
      <c r="O832" s="43" t="n">
        <f aca="false">IF(A832&lt;=$G$2, $D$2*(1-$D$3), 0)</f>
        <v>600000</v>
      </c>
      <c r="P832" s="44" t="n">
        <f aca="false">O832*I832*K832</f>
        <v>191.965378539613</v>
      </c>
    </row>
    <row r="833" customFormat="false" ht="15" hidden="false" customHeight="false" outlineLevel="0" collapsed="false">
      <c r="A833" s="4" t="n">
        <f aca="false">WORKDAY(A832, 1)</f>
        <v>45048</v>
      </c>
      <c r="B833" s="33" t="n">
        <f aca="false">DATE(2000, MONTH(A833), DAY(A833))</f>
        <v>36648</v>
      </c>
      <c r="C833" s="33" t="n">
        <f aca="false">VLOOKUP(B833, $R$9:$S$13, 2)</f>
        <v>36697</v>
      </c>
      <c r="D833" s="34" t="n">
        <f aca="false">IF(OR(C833=B833, AND(C833&lt;&gt;C832, C832&gt;B832)), 1, 0)</f>
        <v>0</v>
      </c>
      <c r="E833" s="4" t="n">
        <f aca="false" t="array" ref="E833:E833">INDEX($A$9:A832, MAX(IF($D$9:D832=1, ROW(D$9:$D832)-ROW($D$9)+1, 0)))</f>
        <v>45005</v>
      </c>
      <c r="F833" s="36" t="n">
        <f aca="false">(A833-$A$2)/365.25</f>
        <v>3.15947980835044</v>
      </c>
      <c r="G833" s="37" t="n">
        <f aca="false">INDEX('Default Prob'!$P$5:$P$14,MIN(1+_xlfn.IFNA(MATCH(F833,'Default Prob'!$F$5:$F$14,1),0),COUNT('Default Prob'!$P$5:$P$14)))</f>
        <v>0.0422329706543792</v>
      </c>
      <c r="H833" s="37" t="n">
        <f aca="false">H832*EXP(-G832*(F833-F832))</f>
        <v>0.904947280517875</v>
      </c>
      <c r="I833" s="38" t="n">
        <f aca="false">H832-H833</f>
        <v>0.000104642906474162</v>
      </c>
      <c r="J833" s="39" t="n">
        <f aca="false">INDEX('Default Prob'!$C$3:$C$20, _xlfn.IFNA(MATCH(F833, 'Default Prob'!$B$3:$B$20, 1), 1))</f>
        <v>-0.00592</v>
      </c>
      <c r="K833" s="40" t="n">
        <f aca="false">1/((1+J833)^F833)</f>
        <v>1.01893677290998</v>
      </c>
      <c r="L833" s="41" t="n">
        <f aca="false">IF(AND(D833, A833 &lt;= $G$2), $D$5*$D$2*(A833-E833)/365.25, 0)</f>
        <v>0</v>
      </c>
      <c r="M833" s="41" t="n">
        <f aca="false">IF(A833&lt;=$G$2, $D$5*$D$2*(A833-E833)/365.25, 0)</f>
        <v>1765.91375770021</v>
      </c>
      <c r="N833" s="42" t="n">
        <f aca="false">(L833*H833 + M833*I833) * K833</f>
        <v>0.188289681048058</v>
      </c>
      <c r="O833" s="43" t="n">
        <f aca="false">IF(A833&lt;=$G$2, $D$2*(1-$D$3), 0)</f>
        <v>600000</v>
      </c>
      <c r="P833" s="44" t="n">
        <f aca="false">O833*I833*K833</f>
        <v>63.9747032584217</v>
      </c>
    </row>
    <row r="834" customFormat="false" ht="15" hidden="false" customHeight="false" outlineLevel="0" collapsed="false">
      <c r="A834" s="4" t="n">
        <f aca="false">WORKDAY(A833, 1)</f>
        <v>45049</v>
      </c>
      <c r="B834" s="33" t="n">
        <f aca="false">DATE(2000, MONTH(A834), DAY(A834))</f>
        <v>36649</v>
      </c>
      <c r="C834" s="33" t="n">
        <f aca="false">VLOOKUP(B834, $R$9:$S$13, 2)</f>
        <v>36697</v>
      </c>
      <c r="D834" s="34" t="n">
        <f aca="false">IF(OR(C834=B834, AND(C834&lt;&gt;C833, C833&gt;B833)), 1, 0)</f>
        <v>0</v>
      </c>
      <c r="E834" s="4" t="n">
        <f aca="false" t="array" ref="E834:E834">INDEX($A$9:A833, MAX(IF($D$9:D833=1, ROW(D$9:$D833)-ROW($D$9)+1, 0)))</f>
        <v>45005</v>
      </c>
      <c r="F834" s="36" t="n">
        <f aca="false">(A834-$A$2)/365.25</f>
        <v>3.16221765913758</v>
      </c>
      <c r="G834" s="37" t="n">
        <f aca="false">INDEX('Default Prob'!$P$5:$P$14,MIN(1+_xlfn.IFNA(MATCH(F834,'Default Prob'!$F$5:$F$14,1),0),COUNT('Default Prob'!$P$5:$P$14)))</f>
        <v>0.0422329706543792</v>
      </c>
      <c r="H834" s="37" t="n">
        <f aca="false">H833*EXP(-G833*(F834-F833))</f>
        <v>0.904842649710306</v>
      </c>
      <c r="I834" s="38" t="n">
        <f aca="false">H833-H834</f>
        <v>0.000104630807568507</v>
      </c>
      <c r="J834" s="39" t="n">
        <f aca="false">INDEX('Default Prob'!$C$3:$C$20, _xlfn.IFNA(MATCH(F834, 'Default Prob'!$B$3:$B$20, 1), 1))</f>
        <v>-0.00592</v>
      </c>
      <c r="K834" s="40" t="n">
        <f aca="false">1/((1+J834)^F834)</f>
        <v>1.01895333712815</v>
      </c>
      <c r="L834" s="41" t="n">
        <f aca="false">IF(AND(D834, A834 &lt;= $G$2), $D$5*$D$2*(A834-E834)/365.25, 0)</f>
        <v>0</v>
      </c>
      <c r="M834" s="41" t="n">
        <f aca="false">IF(A834&lt;=$G$2, $D$5*$D$2*(A834-E834)/365.25, 0)</f>
        <v>1806.98151950719</v>
      </c>
      <c r="N834" s="42" t="n">
        <f aca="false">(L834*H834 + M834*I834) * K834</f>
        <v>0.192649366065178</v>
      </c>
      <c r="O834" s="43" t="n">
        <f aca="false">IF(A834&lt;=$G$2, $D$2*(1-$D$3), 0)</f>
        <v>600000</v>
      </c>
      <c r="P834" s="44" t="n">
        <f aca="false">O834*I834*K834</f>
        <v>63.9683463230056</v>
      </c>
    </row>
    <row r="835" customFormat="false" ht="15" hidden="false" customHeight="false" outlineLevel="0" collapsed="false">
      <c r="A835" s="4" t="n">
        <f aca="false">WORKDAY(A834, 1)</f>
        <v>45050</v>
      </c>
      <c r="B835" s="33" t="n">
        <f aca="false">DATE(2000, MONTH(A835), DAY(A835))</f>
        <v>36650</v>
      </c>
      <c r="C835" s="33" t="n">
        <f aca="false">VLOOKUP(B835, $R$9:$S$13, 2)</f>
        <v>36697</v>
      </c>
      <c r="D835" s="34" t="n">
        <f aca="false">IF(OR(C835=B835, AND(C835&lt;&gt;C834, C834&gt;B834)), 1, 0)</f>
        <v>0</v>
      </c>
      <c r="E835" s="4" t="n">
        <f aca="false" t="array" ref="E835:E835">INDEX($A$9:A834, MAX(IF($D$9:D834=1, ROW(D$9:$D834)-ROW($D$9)+1, 0)))</f>
        <v>45005</v>
      </c>
      <c r="F835" s="36" t="n">
        <f aca="false">(A835-$A$2)/365.25</f>
        <v>3.16495550992471</v>
      </c>
      <c r="G835" s="37" t="n">
        <f aca="false">INDEX('Default Prob'!$P$5:$P$14,MIN(1+_xlfn.IFNA(MATCH(F835,'Default Prob'!$F$5:$F$14,1),0),COUNT('Default Prob'!$P$5:$P$14)))</f>
        <v>0.0422329706543792</v>
      </c>
      <c r="H835" s="37" t="n">
        <f aca="false">H834*EXP(-G834*(F835-F834))</f>
        <v>0.904738031000245</v>
      </c>
      <c r="I835" s="38" t="n">
        <f aca="false">H834-H835</f>
        <v>0.000104618710061621</v>
      </c>
      <c r="J835" s="39" t="n">
        <f aca="false">INDEX('Default Prob'!$C$3:$C$20, _xlfn.IFNA(MATCH(F835, 'Default Prob'!$B$3:$B$20, 1), 1))</f>
        <v>-0.00592</v>
      </c>
      <c r="K835" s="40" t="n">
        <f aca="false">1/((1+J835)^F835)</f>
        <v>1.01896990161559</v>
      </c>
      <c r="L835" s="41" t="n">
        <f aca="false">IF(AND(D835, A835 &lt;= $G$2), $D$5*$D$2*(A835-E835)/365.25, 0)</f>
        <v>0</v>
      </c>
      <c r="M835" s="41" t="n">
        <f aca="false">IF(A835&lt;=$G$2, $D$5*$D$2*(A835-E835)/365.25, 0)</f>
        <v>1848.04928131417</v>
      </c>
      <c r="N835" s="42" t="n">
        <f aca="false">(L835*H835 + M835*I835) * K835</f>
        <v>0.197008182810629</v>
      </c>
      <c r="O835" s="43" t="n">
        <f aca="false">IF(A835&lt;=$G$2, $D$2*(1-$D$3), 0)</f>
        <v>600000</v>
      </c>
      <c r="P835" s="44" t="n">
        <f aca="false">O835*I835*K835</f>
        <v>63.9619900191842</v>
      </c>
    </row>
    <row r="836" customFormat="false" ht="15" hidden="false" customHeight="false" outlineLevel="0" collapsed="false">
      <c r="A836" s="4" t="n">
        <f aca="false">WORKDAY(A835, 1)</f>
        <v>45051</v>
      </c>
      <c r="B836" s="33" t="n">
        <f aca="false">DATE(2000, MONTH(A836), DAY(A836))</f>
        <v>36651</v>
      </c>
      <c r="C836" s="33" t="n">
        <f aca="false">VLOOKUP(B836, $R$9:$S$13, 2)</f>
        <v>36697</v>
      </c>
      <c r="D836" s="34" t="n">
        <f aca="false">IF(OR(C836=B836, AND(C836&lt;&gt;C835, C835&gt;B835)), 1, 0)</f>
        <v>0</v>
      </c>
      <c r="E836" s="4" t="n">
        <f aca="false" t="array" ref="E836:E836">INDEX($A$9:A835, MAX(IF($D$9:D835=1, ROW(D$9:$D835)-ROW($D$9)+1, 0)))</f>
        <v>45005</v>
      </c>
      <c r="F836" s="36" t="n">
        <f aca="false">(A836-$A$2)/365.25</f>
        <v>3.16769336071184</v>
      </c>
      <c r="G836" s="37" t="n">
        <f aca="false">INDEX('Default Prob'!$P$5:$P$14,MIN(1+_xlfn.IFNA(MATCH(F836,'Default Prob'!$F$5:$F$14,1),0),COUNT('Default Prob'!$P$5:$P$14)))</f>
        <v>0.0422329706543792</v>
      </c>
      <c r="H836" s="37" t="n">
        <f aca="false">H835*EXP(-G835*(F836-F835))</f>
        <v>0.904633424386291</v>
      </c>
      <c r="I836" s="38" t="n">
        <f aca="false">H835-H836</f>
        <v>0.000104606613953506</v>
      </c>
      <c r="J836" s="39" t="n">
        <f aca="false">INDEX('Default Prob'!$C$3:$C$20, _xlfn.IFNA(MATCH(F836, 'Default Prob'!$B$3:$B$20, 1), 1))</f>
        <v>-0.00592</v>
      </c>
      <c r="K836" s="40" t="n">
        <f aca="false">1/((1+J836)^F836)</f>
        <v>1.01898646637231</v>
      </c>
      <c r="L836" s="41" t="n">
        <f aca="false">IF(AND(D836, A836 &lt;= $G$2), $D$5*$D$2*(A836-E836)/365.25, 0)</f>
        <v>0</v>
      </c>
      <c r="M836" s="41" t="n">
        <f aca="false">IF(A836&lt;=$G$2, $D$5*$D$2*(A836-E836)/365.25, 0)</f>
        <v>1889.11704312115</v>
      </c>
      <c r="N836" s="42" t="n">
        <f aca="false">(L836*H836 + M836*I836) * K836</f>
        <v>0.201366131414217</v>
      </c>
      <c r="O836" s="43" t="n">
        <f aca="false">IF(A836&lt;=$G$2, $D$2*(1-$D$3), 0)</f>
        <v>600000</v>
      </c>
      <c r="P836" s="44" t="n">
        <f aca="false">O836*I836*K836</f>
        <v>63.9556343469936</v>
      </c>
    </row>
    <row r="837" customFormat="false" ht="15" hidden="false" customHeight="false" outlineLevel="0" collapsed="false">
      <c r="A837" s="4" t="n">
        <f aca="false">WORKDAY(A836, 1)</f>
        <v>45054</v>
      </c>
      <c r="B837" s="33" t="n">
        <f aca="false">DATE(2000, MONTH(A837), DAY(A837))</f>
        <v>36654</v>
      </c>
      <c r="C837" s="33" t="n">
        <f aca="false">VLOOKUP(B837, $R$9:$S$13, 2)</f>
        <v>36697</v>
      </c>
      <c r="D837" s="34" t="n">
        <f aca="false">IF(OR(C837=B837, AND(C837&lt;&gt;C836, C836&gt;B836)), 1, 0)</f>
        <v>0</v>
      </c>
      <c r="E837" s="4" t="n">
        <f aca="false" t="array" ref="E837:E837">INDEX($A$9:A836, MAX(IF($D$9:D836=1, ROW(D$9:$D836)-ROW($D$9)+1, 0)))</f>
        <v>45005</v>
      </c>
      <c r="F837" s="36" t="n">
        <f aca="false">(A837-$A$2)/365.25</f>
        <v>3.17590691307324</v>
      </c>
      <c r="G837" s="37" t="n">
        <f aca="false">INDEX('Default Prob'!$P$5:$P$14,MIN(1+_xlfn.IFNA(MATCH(F837,'Default Prob'!$F$5:$F$14,1),0),COUNT('Default Prob'!$P$5:$P$14)))</f>
        <v>0.0422329706543792</v>
      </c>
      <c r="H837" s="37" t="n">
        <f aca="false">H836*EXP(-G836*(F837-F836))</f>
        <v>0.904319677107094</v>
      </c>
      <c r="I837" s="38" t="n">
        <f aca="false">H836-H837</f>
        <v>0.000313747279196974</v>
      </c>
      <c r="J837" s="39" t="n">
        <f aca="false">INDEX('Default Prob'!$C$3:$C$20, _xlfn.IFNA(MATCH(F837, 'Default Prob'!$B$3:$B$20, 1), 1))</f>
        <v>-0.00592</v>
      </c>
      <c r="K837" s="40" t="n">
        <f aca="false">1/((1+J837)^F837)</f>
        <v>1.01903616225819</v>
      </c>
      <c r="L837" s="41" t="n">
        <f aca="false">IF(AND(D837, A837 &lt;= $G$2), $D$5*$D$2*(A837-E837)/365.25, 0)</f>
        <v>0</v>
      </c>
      <c r="M837" s="41" t="n">
        <f aca="false">IF(A837&lt;=$G$2, $D$5*$D$2*(A837-E837)/365.25, 0)</f>
        <v>2012.32032854209</v>
      </c>
      <c r="N837" s="42" t="n">
        <f aca="false">(L837*H837 + M837*I837) * K837</f>
        <v>0.643378699888291</v>
      </c>
      <c r="O837" s="43" t="n">
        <f aca="false">IF(A837&lt;=$G$2, $D$2*(1-$D$3), 0)</f>
        <v>600000</v>
      </c>
      <c r="P837" s="44" t="n">
        <f aca="false">O837*I837*K837</f>
        <v>191.831893987101</v>
      </c>
    </row>
    <row r="838" customFormat="false" ht="15" hidden="false" customHeight="false" outlineLevel="0" collapsed="false">
      <c r="A838" s="4" t="n">
        <f aca="false">WORKDAY(A837, 1)</f>
        <v>45055</v>
      </c>
      <c r="B838" s="33" t="n">
        <f aca="false">DATE(2000, MONTH(A838), DAY(A838))</f>
        <v>36655</v>
      </c>
      <c r="C838" s="33" t="n">
        <f aca="false">VLOOKUP(B838, $R$9:$S$13, 2)</f>
        <v>36697</v>
      </c>
      <c r="D838" s="34" t="n">
        <f aca="false">IF(OR(C838=B838, AND(C838&lt;&gt;C837, C837&gt;B837)), 1, 0)</f>
        <v>0</v>
      </c>
      <c r="E838" s="4" t="n">
        <f aca="false" t="array" ref="E838:E838">INDEX($A$9:A837, MAX(IF($D$9:D837=1, ROW(D$9:$D837)-ROW($D$9)+1, 0)))</f>
        <v>45005</v>
      </c>
      <c r="F838" s="36" t="n">
        <f aca="false">(A838-$A$2)/365.25</f>
        <v>3.17864476386037</v>
      </c>
      <c r="G838" s="37" t="n">
        <f aca="false">INDEX('Default Prob'!$P$5:$P$14,MIN(1+_xlfn.IFNA(MATCH(F838,'Default Prob'!$F$5:$F$14,1),0),COUNT('Default Prob'!$P$5:$P$14)))</f>
        <v>0.0422329706543792</v>
      </c>
      <c r="H838" s="37" t="n">
        <f aca="false">H837*EXP(-G837*(F838-F837))</f>
        <v>0.904215118863589</v>
      </c>
      <c r="I838" s="38" t="n">
        <f aca="false">H837-H838</f>
        <v>0.000104558243505193</v>
      </c>
      <c r="J838" s="39" t="n">
        <f aca="false">INDEX('Default Prob'!$C$3:$C$20, _xlfn.IFNA(MATCH(F838, 'Default Prob'!$B$3:$B$20, 1), 1))</f>
        <v>-0.00592</v>
      </c>
      <c r="K838" s="40" t="n">
        <f aca="false">1/((1+J838)^F838)</f>
        <v>1.01905272809207</v>
      </c>
      <c r="L838" s="41" t="n">
        <f aca="false">IF(AND(D838, A838 &lt;= $G$2), $D$5*$D$2*(A838-E838)/365.25, 0)</f>
        <v>0</v>
      </c>
      <c r="M838" s="41" t="n">
        <f aca="false">IF(A838&lt;=$G$2, $D$5*$D$2*(A838-E838)/365.25, 0)</f>
        <v>2053.38809034908</v>
      </c>
      <c r="N838" s="42" t="n">
        <f aca="false">(L838*H838 + M838*I838) * K838</f>
        <v>0.218789246998936</v>
      </c>
      <c r="O838" s="43" t="n">
        <f aca="false">IF(A838&lt;=$G$2, $D$2*(1-$D$3), 0)</f>
        <v>600000</v>
      </c>
      <c r="P838" s="44" t="n">
        <f aca="false">O838*I838*K838</f>
        <v>63.9302179730892</v>
      </c>
    </row>
    <row r="839" customFormat="false" ht="15" hidden="false" customHeight="false" outlineLevel="0" collapsed="false">
      <c r="A839" s="4" t="n">
        <f aca="false">WORKDAY(A838, 1)</f>
        <v>45056</v>
      </c>
      <c r="B839" s="33" t="n">
        <f aca="false">DATE(2000, MONTH(A839), DAY(A839))</f>
        <v>36656</v>
      </c>
      <c r="C839" s="33" t="n">
        <f aca="false">VLOOKUP(B839, $R$9:$S$13, 2)</f>
        <v>36697</v>
      </c>
      <c r="D839" s="34" t="n">
        <f aca="false">IF(OR(C839=B839, AND(C839&lt;&gt;C838, C838&gt;B838)), 1, 0)</f>
        <v>0</v>
      </c>
      <c r="E839" s="4" t="n">
        <f aca="false" t="array" ref="E839:E839">INDEX($A$9:A838, MAX(IF($D$9:D838=1, ROW(D$9:$D838)-ROW($D$9)+1, 0)))</f>
        <v>45005</v>
      </c>
      <c r="F839" s="36" t="n">
        <f aca="false">(A839-$A$2)/365.25</f>
        <v>3.1813826146475</v>
      </c>
      <c r="G839" s="37" t="n">
        <f aca="false">INDEX('Default Prob'!$P$5:$P$14,MIN(1+_xlfn.IFNA(MATCH(F839,'Default Prob'!$F$5:$F$14,1),0),COUNT('Default Prob'!$P$5:$P$14)))</f>
        <v>0.0422329706543792</v>
      </c>
      <c r="H839" s="37" t="n">
        <f aca="false">H838*EXP(-G838*(F839-F838))</f>
        <v>0.904110572709201</v>
      </c>
      <c r="I839" s="38" t="n">
        <f aca="false">H838-H839</f>
        <v>0.000104546154388263</v>
      </c>
      <c r="J839" s="39" t="n">
        <f aca="false">INDEX('Default Prob'!$C$3:$C$20, _xlfn.IFNA(MATCH(F839, 'Default Prob'!$B$3:$B$20, 1), 1))</f>
        <v>-0.00592</v>
      </c>
      <c r="K839" s="40" t="n">
        <f aca="false">1/((1+J839)^F839)</f>
        <v>1.01906929419525</v>
      </c>
      <c r="L839" s="41" t="n">
        <f aca="false">IF(AND(D839, A839 &lt;= $G$2), $D$5*$D$2*(A839-E839)/365.25, 0)</f>
        <v>0</v>
      </c>
      <c r="M839" s="41" t="n">
        <f aca="false">IF(A839&lt;=$G$2, $D$5*$D$2*(A839-E839)/365.25, 0)</f>
        <v>2094.45585215606</v>
      </c>
      <c r="N839" s="42" t="n">
        <f aca="false">(L839*H839 + M839*I839) * K839</f>
        <v>0.223142856834786</v>
      </c>
      <c r="O839" s="43" t="n">
        <f aca="false">IF(A839&lt;=$G$2, $D$2*(1-$D$3), 0)</f>
        <v>600000</v>
      </c>
      <c r="P839" s="44" t="n">
        <f aca="false">O839*I839*K839</f>
        <v>63.9238654579652</v>
      </c>
    </row>
    <row r="840" customFormat="false" ht="15" hidden="false" customHeight="false" outlineLevel="0" collapsed="false">
      <c r="A840" s="4" t="n">
        <f aca="false">WORKDAY(A839, 1)</f>
        <v>45057</v>
      </c>
      <c r="B840" s="33" t="n">
        <f aca="false">DATE(2000, MONTH(A840), DAY(A840))</f>
        <v>36657</v>
      </c>
      <c r="C840" s="33" t="n">
        <f aca="false">VLOOKUP(B840, $R$9:$S$13, 2)</f>
        <v>36697</v>
      </c>
      <c r="D840" s="34" t="n">
        <f aca="false">IF(OR(C840=B840, AND(C840&lt;&gt;C839, C839&gt;B839)), 1, 0)</f>
        <v>0</v>
      </c>
      <c r="E840" s="4" t="n">
        <f aca="false" t="array" ref="E840:E840">INDEX($A$9:A839, MAX(IF($D$9:D839=1, ROW(D$9:$D839)-ROW($D$9)+1, 0)))</f>
        <v>45005</v>
      </c>
      <c r="F840" s="36" t="n">
        <f aca="false">(A840-$A$2)/365.25</f>
        <v>3.18412046543463</v>
      </c>
      <c r="G840" s="37" t="n">
        <f aca="false">INDEX('Default Prob'!$P$5:$P$14,MIN(1+_xlfn.IFNA(MATCH(F840,'Default Prob'!$F$5:$F$14,1),0),COUNT('Default Prob'!$P$5:$P$14)))</f>
        <v>0.0422329706543792</v>
      </c>
      <c r="H840" s="37" t="n">
        <f aca="false">H839*EXP(-G839*(F840-F839))</f>
        <v>0.904006038642531</v>
      </c>
      <c r="I840" s="38" t="n">
        <f aca="false">H839-H840</f>
        <v>0.000104534066669215</v>
      </c>
      <c r="J840" s="39" t="n">
        <f aca="false">INDEX('Default Prob'!$C$3:$C$20, _xlfn.IFNA(MATCH(F840, 'Default Prob'!$B$3:$B$20, 1), 1))</f>
        <v>-0.00592</v>
      </c>
      <c r="K840" s="40" t="n">
        <f aca="false">1/((1+J840)^F840)</f>
        <v>1.01908586056774</v>
      </c>
      <c r="L840" s="41" t="n">
        <f aca="false">IF(AND(D840, A840 &lt;= $G$2), $D$5*$D$2*(A840-E840)/365.25, 0)</f>
        <v>0</v>
      </c>
      <c r="M840" s="41" t="n">
        <f aca="false">IF(A840&lt;=$G$2, $D$5*$D$2*(A840-E840)/365.25, 0)</f>
        <v>2135.52361396304</v>
      </c>
      <c r="N840" s="42" t="n">
        <f aca="false">(L840*H840 + M840*I840) * K840</f>
        <v>0.227495599305651</v>
      </c>
      <c r="O840" s="43" t="n">
        <f aca="false">IF(A840&lt;=$G$2, $D$2*(1-$D$3), 0)</f>
        <v>600000</v>
      </c>
      <c r="P840" s="44" t="n">
        <f aca="false">O840*I840*K840</f>
        <v>63.9175135741455</v>
      </c>
    </row>
    <row r="841" customFormat="false" ht="15" hidden="false" customHeight="false" outlineLevel="0" collapsed="false">
      <c r="A841" s="4" t="n">
        <f aca="false">WORKDAY(A840, 1)</f>
        <v>45058</v>
      </c>
      <c r="B841" s="33" t="n">
        <f aca="false">DATE(2000, MONTH(A841), DAY(A841))</f>
        <v>36658</v>
      </c>
      <c r="C841" s="33" t="n">
        <f aca="false">VLOOKUP(B841, $R$9:$S$13, 2)</f>
        <v>36697</v>
      </c>
      <c r="D841" s="34" t="n">
        <f aca="false">IF(OR(C841=B841, AND(C841&lt;&gt;C840, C840&gt;B840)), 1, 0)</f>
        <v>0</v>
      </c>
      <c r="E841" s="4" t="n">
        <f aca="false" t="array" ref="E841:E841">INDEX($A$9:A840, MAX(IF($D$9:D840=1, ROW(D$9:$D840)-ROW($D$9)+1, 0)))</f>
        <v>45005</v>
      </c>
      <c r="F841" s="36" t="n">
        <f aca="false">(A841-$A$2)/365.25</f>
        <v>3.18685831622177</v>
      </c>
      <c r="G841" s="37" t="n">
        <f aca="false">INDEX('Default Prob'!$P$5:$P$14,MIN(1+_xlfn.IFNA(MATCH(F841,'Default Prob'!$F$5:$F$14,1),0),COUNT('Default Prob'!$P$5:$P$14)))</f>
        <v>0.0422329706543792</v>
      </c>
      <c r="H841" s="37" t="n">
        <f aca="false">H840*EXP(-G840*(F841-F840))</f>
        <v>0.903901516662184</v>
      </c>
      <c r="I841" s="38" t="n">
        <f aca="false">H840-H841</f>
        <v>0.000104521980347605</v>
      </c>
      <c r="J841" s="39" t="n">
        <f aca="false">INDEX('Default Prob'!$C$3:$C$20, _xlfn.IFNA(MATCH(F841, 'Default Prob'!$B$3:$B$20, 1), 1))</f>
        <v>-0.00592</v>
      </c>
      <c r="K841" s="40" t="n">
        <f aca="false">1/((1+J841)^F841)</f>
        <v>1.01910242720953</v>
      </c>
      <c r="L841" s="41" t="n">
        <f aca="false">IF(AND(D841, A841 &lt;= $G$2), $D$5*$D$2*(A841-E841)/365.25, 0)</f>
        <v>0</v>
      </c>
      <c r="M841" s="41" t="n">
        <f aca="false">IF(A841&lt;=$G$2, $D$5*$D$2*(A841-E841)/365.25, 0)</f>
        <v>2176.59137577002</v>
      </c>
      <c r="N841" s="42" t="n">
        <f aca="false">(L841*H841 + M841*I841) * K841</f>
        <v>0.23184747454031</v>
      </c>
      <c r="O841" s="43" t="n">
        <f aca="false">IF(A841&lt;=$G$2, $D$2*(1-$D$3), 0)</f>
        <v>600000</v>
      </c>
      <c r="P841" s="44" t="n">
        <f aca="false">O841*I841*K841</f>
        <v>63.9111623213948</v>
      </c>
    </row>
    <row r="842" customFormat="false" ht="15" hidden="false" customHeight="false" outlineLevel="0" collapsed="false">
      <c r="A842" s="4" t="n">
        <f aca="false">WORKDAY(A841, 1)</f>
        <v>45061</v>
      </c>
      <c r="B842" s="33" t="n">
        <f aca="false">DATE(2000, MONTH(A842), DAY(A842))</f>
        <v>36661</v>
      </c>
      <c r="C842" s="33" t="n">
        <f aca="false">VLOOKUP(B842, $R$9:$S$13, 2)</f>
        <v>36697</v>
      </c>
      <c r="D842" s="34" t="n">
        <f aca="false">IF(OR(C842=B842, AND(C842&lt;&gt;C841, C841&gt;B841)), 1, 0)</f>
        <v>0</v>
      </c>
      <c r="E842" s="4" t="n">
        <f aca="false" t="array" ref="E842:E842">INDEX($A$9:A841, MAX(IF($D$9:D841=1, ROW(D$9:$D841)-ROW($D$9)+1, 0)))</f>
        <v>45005</v>
      </c>
      <c r="F842" s="36" t="n">
        <f aca="false">(A842-$A$2)/365.25</f>
        <v>3.19507186858316</v>
      </c>
      <c r="G842" s="37" t="n">
        <f aca="false">INDEX('Default Prob'!$P$5:$P$14,MIN(1+_xlfn.IFNA(MATCH(F842,'Default Prob'!$F$5:$F$14,1),0),COUNT('Default Prob'!$P$5:$P$14)))</f>
        <v>0.0422329706543792</v>
      </c>
      <c r="H842" s="37" t="n">
        <f aca="false">H841*EXP(-G841*(F842-F841))</f>
        <v>0.903588023225097</v>
      </c>
      <c r="I842" s="38" t="n">
        <f aca="false">H841-H842</f>
        <v>0.000313493437087087</v>
      </c>
      <c r="J842" s="39" t="n">
        <f aca="false">INDEX('Default Prob'!$C$3:$C$20, _xlfn.IFNA(MATCH(F842, 'Default Prob'!$B$3:$B$20, 1), 1))</f>
        <v>-0.00592</v>
      </c>
      <c r="K842" s="40" t="n">
        <f aca="false">1/((1+J842)^F842)</f>
        <v>1.01915212875081</v>
      </c>
      <c r="L842" s="41" t="n">
        <f aca="false">IF(AND(D842, A842 &lt;= $G$2), $D$5*$D$2*(A842-E842)/365.25, 0)</f>
        <v>0</v>
      </c>
      <c r="M842" s="41" t="n">
        <f aca="false">IF(A842&lt;=$G$2, $D$5*$D$2*(A842-E842)/365.25, 0)</f>
        <v>2299.79466119096</v>
      </c>
      <c r="N842" s="42" t="n">
        <f aca="false">(L842*H842 + M842*I842) * K842</f>
        <v>0.734778653403531</v>
      </c>
      <c r="O842" s="43" t="n">
        <f aca="false">IF(A842&lt;=$G$2, $D$2*(1-$D$3), 0)</f>
        <v>600000</v>
      </c>
      <c r="P842" s="44" t="n">
        <f aca="false">O842*I842*K842</f>
        <v>191.698502254028</v>
      </c>
    </row>
    <row r="843" customFormat="false" ht="15" hidden="false" customHeight="false" outlineLevel="0" collapsed="false">
      <c r="A843" s="4" t="n">
        <f aca="false">WORKDAY(A842, 1)</f>
        <v>45062</v>
      </c>
      <c r="B843" s="33" t="n">
        <f aca="false">DATE(2000, MONTH(A843), DAY(A843))</f>
        <v>36662</v>
      </c>
      <c r="C843" s="33" t="n">
        <f aca="false">VLOOKUP(B843, $R$9:$S$13, 2)</f>
        <v>36697</v>
      </c>
      <c r="D843" s="34" t="n">
        <f aca="false">IF(OR(C843=B843, AND(C843&lt;&gt;C842, C842&gt;B842)), 1, 0)</f>
        <v>0</v>
      </c>
      <c r="E843" s="4" t="n">
        <f aca="false" t="array" ref="E843:E843">INDEX($A$9:A842, MAX(IF($D$9:D842=1, ROW(D$9:$D842)-ROW($D$9)+1, 0)))</f>
        <v>45005</v>
      </c>
      <c r="F843" s="36" t="n">
        <f aca="false">(A843-$A$2)/365.25</f>
        <v>3.19780971937029</v>
      </c>
      <c r="G843" s="37" t="n">
        <f aca="false">INDEX('Default Prob'!$P$5:$P$14,MIN(1+_xlfn.IFNA(MATCH(F843,'Default Prob'!$F$5:$F$14,1),0),COUNT('Default Prob'!$P$5:$P$14)))</f>
        <v>0.0422329706543792</v>
      </c>
      <c r="H843" s="37" t="n">
        <f aca="false">H842*EXP(-G842*(F843-F842))</f>
        <v>0.903483549576063</v>
      </c>
      <c r="I843" s="38" t="n">
        <f aca="false">H842-H843</f>
        <v>0.000104473649034098</v>
      </c>
      <c r="J843" s="39" t="n">
        <f aca="false">INDEX('Default Prob'!$C$3:$C$20, _xlfn.IFNA(MATCH(F843, 'Default Prob'!$B$3:$B$20, 1), 1))</f>
        <v>-0.00592</v>
      </c>
      <c r="K843" s="40" t="n">
        <f aca="false">1/((1+J843)^F843)</f>
        <v>1.01916869646989</v>
      </c>
      <c r="L843" s="41" t="n">
        <f aca="false">IF(AND(D843, A843 &lt;= $G$2), $D$5*$D$2*(A843-E843)/365.25, 0)</f>
        <v>0</v>
      </c>
      <c r="M843" s="41" t="n">
        <f aca="false">IF(A843&lt;=$G$2, $D$5*$D$2*(A843-E843)/365.25, 0)</f>
        <v>2340.86242299795</v>
      </c>
      <c r="N843" s="42" t="n">
        <f aca="false">(L843*H843 + M843*I843) * K843</f>
        <v>0.249246305707904</v>
      </c>
      <c r="O843" s="43" t="n">
        <f aca="false">IF(A843&lt;=$G$2, $D$2*(1-$D$3), 0)</f>
        <v>600000</v>
      </c>
      <c r="P843" s="44" t="n">
        <f aca="false">O843*I843*K843</f>
        <v>63.8857636209207</v>
      </c>
    </row>
    <row r="844" customFormat="false" ht="15" hidden="false" customHeight="false" outlineLevel="0" collapsed="false">
      <c r="A844" s="4" t="n">
        <f aca="false">WORKDAY(A843, 1)</f>
        <v>45063</v>
      </c>
      <c r="B844" s="33" t="n">
        <f aca="false">DATE(2000, MONTH(A844), DAY(A844))</f>
        <v>36663</v>
      </c>
      <c r="C844" s="33" t="n">
        <f aca="false">VLOOKUP(B844, $R$9:$S$13, 2)</f>
        <v>36697</v>
      </c>
      <c r="D844" s="34" t="n">
        <f aca="false">IF(OR(C844=B844, AND(C844&lt;&gt;C843, C843&gt;B843)), 1, 0)</f>
        <v>0</v>
      </c>
      <c r="E844" s="4" t="n">
        <f aca="false" t="array" ref="E844:E844">INDEX($A$9:A843, MAX(IF($D$9:D843=1, ROW(D$9:$D843)-ROW($D$9)+1, 0)))</f>
        <v>45005</v>
      </c>
      <c r="F844" s="36" t="n">
        <f aca="false">(A844-$A$2)/365.25</f>
        <v>3.20054757015743</v>
      </c>
      <c r="G844" s="37" t="n">
        <f aca="false">INDEX('Default Prob'!$P$5:$P$14,MIN(1+_xlfn.IFNA(MATCH(F844,'Default Prob'!$F$5:$F$14,1),0),COUNT('Default Prob'!$P$5:$P$14)))</f>
        <v>0.0422329706543792</v>
      </c>
      <c r="H844" s="37" t="n">
        <f aca="false">H843*EXP(-G843*(F844-F843))</f>
        <v>0.903379088006365</v>
      </c>
      <c r="I844" s="38" t="n">
        <f aca="false">H843-H844</f>
        <v>0.000104461569698122</v>
      </c>
      <c r="J844" s="39" t="n">
        <f aca="false">INDEX('Default Prob'!$C$3:$C$20, _xlfn.IFNA(MATCH(F844, 'Default Prob'!$B$3:$B$20, 1), 1))</f>
        <v>-0.00592</v>
      </c>
      <c r="K844" s="40" t="n">
        <f aca="false">1/((1+J844)^F844)</f>
        <v>1.0191852644583</v>
      </c>
      <c r="L844" s="41" t="n">
        <f aca="false">IF(AND(D844, A844 &lt;= $G$2), $D$5*$D$2*(A844-E844)/365.25, 0)</f>
        <v>0</v>
      </c>
      <c r="M844" s="41" t="n">
        <f aca="false">IF(A844&lt;=$G$2, $D$5*$D$2*(A844-E844)/365.25, 0)</f>
        <v>2381.93018480493</v>
      </c>
      <c r="N844" s="42" t="n">
        <f aca="false">(L844*H844 + M844*I844) * K844</f>
        <v>0.253593846703636</v>
      </c>
      <c r="O844" s="43" t="n">
        <f aca="false">IF(A844&lt;=$G$2, $D$2*(1-$D$3), 0)</f>
        <v>600000</v>
      </c>
      <c r="P844" s="44" t="n">
        <f aca="false">O844*I844*K844</f>
        <v>63.8794155231055</v>
      </c>
    </row>
    <row r="845" customFormat="false" ht="15" hidden="false" customHeight="false" outlineLevel="0" collapsed="false">
      <c r="A845" s="4" t="n">
        <f aca="false">WORKDAY(A844, 1)</f>
        <v>45064</v>
      </c>
      <c r="B845" s="33" t="n">
        <f aca="false">DATE(2000, MONTH(A845), DAY(A845))</f>
        <v>36664</v>
      </c>
      <c r="C845" s="33" t="n">
        <f aca="false">VLOOKUP(B845, $R$9:$S$13, 2)</f>
        <v>36697</v>
      </c>
      <c r="D845" s="34" t="n">
        <f aca="false">IF(OR(C845=B845, AND(C845&lt;&gt;C844, C844&gt;B844)), 1, 0)</f>
        <v>0</v>
      </c>
      <c r="E845" s="4" t="n">
        <f aca="false" t="array" ref="E845:E845">INDEX($A$9:A844, MAX(IF($D$9:D844=1, ROW(D$9:$D844)-ROW($D$9)+1, 0)))</f>
        <v>45005</v>
      </c>
      <c r="F845" s="36" t="n">
        <f aca="false">(A845-$A$2)/365.25</f>
        <v>3.20328542094456</v>
      </c>
      <c r="G845" s="37" t="n">
        <f aca="false">INDEX('Default Prob'!$P$5:$P$14,MIN(1+_xlfn.IFNA(MATCH(F845,'Default Prob'!$F$5:$F$14,1),0),COUNT('Default Prob'!$P$5:$P$14)))</f>
        <v>0.0422329706543792</v>
      </c>
      <c r="H845" s="37" t="n">
        <f aca="false">H844*EXP(-G844*(F845-F844))</f>
        <v>0.903274638514606</v>
      </c>
      <c r="I845" s="38" t="n">
        <f aca="false">H844-H845</f>
        <v>0.000104449491758807</v>
      </c>
      <c r="J845" s="39" t="n">
        <f aca="false">INDEX('Default Prob'!$C$3:$C$20, _xlfn.IFNA(MATCH(F845, 'Default Prob'!$B$3:$B$20, 1), 1))</f>
        <v>-0.00592</v>
      </c>
      <c r="K845" s="40" t="n">
        <f aca="false">1/((1+J845)^F845)</f>
        <v>1.01920183271604</v>
      </c>
      <c r="L845" s="41" t="n">
        <f aca="false">IF(AND(D845, A845 &lt;= $G$2), $D$5*$D$2*(A845-E845)/365.25, 0)</f>
        <v>0</v>
      </c>
      <c r="M845" s="41" t="n">
        <f aca="false">IF(A845&lt;=$G$2, $D$5*$D$2*(A845-E845)/365.25, 0)</f>
        <v>2422.99794661191</v>
      </c>
      <c r="N845" s="42" t="n">
        <f aca="false">(L845*H845 + M845*I845) * K845</f>
        <v>0.257940521239558</v>
      </c>
      <c r="O845" s="43" t="n">
        <f aca="false">IF(A845&lt;=$G$2, $D$2*(1-$D$3), 0)</f>
        <v>600000</v>
      </c>
      <c r="P845" s="44" t="n">
        <f aca="false">O845*I845*K845</f>
        <v>63.8730680561006</v>
      </c>
    </row>
    <row r="846" customFormat="false" ht="15" hidden="false" customHeight="false" outlineLevel="0" collapsed="false">
      <c r="A846" s="4" t="n">
        <f aca="false">WORKDAY(A845, 1)</f>
        <v>45065</v>
      </c>
      <c r="B846" s="33" t="n">
        <f aca="false">DATE(2000, MONTH(A846), DAY(A846))</f>
        <v>36665</v>
      </c>
      <c r="C846" s="33" t="n">
        <f aca="false">VLOOKUP(B846, $R$9:$S$13, 2)</f>
        <v>36697</v>
      </c>
      <c r="D846" s="34" t="n">
        <f aca="false">IF(OR(C846=B846, AND(C846&lt;&gt;C845, C845&gt;B845)), 1, 0)</f>
        <v>0</v>
      </c>
      <c r="E846" s="4" t="n">
        <f aca="false" t="array" ref="E846:E846">INDEX($A$9:A845, MAX(IF($D$9:D845=1, ROW(D$9:$D845)-ROW($D$9)+1, 0)))</f>
        <v>45005</v>
      </c>
      <c r="F846" s="36" t="n">
        <f aca="false">(A846-$A$2)/365.25</f>
        <v>3.20602327173169</v>
      </c>
      <c r="G846" s="37" t="n">
        <f aca="false">INDEX('Default Prob'!$P$5:$P$14,MIN(1+_xlfn.IFNA(MATCH(F846,'Default Prob'!$F$5:$F$14,1),0),COUNT('Default Prob'!$P$5:$P$14)))</f>
        <v>0.0422329706543792</v>
      </c>
      <c r="H846" s="37" t="n">
        <f aca="false">H845*EXP(-G845*(F846-F845))</f>
        <v>0.90317020109939</v>
      </c>
      <c r="I846" s="38" t="n">
        <f aca="false">H845-H846</f>
        <v>0.000104437415215819</v>
      </c>
      <c r="J846" s="39" t="n">
        <f aca="false">INDEX('Default Prob'!$C$3:$C$20, _xlfn.IFNA(MATCH(F846, 'Default Prob'!$B$3:$B$20, 1), 1))</f>
        <v>-0.00592</v>
      </c>
      <c r="K846" s="40" t="n">
        <f aca="false">1/((1+J846)^F846)</f>
        <v>1.01921840124312</v>
      </c>
      <c r="L846" s="41" t="n">
        <f aca="false">IF(AND(D846, A846 &lt;= $G$2), $D$5*$D$2*(A846-E846)/365.25, 0)</f>
        <v>0</v>
      </c>
      <c r="M846" s="41" t="n">
        <f aca="false">IF(A846&lt;=$G$2, $D$5*$D$2*(A846-E846)/365.25, 0)</f>
        <v>2464.06570841889</v>
      </c>
      <c r="N846" s="42" t="n">
        <f aca="false">(L846*H846 + M846*I846) * K846</f>
        <v>0.262286329444511</v>
      </c>
      <c r="O846" s="43" t="n">
        <f aca="false">IF(A846&lt;=$G$2, $D$2*(1-$D$3), 0)</f>
        <v>600000</v>
      </c>
      <c r="P846" s="44" t="n">
        <f aca="false">O846*I846*K846</f>
        <v>63.8667212197384</v>
      </c>
    </row>
    <row r="847" customFormat="false" ht="15" hidden="false" customHeight="false" outlineLevel="0" collapsed="false">
      <c r="A847" s="4" t="n">
        <f aca="false">WORKDAY(A846, 1)</f>
        <v>45068</v>
      </c>
      <c r="B847" s="33" t="n">
        <f aca="false">DATE(2000, MONTH(A847), DAY(A847))</f>
        <v>36668</v>
      </c>
      <c r="C847" s="33" t="n">
        <f aca="false">VLOOKUP(B847, $R$9:$S$13, 2)</f>
        <v>36697</v>
      </c>
      <c r="D847" s="34" t="n">
        <f aca="false">IF(OR(C847=B847, AND(C847&lt;&gt;C846, C846&gt;B846)), 1, 0)</f>
        <v>0</v>
      </c>
      <c r="E847" s="4" t="n">
        <f aca="false" t="array" ref="E847:E847">INDEX($A$9:A846, MAX(IF($D$9:D846=1, ROW(D$9:$D846)-ROW($D$9)+1, 0)))</f>
        <v>45005</v>
      </c>
      <c r="F847" s="36" t="n">
        <f aca="false">(A847-$A$2)/365.25</f>
        <v>3.21423682409309</v>
      </c>
      <c r="G847" s="37" t="n">
        <f aca="false">INDEX('Default Prob'!$P$5:$P$14,MIN(1+_xlfn.IFNA(MATCH(F847,'Default Prob'!$F$5:$F$14,1),0),COUNT('Default Prob'!$P$5:$P$14)))</f>
        <v>0.0422329706543792</v>
      </c>
      <c r="H847" s="37" t="n">
        <f aca="false">H846*EXP(-G846*(F847-F846))</f>
        <v>0.902856961299038</v>
      </c>
      <c r="I847" s="38" t="n">
        <f aca="false">H846-H847</f>
        <v>0.00031323980035225</v>
      </c>
      <c r="J847" s="39" t="n">
        <f aca="false">INDEX('Default Prob'!$C$3:$C$20, _xlfn.IFNA(MATCH(F847, 'Default Prob'!$B$3:$B$20, 1), 1))</f>
        <v>-0.00592</v>
      </c>
      <c r="K847" s="40" t="n">
        <f aca="false">1/((1+J847)^F847)</f>
        <v>1.01926810844044</v>
      </c>
      <c r="L847" s="41" t="n">
        <f aca="false">IF(AND(D847, A847 &lt;= $G$2), $D$5*$D$2*(A847-E847)/365.25, 0)</f>
        <v>0</v>
      </c>
      <c r="M847" s="41" t="n">
        <f aca="false">IF(A847&lt;=$G$2, $D$5*$D$2*(A847-E847)/365.25, 0)</f>
        <v>2587.26899383984</v>
      </c>
      <c r="N847" s="42" t="n">
        <f aca="false">(L847*H847 + M847*I847) * K847</f>
        <v>0.826051184557612</v>
      </c>
      <c r="O847" s="43" t="n">
        <f aca="false">IF(A847&lt;=$G$2, $D$2*(1-$D$3), 0)</f>
        <v>600000</v>
      </c>
      <c r="P847" s="44" t="n">
        <f aca="false">O847*I847*K847</f>
        <v>191.56520327598</v>
      </c>
    </row>
    <row r="848" customFormat="false" ht="15" hidden="false" customHeight="false" outlineLevel="0" collapsed="false">
      <c r="A848" s="4" t="n">
        <f aca="false">WORKDAY(A847, 1)</f>
        <v>45069</v>
      </c>
      <c r="B848" s="33" t="n">
        <f aca="false">DATE(2000, MONTH(A848), DAY(A848))</f>
        <v>36669</v>
      </c>
      <c r="C848" s="33" t="n">
        <f aca="false">VLOOKUP(B848, $R$9:$S$13, 2)</f>
        <v>36697</v>
      </c>
      <c r="D848" s="34" t="n">
        <f aca="false">IF(OR(C848=B848, AND(C848&lt;&gt;C847, C847&gt;B847)), 1, 0)</f>
        <v>0</v>
      </c>
      <c r="E848" s="4" t="n">
        <f aca="false" t="array" ref="E848:E848">INDEX($A$9:A847, MAX(IF($D$9:D847=1, ROW(D$9:$D847)-ROW($D$9)+1, 0)))</f>
        <v>45005</v>
      </c>
      <c r="F848" s="36" t="n">
        <f aca="false">(A848-$A$2)/365.25</f>
        <v>3.21697467488022</v>
      </c>
      <c r="G848" s="37" t="n">
        <f aca="false">INDEX('Default Prob'!$P$5:$P$14,MIN(1+_xlfn.IFNA(MATCH(F848,'Default Prob'!$F$5:$F$14,1),0),COUNT('Default Prob'!$P$5:$P$14)))</f>
        <v>0.0422329706543792</v>
      </c>
      <c r="H848" s="37" t="n">
        <f aca="false">H847*EXP(-G847*(F848-F847))</f>
        <v>0.902752572176032</v>
      </c>
      <c r="I848" s="38" t="n">
        <f aca="false">H847-H848</f>
        <v>0.000104389123005588</v>
      </c>
      <c r="J848" s="39" t="n">
        <f aca="false">INDEX('Default Prob'!$C$3:$C$20, _xlfn.IFNA(MATCH(F848, 'Default Prob'!$B$3:$B$20, 1), 1))</f>
        <v>-0.00592</v>
      </c>
      <c r="K848" s="40" t="n">
        <f aca="false">1/((1+J848)^F848)</f>
        <v>1.01928467804493</v>
      </c>
      <c r="L848" s="41" t="n">
        <f aca="false">IF(AND(D848, A848 &lt;= $G$2), $D$5*$D$2*(A848-E848)/365.25, 0)</f>
        <v>0</v>
      </c>
      <c r="M848" s="41" t="n">
        <f aca="false">IF(A848&lt;=$G$2, $D$5*$D$2*(A848-E848)/365.25, 0)</f>
        <v>2628.33675564682</v>
      </c>
      <c r="N848" s="42" t="n">
        <f aca="false">(L848*H848 + M848*I848) * K848</f>
        <v>0.279660901543539</v>
      </c>
      <c r="O848" s="43" t="n">
        <f aca="false">IF(A848&lt;=$G$2, $D$2*(1-$D$3), 0)</f>
        <v>600000</v>
      </c>
      <c r="P848" s="44" t="n">
        <f aca="false">O848*I848*K848</f>
        <v>63.841340180486</v>
      </c>
    </row>
    <row r="849" customFormat="false" ht="15" hidden="false" customHeight="false" outlineLevel="0" collapsed="false">
      <c r="A849" s="4" t="n">
        <f aca="false">WORKDAY(A848, 1)</f>
        <v>45070</v>
      </c>
      <c r="B849" s="33" t="n">
        <f aca="false">DATE(2000, MONTH(A849), DAY(A849))</f>
        <v>36670</v>
      </c>
      <c r="C849" s="33" t="n">
        <f aca="false">VLOOKUP(B849, $R$9:$S$13, 2)</f>
        <v>36697</v>
      </c>
      <c r="D849" s="34" t="n">
        <f aca="false">IF(OR(C849=B849, AND(C849&lt;&gt;C848, C848&gt;B848)), 1, 0)</f>
        <v>0</v>
      </c>
      <c r="E849" s="4" t="n">
        <f aca="false" t="array" ref="E849:E849">INDEX($A$9:A848, MAX(IF($D$9:D848=1, ROW(D$9:$D848)-ROW($D$9)+1, 0)))</f>
        <v>45005</v>
      </c>
      <c r="F849" s="36" t="n">
        <f aca="false">(A849-$A$2)/365.25</f>
        <v>3.21971252566735</v>
      </c>
      <c r="G849" s="37" t="n">
        <f aca="false">INDEX('Default Prob'!$P$5:$P$14,MIN(1+_xlfn.IFNA(MATCH(F849,'Default Prob'!$F$5:$F$14,1),0),COUNT('Default Prob'!$P$5:$P$14)))</f>
        <v>0.0422329706543792</v>
      </c>
      <c r="H849" s="37" t="n">
        <f aca="false">H848*EXP(-G848*(F849-F848))</f>
        <v>0.902648195122589</v>
      </c>
      <c r="I849" s="38" t="n">
        <f aca="false">H848-H849</f>
        <v>0.000104377053442573</v>
      </c>
      <c r="J849" s="39" t="n">
        <f aca="false">INDEX('Default Prob'!$C$3:$C$20, _xlfn.IFNA(MATCH(F849, 'Default Prob'!$B$3:$B$20, 1), 1))</f>
        <v>-0.00592</v>
      </c>
      <c r="K849" s="40" t="n">
        <f aca="false">1/((1+J849)^F849)</f>
        <v>1.01930124791877</v>
      </c>
      <c r="L849" s="41" t="n">
        <f aca="false">IF(AND(D849, A849 &lt;= $G$2), $D$5*$D$2*(A849-E849)/365.25, 0)</f>
        <v>0</v>
      </c>
      <c r="M849" s="41" t="n">
        <f aca="false">IF(A849&lt;=$G$2, $D$5*$D$2*(A849-E849)/365.25, 0)</f>
        <v>2669.4045174538</v>
      </c>
      <c r="N849" s="42" t="n">
        <f aca="false">(L849*H849 + M849*I849) * K849</f>
        <v>0.284002380033939</v>
      </c>
      <c r="O849" s="43" t="n">
        <f aca="false">IF(A849&lt;=$G$2, $D$2*(1-$D$3), 0)</f>
        <v>600000</v>
      </c>
      <c r="P849" s="44" t="n">
        <f aca="false">O849*I849*K849</f>
        <v>63.8349964968591</v>
      </c>
    </row>
    <row r="850" customFormat="false" ht="15" hidden="false" customHeight="false" outlineLevel="0" collapsed="false">
      <c r="A850" s="4" t="n">
        <f aca="false">WORKDAY(A849, 1)</f>
        <v>45071</v>
      </c>
      <c r="B850" s="33" t="n">
        <f aca="false">DATE(2000, MONTH(A850), DAY(A850))</f>
        <v>36671</v>
      </c>
      <c r="C850" s="33" t="n">
        <f aca="false">VLOOKUP(B850, $R$9:$S$13, 2)</f>
        <v>36697</v>
      </c>
      <c r="D850" s="34" t="n">
        <f aca="false">IF(OR(C850=B850, AND(C850&lt;&gt;C849, C849&gt;B849)), 1, 0)</f>
        <v>0</v>
      </c>
      <c r="E850" s="4" t="n">
        <f aca="false" t="array" ref="E850:E850">INDEX($A$9:A849, MAX(IF($D$9:D849=1, ROW(D$9:$D849)-ROW($D$9)+1, 0)))</f>
        <v>45005</v>
      </c>
      <c r="F850" s="36" t="n">
        <f aca="false">(A850-$A$2)/365.25</f>
        <v>3.22245037645448</v>
      </c>
      <c r="G850" s="37" t="n">
        <f aca="false">INDEX('Default Prob'!$P$5:$P$14,MIN(1+_xlfn.IFNA(MATCH(F850,'Default Prob'!$F$5:$F$14,1),0),COUNT('Default Prob'!$P$5:$P$14)))</f>
        <v>0.0422329706543792</v>
      </c>
      <c r="H850" s="37" t="n">
        <f aca="false">H849*EXP(-G849*(F850-F849))</f>
        <v>0.902543830137314</v>
      </c>
      <c r="I850" s="38" t="n">
        <f aca="false">H849-H850</f>
        <v>0.000104364985274996</v>
      </c>
      <c r="J850" s="39" t="n">
        <f aca="false">INDEX('Default Prob'!$C$3:$C$20, _xlfn.IFNA(MATCH(F850, 'Default Prob'!$B$3:$B$20, 1), 1))</f>
        <v>-0.00592</v>
      </c>
      <c r="K850" s="40" t="n">
        <f aca="false">1/((1+J850)^F850)</f>
        <v>1.01931781806198</v>
      </c>
      <c r="L850" s="41" t="n">
        <f aca="false">IF(AND(D850, A850 &lt;= $G$2), $D$5*$D$2*(A850-E850)/365.25, 0)</f>
        <v>0</v>
      </c>
      <c r="M850" s="41" t="n">
        <f aca="false">IF(A850&lt;=$G$2, $D$5*$D$2*(A850-E850)/365.25, 0)</f>
        <v>2710.47227926078</v>
      </c>
      <c r="N850" s="42" t="n">
        <f aca="false">(L850*H850 + M850*I850) * K850</f>
        <v>0.2883429929688</v>
      </c>
      <c r="O850" s="43" t="n">
        <f aca="false">IF(A850&lt;=$G$2, $D$2*(1-$D$3), 0)</f>
        <v>600000</v>
      </c>
      <c r="P850" s="44" t="n">
        <f aca="false">O850*I850*K850</f>
        <v>63.8286534435481</v>
      </c>
    </row>
    <row r="851" customFormat="false" ht="15" hidden="false" customHeight="false" outlineLevel="0" collapsed="false">
      <c r="A851" s="4" t="n">
        <f aca="false">WORKDAY(A850, 1)</f>
        <v>45072</v>
      </c>
      <c r="B851" s="33" t="n">
        <f aca="false">DATE(2000, MONTH(A851), DAY(A851))</f>
        <v>36672</v>
      </c>
      <c r="C851" s="33" t="n">
        <f aca="false">VLOOKUP(B851, $R$9:$S$13, 2)</f>
        <v>36697</v>
      </c>
      <c r="D851" s="34" t="n">
        <f aca="false">IF(OR(C851=B851, AND(C851&lt;&gt;C850, C850&gt;B850)), 1, 0)</f>
        <v>0</v>
      </c>
      <c r="E851" s="4" t="n">
        <f aca="false" t="array" ref="E851:E851">INDEX($A$9:A850, MAX(IF($D$9:D850=1, ROW(D$9:$D850)-ROW($D$9)+1, 0)))</f>
        <v>45005</v>
      </c>
      <c r="F851" s="36" t="n">
        <f aca="false">(A851-$A$2)/365.25</f>
        <v>3.22518822724162</v>
      </c>
      <c r="G851" s="37" t="n">
        <f aca="false">INDEX('Default Prob'!$P$5:$P$14,MIN(1+_xlfn.IFNA(MATCH(F851,'Default Prob'!$F$5:$F$14,1),0),COUNT('Default Prob'!$P$5:$P$14)))</f>
        <v>0.0422329706543792</v>
      </c>
      <c r="H851" s="37" t="n">
        <f aca="false">H850*EXP(-G850*(F851-F850))</f>
        <v>0.902439477218812</v>
      </c>
      <c r="I851" s="38" t="n">
        <f aca="false">H850-H851</f>
        <v>0.000104352918502748</v>
      </c>
      <c r="J851" s="39" t="n">
        <f aca="false">INDEX('Default Prob'!$C$3:$C$20, _xlfn.IFNA(MATCH(F851, 'Default Prob'!$B$3:$B$20, 1), 1))</f>
        <v>-0.00592</v>
      </c>
      <c r="K851" s="40" t="n">
        <f aca="false">1/((1+J851)^F851)</f>
        <v>1.01933438847457</v>
      </c>
      <c r="L851" s="41" t="n">
        <f aca="false">IF(AND(D851, A851 &lt;= $G$2), $D$5*$D$2*(A851-E851)/365.25, 0)</f>
        <v>0</v>
      </c>
      <c r="M851" s="41" t="n">
        <f aca="false">IF(A851&lt;=$G$2, $D$5*$D$2*(A851-E851)/365.25, 0)</f>
        <v>2751.54004106776</v>
      </c>
      <c r="N851" s="42" t="n">
        <f aca="false">(L851*H851 + M851*I851) * K851</f>
        <v>0.292682740477406</v>
      </c>
      <c r="O851" s="43" t="n">
        <f aca="false">IF(A851&lt;=$G$2, $D$2*(1-$D$3), 0)</f>
        <v>600000</v>
      </c>
      <c r="P851" s="44" t="n">
        <f aca="false">O851*I851*K851</f>
        <v>63.822311020521</v>
      </c>
    </row>
    <row r="852" customFormat="false" ht="15" hidden="false" customHeight="false" outlineLevel="0" collapsed="false">
      <c r="A852" s="4" t="n">
        <f aca="false">WORKDAY(A851, 1)</f>
        <v>45075</v>
      </c>
      <c r="B852" s="33" t="n">
        <f aca="false">DATE(2000, MONTH(A852), DAY(A852))</f>
        <v>36675</v>
      </c>
      <c r="C852" s="33" t="n">
        <f aca="false">VLOOKUP(B852, $R$9:$S$13, 2)</f>
        <v>36697</v>
      </c>
      <c r="D852" s="34" t="n">
        <f aca="false">IF(OR(C852=B852, AND(C852&lt;&gt;C851, C851&gt;B851)), 1, 0)</f>
        <v>0</v>
      </c>
      <c r="E852" s="4" t="n">
        <f aca="false" t="array" ref="E852:E852">INDEX($A$9:A851, MAX(IF($D$9:D851=1, ROW(D$9:$D851)-ROW($D$9)+1, 0)))</f>
        <v>45005</v>
      </c>
      <c r="F852" s="36" t="n">
        <f aca="false">(A852-$A$2)/365.25</f>
        <v>3.23340177960301</v>
      </c>
      <c r="G852" s="37" t="n">
        <f aca="false">INDEX('Default Prob'!$P$5:$P$14,MIN(1+_xlfn.IFNA(MATCH(F852,'Default Prob'!$F$5:$F$14,1),0),COUNT('Default Prob'!$P$5:$P$14)))</f>
        <v>0.0422329706543792</v>
      </c>
      <c r="H852" s="37" t="n">
        <f aca="false">H851*EXP(-G851*(F852-F851))</f>
        <v>0.902126490849986</v>
      </c>
      <c r="I852" s="38" t="n">
        <f aca="false">H851-H852</f>
        <v>0.00031298636882604</v>
      </c>
      <c r="J852" s="39" t="n">
        <f aca="false">INDEX('Default Prob'!$C$3:$C$20, _xlfn.IFNA(MATCH(F852, 'Default Prob'!$B$3:$B$20, 1), 1))</f>
        <v>-0.00592</v>
      </c>
      <c r="K852" s="40" t="n">
        <f aca="false">1/((1+J852)^F852)</f>
        <v>1.01938410132858</v>
      </c>
      <c r="L852" s="41" t="n">
        <f aca="false">IF(AND(D852, A852 &lt;= $G$2), $D$5*$D$2*(A852-E852)/365.25, 0)</f>
        <v>0</v>
      </c>
      <c r="M852" s="41" t="n">
        <f aca="false">IF(A852&lt;=$G$2, $D$5*$D$2*(A852-E852)/365.25, 0)</f>
        <v>2874.74332648871</v>
      </c>
      <c r="N852" s="42" t="n">
        <f aca="false">(L852*H852 + M852*I852) * K852</f>
        <v>0.917196426364189</v>
      </c>
      <c r="O852" s="43" t="n">
        <f aca="false">IF(A852&lt;=$G$2, $D$2*(1-$D$3), 0)</f>
        <v>600000</v>
      </c>
      <c r="P852" s="44" t="n">
        <f aca="false">O852*I852*K852</f>
        <v>191.431996988297</v>
      </c>
    </row>
    <row r="853" customFormat="false" ht="15" hidden="false" customHeight="false" outlineLevel="0" collapsed="false">
      <c r="A853" s="4" t="n">
        <f aca="false">WORKDAY(A852, 1)</f>
        <v>45076</v>
      </c>
      <c r="B853" s="33" t="n">
        <f aca="false">DATE(2000, MONTH(A853), DAY(A853))</f>
        <v>36676</v>
      </c>
      <c r="C853" s="33" t="n">
        <f aca="false">VLOOKUP(B853, $R$9:$S$13, 2)</f>
        <v>36697</v>
      </c>
      <c r="D853" s="34" t="n">
        <f aca="false">IF(OR(C853=B853, AND(C853&lt;&gt;C852, C852&gt;B852)), 1, 0)</f>
        <v>0</v>
      </c>
      <c r="E853" s="4" t="n">
        <f aca="false" t="array" ref="E853:E853">INDEX($A$9:A852, MAX(IF($D$9:D852=1, ROW(D$9:$D852)-ROW($D$9)+1, 0)))</f>
        <v>45005</v>
      </c>
      <c r="F853" s="36" t="n">
        <f aca="false">(A853-$A$2)/365.25</f>
        <v>3.23613963039014</v>
      </c>
      <c r="G853" s="37" t="n">
        <f aca="false">INDEX('Default Prob'!$P$5:$P$14,MIN(1+_xlfn.IFNA(MATCH(F853,'Default Prob'!$F$5:$F$14,1),0),COUNT('Default Prob'!$P$5:$P$14)))</f>
        <v>0.0422329706543792</v>
      </c>
      <c r="H853" s="37" t="n">
        <f aca="false">H852*EXP(-G852*(F853-F852))</f>
        <v>0.902022186184622</v>
      </c>
      <c r="I853" s="38" t="n">
        <f aca="false">H852-H853</f>
        <v>0.000104304665364041</v>
      </c>
      <c r="J853" s="39" t="n">
        <f aca="false">INDEX('Default Prob'!$C$3:$C$20, _xlfn.IFNA(MATCH(F853, 'Default Prob'!$B$3:$B$20, 1), 1))</f>
        <v>-0.00592</v>
      </c>
      <c r="K853" s="40" t="n">
        <f aca="false">1/((1+J853)^F853)</f>
        <v>1.01940067281869</v>
      </c>
      <c r="L853" s="41" t="n">
        <f aca="false">IF(AND(D853, A853 &lt;= $G$2), $D$5*$D$2*(A853-E853)/365.25, 0)</f>
        <v>0</v>
      </c>
      <c r="M853" s="41" t="n">
        <f aca="false">IF(A853&lt;=$G$2, $D$5*$D$2*(A853-E853)/365.25, 0)</f>
        <v>2915.81108829569</v>
      </c>
      <c r="N853" s="42" t="n">
        <f aca="false">(L853*H853 + M853*I853) * K853</f>
        <v>0.310033078832297</v>
      </c>
      <c r="O853" s="43" t="n">
        <f aca="false">IF(A853&lt;=$G$2, $D$2*(1-$D$3), 0)</f>
        <v>600000</v>
      </c>
      <c r="P853" s="44" t="n">
        <f aca="false">O853*I853*K853</f>
        <v>63.796947630139</v>
      </c>
    </row>
    <row r="854" customFormat="false" ht="15" hidden="false" customHeight="false" outlineLevel="0" collapsed="false">
      <c r="A854" s="4" t="n">
        <f aca="false">WORKDAY(A853, 1)</f>
        <v>45077</v>
      </c>
      <c r="B854" s="33" t="n">
        <f aca="false">DATE(2000, MONTH(A854), DAY(A854))</f>
        <v>36677</v>
      </c>
      <c r="C854" s="33" t="n">
        <f aca="false">VLOOKUP(B854, $R$9:$S$13, 2)</f>
        <v>36697</v>
      </c>
      <c r="D854" s="34" t="n">
        <f aca="false">IF(OR(C854=B854, AND(C854&lt;&gt;C853, C853&gt;B853)), 1, 0)</f>
        <v>0</v>
      </c>
      <c r="E854" s="4" t="n">
        <f aca="false" t="array" ref="E854:E854">INDEX($A$9:A853, MAX(IF($D$9:D853=1, ROW(D$9:$D853)-ROW($D$9)+1, 0)))</f>
        <v>45005</v>
      </c>
      <c r="F854" s="36" t="n">
        <f aca="false">(A854-$A$2)/365.25</f>
        <v>3.23887748117728</v>
      </c>
      <c r="G854" s="37" t="n">
        <f aca="false">INDEX('Default Prob'!$P$5:$P$14,MIN(1+_xlfn.IFNA(MATCH(F854,'Default Prob'!$F$5:$F$14,1),0),COUNT('Default Prob'!$P$5:$P$14)))</f>
        <v>0.0422329706543792</v>
      </c>
      <c r="H854" s="37" t="n">
        <f aca="false">H853*EXP(-G853*(F854-F853))</f>
        <v>0.901917893579055</v>
      </c>
      <c r="I854" s="38" t="n">
        <f aca="false">H853-H854</f>
        <v>0.000104292605566103</v>
      </c>
      <c r="J854" s="39" t="n">
        <f aca="false">INDEX('Default Prob'!$C$3:$C$20, _xlfn.IFNA(MATCH(F854, 'Default Prob'!$B$3:$B$20, 1), 1))</f>
        <v>-0.00592</v>
      </c>
      <c r="K854" s="40" t="n">
        <f aca="false">1/((1+J854)^F854)</f>
        <v>1.01941724457819</v>
      </c>
      <c r="L854" s="41" t="n">
        <f aca="false">IF(AND(D854, A854 &lt;= $G$2), $D$5*$D$2*(A854-E854)/365.25, 0)</f>
        <v>0</v>
      </c>
      <c r="M854" s="41" t="n">
        <f aca="false">IF(A854&lt;=$G$2, $D$5*$D$2*(A854-E854)/365.25, 0)</f>
        <v>2956.87885010267</v>
      </c>
      <c r="N854" s="42" t="n">
        <f aca="false">(L854*H854 + M854*I854) * K854</f>
        <v>0.31436850114651</v>
      </c>
      <c r="O854" s="43" t="n">
        <f aca="false">IF(A854&lt;=$G$2, $D$2*(1-$D$3), 0)</f>
        <v>600000</v>
      </c>
      <c r="P854" s="44" t="n">
        <f aca="false">O854*I854*K854</f>
        <v>63.7906083576459</v>
      </c>
    </row>
    <row r="855" customFormat="false" ht="15" hidden="false" customHeight="false" outlineLevel="0" collapsed="false">
      <c r="A855" s="4" t="n">
        <f aca="false">WORKDAY(A854, 1)</f>
        <v>45078</v>
      </c>
      <c r="B855" s="33" t="n">
        <f aca="false">DATE(2000, MONTH(A855), DAY(A855))</f>
        <v>36678</v>
      </c>
      <c r="C855" s="33" t="n">
        <f aca="false">VLOOKUP(B855, $R$9:$S$13, 2)</f>
        <v>36697</v>
      </c>
      <c r="D855" s="34" t="n">
        <f aca="false">IF(OR(C855=B855, AND(C855&lt;&gt;C854, C854&gt;B854)), 1, 0)</f>
        <v>0</v>
      </c>
      <c r="E855" s="4" t="n">
        <f aca="false" t="array" ref="E855:E855">INDEX($A$9:A854, MAX(IF($D$9:D854=1, ROW(D$9:$D854)-ROW($D$9)+1, 0)))</f>
        <v>45005</v>
      </c>
      <c r="F855" s="36" t="n">
        <f aca="false">(A855-$A$2)/365.25</f>
        <v>3.24161533196441</v>
      </c>
      <c r="G855" s="37" t="n">
        <f aca="false">INDEX('Default Prob'!$P$5:$P$14,MIN(1+_xlfn.IFNA(MATCH(F855,'Default Prob'!$F$5:$F$14,1),0),COUNT('Default Prob'!$P$5:$P$14)))</f>
        <v>0.0422329706543792</v>
      </c>
      <c r="H855" s="37" t="n">
        <f aca="false">H854*EXP(-G854*(F855-F854))</f>
        <v>0.901813613031893</v>
      </c>
      <c r="I855" s="38" t="n">
        <f aca="false">H854-H855</f>
        <v>0.000104280547162494</v>
      </c>
      <c r="J855" s="39" t="n">
        <f aca="false">INDEX('Default Prob'!$C$3:$C$20, _xlfn.IFNA(MATCH(F855, 'Default Prob'!$B$3:$B$20, 1), 1))</f>
        <v>-0.00592</v>
      </c>
      <c r="K855" s="40" t="n">
        <f aca="false">1/((1+J855)^F855)</f>
        <v>1.01943381660708</v>
      </c>
      <c r="L855" s="41" t="n">
        <f aca="false">IF(AND(D855, A855 &lt;= $G$2), $D$5*$D$2*(A855-E855)/365.25, 0)</f>
        <v>0</v>
      </c>
      <c r="M855" s="41" t="n">
        <f aca="false">IF(A855&lt;=$G$2, $D$5*$D$2*(A855-E855)/365.25, 0)</f>
        <v>2997.94661190965</v>
      </c>
      <c r="N855" s="42" t="n">
        <f aca="false">(L855*H855 + M855*I855) * K855</f>
        <v>0.318703058808902</v>
      </c>
      <c r="O855" s="43" t="n">
        <f aca="false">IF(A855&lt;=$G$2, $D$2*(1-$D$3), 0)</f>
        <v>600000</v>
      </c>
      <c r="P855" s="44" t="n">
        <f aca="false">O855*I855*K855</f>
        <v>63.7842697150419</v>
      </c>
    </row>
    <row r="856" customFormat="false" ht="15" hidden="false" customHeight="false" outlineLevel="0" collapsed="false">
      <c r="A856" s="4" t="n">
        <f aca="false">WORKDAY(A855, 1)</f>
        <v>45079</v>
      </c>
      <c r="B856" s="33" t="n">
        <f aca="false">DATE(2000, MONTH(A856), DAY(A856))</f>
        <v>36679</v>
      </c>
      <c r="C856" s="33" t="n">
        <f aca="false">VLOOKUP(B856, $R$9:$S$13, 2)</f>
        <v>36697</v>
      </c>
      <c r="D856" s="34" t="n">
        <f aca="false">IF(OR(C856=B856, AND(C856&lt;&gt;C855, C855&gt;B855)), 1, 0)</f>
        <v>0</v>
      </c>
      <c r="E856" s="4" t="n">
        <f aca="false" t="array" ref="E856:E856">INDEX($A$9:A855, MAX(IF($D$9:D855=1, ROW(D$9:$D855)-ROW($D$9)+1, 0)))</f>
        <v>45005</v>
      </c>
      <c r="F856" s="36" t="n">
        <f aca="false">(A856-$A$2)/365.25</f>
        <v>3.24435318275154</v>
      </c>
      <c r="G856" s="37" t="n">
        <f aca="false">INDEX('Default Prob'!$P$5:$P$14,MIN(1+_xlfn.IFNA(MATCH(F856,'Default Prob'!$F$5:$F$14,1),0),COUNT('Default Prob'!$P$5:$P$14)))</f>
        <v>0.0422329706543792</v>
      </c>
      <c r="H856" s="37" t="n">
        <f aca="false">H855*EXP(-G855*(F856-F855))</f>
        <v>0.90170934454174</v>
      </c>
      <c r="I856" s="38" t="n">
        <f aca="false">H855-H856</f>
        <v>0.000104268490153103</v>
      </c>
      <c r="J856" s="39" t="n">
        <f aca="false">INDEX('Default Prob'!$C$3:$C$20, _xlfn.IFNA(MATCH(F856, 'Default Prob'!$B$3:$B$20, 1), 1))</f>
        <v>-0.00592</v>
      </c>
      <c r="K856" s="40" t="n">
        <f aca="false">1/((1+J856)^F856)</f>
        <v>1.01945038890538</v>
      </c>
      <c r="L856" s="41" t="n">
        <f aca="false">IF(AND(D856, A856 &lt;= $G$2), $D$5*$D$2*(A856-E856)/365.25, 0)</f>
        <v>0</v>
      </c>
      <c r="M856" s="41" t="n">
        <f aca="false">IF(A856&lt;=$G$2, $D$5*$D$2*(A856-E856)/365.25, 0)</f>
        <v>3039.01437371663</v>
      </c>
      <c r="N856" s="42" t="n">
        <f aca="false">(L856*H856 + M856*I856) * K856</f>
        <v>0.323036751948653</v>
      </c>
      <c r="O856" s="43" t="n">
        <f aca="false">IF(A856&lt;=$G$2, $D$2*(1-$D$3), 0)</f>
        <v>600000</v>
      </c>
      <c r="P856" s="44" t="n">
        <f aca="false">O856*I856*K856</f>
        <v>63.7779317022949</v>
      </c>
    </row>
    <row r="857" customFormat="false" ht="15" hidden="false" customHeight="false" outlineLevel="0" collapsed="false">
      <c r="A857" s="4" t="n">
        <f aca="false">WORKDAY(A856, 1)</f>
        <v>45082</v>
      </c>
      <c r="B857" s="33" t="n">
        <f aca="false">DATE(2000, MONTH(A857), DAY(A857))</f>
        <v>36682</v>
      </c>
      <c r="C857" s="33" t="n">
        <f aca="false">VLOOKUP(B857, $R$9:$S$13, 2)</f>
        <v>36697</v>
      </c>
      <c r="D857" s="34" t="n">
        <f aca="false">IF(OR(C857=B857, AND(C857&lt;&gt;C856, C856&gt;B856)), 1, 0)</f>
        <v>0</v>
      </c>
      <c r="E857" s="4" t="n">
        <f aca="false" t="array" ref="E857:E857">INDEX($A$9:A856, MAX(IF($D$9:D856=1, ROW(D$9:$D856)-ROW($D$9)+1, 0)))</f>
        <v>45005</v>
      </c>
      <c r="F857" s="36" t="n">
        <f aca="false">(A857-$A$2)/365.25</f>
        <v>3.25256673511294</v>
      </c>
      <c r="G857" s="37" t="n">
        <f aca="false">INDEX('Default Prob'!$P$5:$P$14,MIN(1+_xlfn.IFNA(MATCH(F857,'Default Prob'!$F$5:$F$14,1),0),COUNT('Default Prob'!$P$5:$P$14)))</f>
        <v>0.0422329706543792</v>
      </c>
      <c r="H857" s="37" t="n">
        <f aca="false">H856*EXP(-G856*(F857-F856))</f>
        <v>0.901396611399397</v>
      </c>
      <c r="I857" s="38" t="n">
        <f aca="false">H856-H857</f>
        <v>0.000312733142342592</v>
      </c>
      <c r="J857" s="39" t="n">
        <f aca="false">INDEX('Default Prob'!$C$3:$C$20, _xlfn.IFNA(MATCH(F857, 'Default Prob'!$B$3:$B$20, 1), 1))</f>
        <v>-0.00592</v>
      </c>
      <c r="K857" s="40" t="n">
        <f aca="false">1/((1+J857)^F857)</f>
        <v>1.01950010741673</v>
      </c>
      <c r="L857" s="41" t="n">
        <f aca="false">IF(AND(D857, A857 &lt;= $G$2), $D$5*$D$2*(A857-E857)/365.25, 0)</f>
        <v>0</v>
      </c>
      <c r="M857" s="41" t="n">
        <f aca="false">IF(A857&lt;=$G$2, $D$5*$D$2*(A857-E857)/365.25, 0)</f>
        <v>3162.21765913758</v>
      </c>
      <c r="N857" s="42" t="n">
        <f aca="false">(L857*H857 + M857*I857) * K857</f>
        <v>1.00821451171459</v>
      </c>
      <c r="O857" s="43" t="n">
        <f aca="false">IF(A857&lt;=$G$2, $D$2*(1-$D$3), 0)</f>
        <v>600000</v>
      </c>
      <c r="P857" s="44" t="n">
        <f aca="false">O857*I857*K857</f>
        <v>191.298883326626</v>
      </c>
    </row>
    <row r="858" customFormat="false" ht="15" hidden="false" customHeight="false" outlineLevel="0" collapsed="false">
      <c r="A858" s="4" t="n">
        <f aca="false">WORKDAY(A857, 1)</f>
        <v>45083</v>
      </c>
      <c r="B858" s="33" t="n">
        <f aca="false">DATE(2000, MONTH(A858), DAY(A858))</f>
        <v>36683</v>
      </c>
      <c r="C858" s="33" t="n">
        <f aca="false">VLOOKUP(B858, $R$9:$S$13, 2)</f>
        <v>36697</v>
      </c>
      <c r="D858" s="34" t="n">
        <f aca="false">IF(OR(C858=B858, AND(C858&lt;&gt;C857, C857&gt;B857)), 1, 0)</f>
        <v>0</v>
      </c>
      <c r="E858" s="4" t="n">
        <f aca="false" t="array" ref="E858:E858">INDEX($A$9:A857, MAX(IF($D$9:D857=1, ROW(D$9:$D857)-ROW($D$9)+1, 0)))</f>
        <v>45005</v>
      </c>
      <c r="F858" s="36" t="n">
        <f aca="false">(A858-$A$2)/365.25</f>
        <v>3.25530458590007</v>
      </c>
      <c r="G858" s="37" t="n">
        <f aca="false">INDEX('Default Prob'!$P$5:$P$14,MIN(1+_xlfn.IFNA(MATCH(F858,'Default Prob'!$F$5:$F$14,1),0),COUNT('Default Prob'!$P$5:$P$14)))</f>
        <v>0.0422329706543792</v>
      </c>
      <c r="H858" s="37" t="n">
        <f aca="false">H857*EXP(-G857*(F858-F857))</f>
        <v>0.901292391123343</v>
      </c>
      <c r="I858" s="38" t="n">
        <f aca="false">H857-H858</f>
        <v>0.000104220276054279</v>
      </c>
      <c r="J858" s="39" t="n">
        <f aca="false">INDEX('Default Prob'!$C$3:$C$20, _xlfn.IFNA(MATCH(F858, 'Default Prob'!$B$3:$B$20, 1), 1))</f>
        <v>-0.00592</v>
      </c>
      <c r="K858" s="40" t="n">
        <f aca="false">1/((1+J858)^F858)</f>
        <v>1.01951668079267</v>
      </c>
      <c r="L858" s="41" t="n">
        <f aca="false">IF(AND(D858, A858 &lt;= $G$2), $D$5*$D$2*(A858-E858)/365.25, 0)</f>
        <v>0</v>
      </c>
      <c r="M858" s="41" t="n">
        <f aca="false">IF(A858&lt;=$G$2, $D$5*$D$2*(A858-E858)/365.25, 0)</f>
        <v>3203.28542094456</v>
      </c>
      <c r="N858" s="42" t="n">
        <f aca="false">(L858*H858 + M858*I858) * K858</f>
        <v>0.340362881860536</v>
      </c>
      <c r="O858" s="43" t="n">
        <f aca="false">IF(A858&lt;=$G$2, $D$2*(1-$D$3), 0)</f>
        <v>600000</v>
      </c>
      <c r="P858" s="44" t="n">
        <f aca="false">O858*I858*K858</f>
        <v>63.7525859484927</v>
      </c>
    </row>
    <row r="859" customFormat="false" ht="15" hidden="false" customHeight="false" outlineLevel="0" collapsed="false">
      <c r="A859" s="4" t="n">
        <f aca="false">WORKDAY(A858, 1)</f>
        <v>45084</v>
      </c>
      <c r="B859" s="33" t="n">
        <f aca="false">DATE(2000, MONTH(A859), DAY(A859))</f>
        <v>36684</v>
      </c>
      <c r="C859" s="33" t="n">
        <f aca="false">VLOOKUP(B859, $R$9:$S$13, 2)</f>
        <v>36697</v>
      </c>
      <c r="D859" s="34" t="n">
        <f aca="false">IF(OR(C859=B859, AND(C859&lt;&gt;C858, C858&gt;B858)), 1, 0)</f>
        <v>0</v>
      </c>
      <c r="E859" s="4" t="n">
        <f aca="false" t="array" ref="E859:E859">INDEX($A$9:A858, MAX(IF($D$9:D858=1, ROW(D$9:$D858)-ROW($D$9)+1, 0)))</f>
        <v>45005</v>
      </c>
      <c r="F859" s="36" t="n">
        <f aca="false">(A859-$A$2)/365.25</f>
        <v>3.2580424366872</v>
      </c>
      <c r="G859" s="37" t="n">
        <f aca="false">INDEX('Default Prob'!$P$5:$P$14,MIN(1+_xlfn.IFNA(MATCH(F859,'Default Prob'!$F$5:$F$14,1),0),COUNT('Default Prob'!$P$5:$P$14)))</f>
        <v>0.0422329706543792</v>
      </c>
      <c r="H859" s="37" t="n">
        <f aca="false">H858*EXP(-G858*(F859-F858))</f>
        <v>0.901188182897329</v>
      </c>
      <c r="I859" s="38" t="n">
        <f aca="false">H858-H859</f>
        <v>0.000104208226013536</v>
      </c>
      <c r="J859" s="39" t="n">
        <f aca="false">INDEX('Default Prob'!$C$3:$C$20, _xlfn.IFNA(MATCH(F859, 'Default Prob'!$B$3:$B$20, 1), 1))</f>
        <v>-0.00592</v>
      </c>
      <c r="K859" s="40" t="n">
        <f aca="false">1/((1+J859)^F859)</f>
        <v>1.01953325443804</v>
      </c>
      <c r="L859" s="41" t="n">
        <f aca="false">IF(AND(D859, A859 &lt;= $G$2), $D$5*$D$2*(A859-E859)/365.25, 0)</f>
        <v>0</v>
      </c>
      <c r="M859" s="41" t="n">
        <f aca="false">IF(A859&lt;=$G$2, $D$5*$D$2*(A859-E859)/365.25, 0)</f>
        <v>3244.35318275154</v>
      </c>
      <c r="N859" s="42" t="n">
        <f aca="false">(L859*H859 + M859*I859) * K859</f>
        <v>0.344692254321841</v>
      </c>
      <c r="O859" s="43" t="n">
        <f aca="false">IF(A859&lt;=$G$2, $D$2*(1-$D$3), 0)</f>
        <v>600000</v>
      </c>
      <c r="P859" s="44" t="n">
        <f aca="false">O859*I859*K859</f>
        <v>63.7462510840772</v>
      </c>
    </row>
    <row r="860" customFormat="false" ht="15" hidden="false" customHeight="false" outlineLevel="0" collapsed="false">
      <c r="A860" s="4" t="n">
        <f aca="false">WORKDAY(A859, 1)</f>
        <v>45085</v>
      </c>
      <c r="B860" s="33" t="n">
        <f aca="false">DATE(2000, MONTH(A860), DAY(A860))</f>
        <v>36685</v>
      </c>
      <c r="C860" s="33" t="n">
        <f aca="false">VLOOKUP(B860, $R$9:$S$13, 2)</f>
        <v>36697</v>
      </c>
      <c r="D860" s="34" t="n">
        <f aca="false">IF(OR(C860=B860, AND(C860&lt;&gt;C859, C859&gt;B859)), 1, 0)</f>
        <v>0</v>
      </c>
      <c r="E860" s="4" t="n">
        <f aca="false" t="array" ref="E860:E860">INDEX($A$9:A859, MAX(IF($D$9:D859=1, ROW(D$9:$D859)-ROW($D$9)+1, 0)))</f>
        <v>45005</v>
      </c>
      <c r="F860" s="36" t="n">
        <f aca="false">(A860-$A$2)/365.25</f>
        <v>3.26078028747433</v>
      </c>
      <c r="G860" s="37" t="n">
        <f aca="false">INDEX('Default Prob'!$P$5:$P$14,MIN(1+_xlfn.IFNA(MATCH(F860,'Default Prob'!$F$5:$F$14,1),0),COUNT('Default Prob'!$P$5:$P$14)))</f>
        <v>0.0422329706543792</v>
      </c>
      <c r="H860" s="37" t="n">
        <f aca="false">H859*EXP(-G859*(F860-F859))</f>
        <v>0.901083986719963</v>
      </c>
      <c r="I860" s="38" t="n">
        <f aca="false">H859-H860</f>
        <v>0.000104196177366012</v>
      </c>
      <c r="J860" s="39" t="n">
        <f aca="false">INDEX('Default Prob'!$C$3:$C$20, _xlfn.IFNA(MATCH(F860, 'Default Prob'!$B$3:$B$20, 1), 1))</f>
        <v>-0.00592</v>
      </c>
      <c r="K860" s="40" t="n">
        <f aca="false">1/((1+J860)^F860)</f>
        <v>1.01954982835284</v>
      </c>
      <c r="L860" s="41" t="n">
        <f aca="false">IF(AND(D860, A860 &lt;= $G$2), $D$5*$D$2*(A860-E860)/365.25, 0)</f>
        <v>0</v>
      </c>
      <c r="M860" s="41" t="n">
        <f aca="false">IF(A860&lt;=$G$2, $D$5*$D$2*(A860-E860)/365.25, 0)</f>
        <v>3285.42094455852</v>
      </c>
      <c r="N860" s="42" t="n">
        <f aca="false">(L860*H860 + M860*I860) * K860</f>
        <v>0.349020763034215</v>
      </c>
      <c r="O860" s="43" t="n">
        <f aca="false">IF(A860&lt;=$G$2, $D$2*(1-$D$3), 0)</f>
        <v>600000</v>
      </c>
      <c r="P860" s="44" t="n">
        <f aca="false">O860*I860*K860</f>
        <v>63.7399168491235</v>
      </c>
    </row>
    <row r="861" customFormat="false" ht="15" hidden="false" customHeight="false" outlineLevel="0" collapsed="false">
      <c r="A861" s="4" t="n">
        <f aca="false">WORKDAY(A860, 1)</f>
        <v>45086</v>
      </c>
      <c r="B861" s="33" t="n">
        <f aca="false">DATE(2000, MONTH(A861), DAY(A861))</f>
        <v>36686</v>
      </c>
      <c r="C861" s="33" t="n">
        <f aca="false">VLOOKUP(B861, $R$9:$S$13, 2)</f>
        <v>36697</v>
      </c>
      <c r="D861" s="34" t="n">
        <f aca="false">IF(OR(C861=B861, AND(C861&lt;&gt;C860, C860&gt;B860)), 1, 0)</f>
        <v>0</v>
      </c>
      <c r="E861" s="4" t="n">
        <f aca="false" t="array" ref="E861:E861">INDEX($A$9:A860, MAX(IF($D$9:D860=1, ROW(D$9:$D860)-ROW($D$9)+1, 0)))</f>
        <v>45005</v>
      </c>
      <c r="F861" s="36" t="n">
        <f aca="false">(A861-$A$2)/365.25</f>
        <v>3.26351813826146</v>
      </c>
      <c r="G861" s="37" t="n">
        <f aca="false">INDEX('Default Prob'!$P$5:$P$14,MIN(1+_xlfn.IFNA(MATCH(F861,'Default Prob'!$F$5:$F$14,1),0),COUNT('Default Prob'!$P$5:$P$14)))</f>
        <v>0.0422329706543792</v>
      </c>
      <c r="H861" s="37" t="n">
        <f aca="false">H860*EXP(-G860*(F861-F860))</f>
        <v>0.900979802589852</v>
      </c>
      <c r="I861" s="38" t="n">
        <f aca="false">H860-H861</f>
        <v>0.000104184130111484</v>
      </c>
      <c r="J861" s="39" t="n">
        <f aca="false">INDEX('Default Prob'!$C$3:$C$20, _xlfn.IFNA(MATCH(F861, 'Default Prob'!$B$3:$B$20, 1), 1))</f>
        <v>-0.00592</v>
      </c>
      <c r="K861" s="40" t="n">
        <f aca="false">1/((1+J861)^F861)</f>
        <v>1.01956640253707</v>
      </c>
      <c r="L861" s="41" t="n">
        <f aca="false">IF(AND(D861, A861 &lt;= $G$2), $D$5*$D$2*(A861-E861)/365.25, 0)</f>
        <v>0</v>
      </c>
      <c r="M861" s="41" t="n">
        <f aca="false">IF(A861&lt;=$G$2, $D$5*$D$2*(A861-E861)/365.25, 0)</f>
        <v>3326.4887063655</v>
      </c>
      <c r="N861" s="42" t="n">
        <f aca="false">(L861*H861 + M861*I861) * K861</f>
        <v>0.353348408126358</v>
      </c>
      <c r="O861" s="43" t="n">
        <f aca="false">IF(A861&lt;=$G$2, $D$2*(1-$D$3), 0)</f>
        <v>600000</v>
      </c>
      <c r="P861" s="44" t="n">
        <f aca="false">O861*I861*K861</f>
        <v>63.7335832435319</v>
      </c>
    </row>
    <row r="862" customFormat="false" ht="15" hidden="false" customHeight="false" outlineLevel="0" collapsed="false">
      <c r="A862" s="4" t="n">
        <f aca="false">WORKDAY(A861, 1)</f>
        <v>45089</v>
      </c>
      <c r="B862" s="33" t="n">
        <f aca="false">DATE(2000, MONTH(A862), DAY(A862))</f>
        <v>36689</v>
      </c>
      <c r="C862" s="33" t="n">
        <f aca="false">VLOOKUP(B862, $R$9:$S$13, 2)</f>
        <v>36697</v>
      </c>
      <c r="D862" s="34" t="n">
        <f aca="false">IF(OR(C862=B862, AND(C862&lt;&gt;C861, C861&gt;B861)), 1, 0)</f>
        <v>0</v>
      </c>
      <c r="E862" s="4" t="n">
        <f aca="false" t="array" ref="E862:E862">INDEX($A$9:A861, MAX(IF($D$9:D861=1, ROW(D$9:$D861)-ROW($D$9)+1, 0)))</f>
        <v>45005</v>
      </c>
      <c r="F862" s="36" t="n">
        <f aca="false">(A862-$A$2)/365.25</f>
        <v>3.27173169062286</v>
      </c>
      <c r="G862" s="37" t="n">
        <f aca="false">INDEX('Default Prob'!$P$5:$P$14,MIN(1+_xlfn.IFNA(MATCH(F862,'Default Prob'!$F$5:$F$14,1),0),COUNT('Default Prob'!$P$5:$P$14)))</f>
        <v>0.0422329706543792</v>
      </c>
      <c r="H862" s="37" t="n">
        <f aca="false">H861*EXP(-G861*(F862-F861))</f>
        <v>0.900667322469116</v>
      </c>
      <c r="I862" s="38" t="n">
        <f aca="false">H861-H862</f>
        <v>0.000312480120735925</v>
      </c>
      <c r="J862" s="39" t="n">
        <f aca="false">INDEX('Default Prob'!$C$3:$C$20, _xlfn.IFNA(MATCH(F862, 'Default Prob'!$B$3:$B$20, 1), 1))</f>
        <v>-0.00592</v>
      </c>
      <c r="K862" s="40" t="n">
        <f aca="false">1/((1+J862)^F862)</f>
        <v>1.01961612670639</v>
      </c>
      <c r="L862" s="41" t="n">
        <f aca="false">IF(AND(D862, A862 &lt;= $G$2), $D$5*$D$2*(A862-E862)/365.25, 0)</f>
        <v>0</v>
      </c>
      <c r="M862" s="41" t="n">
        <f aca="false">IF(A862&lt;=$G$2, $D$5*$D$2*(A862-E862)/365.25, 0)</f>
        <v>3449.69199178645</v>
      </c>
      <c r="N862" s="42" t="n">
        <f aca="false">(L862*H862 + M862*I862) * K862</f>
        <v>1.09910557337621</v>
      </c>
      <c r="O862" s="43" t="n">
        <f aca="false">IF(A862&lt;=$G$2, $D$2*(1-$D$3), 0)</f>
        <v>600000</v>
      </c>
      <c r="P862" s="44" t="n">
        <f aca="false">O862*I862*K862</f>
        <v>191.165862226505</v>
      </c>
    </row>
    <row r="863" customFormat="false" ht="15" hidden="false" customHeight="false" outlineLevel="0" collapsed="false">
      <c r="A863" s="4" t="n">
        <f aca="false">WORKDAY(A862, 1)</f>
        <v>45090</v>
      </c>
      <c r="B863" s="33" t="n">
        <f aca="false">DATE(2000, MONTH(A863), DAY(A863))</f>
        <v>36690</v>
      </c>
      <c r="C863" s="33" t="n">
        <f aca="false">VLOOKUP(B863, $R$9:$S$13, 2)</f>
        <v>36697</v>
      </c>
      <c r="D863" s="34" t="n">
        <f aca="false">IF(OR(C863=B863, AND(C863&lt;&gt;C862, C862&gt;B862)), 1, 0)</f>
        <v>0</v>
      </c>
      <c r="E863" s="4" t="n">
        <f aca="false" t="array" ref="E863:E863">INDEX($A$9:A862, MAX(IF($D$9:D862=1, ROW(D$9:$D862)-ROW($D$9)+1, 0)))</f>
        <v>45005</v>
      </c>
      <c r="F863" s="36" t="n">
        <f aca="false">(A863-$A$2)/365.25</f>
        <v>3.27446954140999</v>
      </c>
      <c r="G863" s="37" t="n">
        <f aca="false">INDEX('Default Prob'!$P$5:$P$14,MIN(1+_xlfn.IFNA(MATCH(F863,'Default Prob'!$F$5:$F$14,1),0),COUNT('Default Prob'!$P$5:$P$14)))</f>
        <v>0.0422329706543792</v>
      </c>
      <c r="H863" s="37" t="n">
        <f aca="false">H862*EXP(-G862*(F863-F862))</f>
        <v>0.900563186514095</v>
      </c>
      <c r="I863" s="38" t="n">
        <f aca="false">H862-H863</f>
        <v>0.000104135955021123</v>
      </c>
      <c r="J863" s="39" t="n">
        <f aca="false">INDEX('Default Prob'!$C$3:$C$20, _xlfn.IFNA(MATCH(F863, 'Default Prob'!$B$3:$B$20, 1), 1))</f>
        <v>-0.00592</v>
      </c>
      <c r="K863" s="40" t="n">
        <f aca="false">1/((1+J863)^F863)</f>
        <v>1.01963270196839</v>
      </c>
      <c r="L863" s="41" t="n">
        <f aca="false">IF(AND(D863, A863 &lt;= $G$2), $D$5*$D$2*(A863-E863)/365.25, 0)</f>
        <v>0</v>
      </c>
      <c r="M863" s="41" t="n">
        <f aca="false">IF(A863&lt;=$G$2, $D$5*$D$2*(A863-E863)/365.25, 0)</f>
        <v>3490.75975359343</v>
      </c>
      <c r="N863" s="42" t="n">
        <f aca="false">(L863*H863 + M863*I863) * K863</f>
        <v>0.370650354873549</v>
      </c>
      <c r="O863" s="43" t="n">
        <f aca="false">IF(A863&lt;=$G$2, $D$2*(1-$D$3), 0)</f>
        <v>600000</v>
      </c>
      <c r="P863" s="44" t="n">
        <f aca="false">O863*I863*K863</f>
        <v>63.7082551141477</v>
      </c>
    </row>
    <row r="864" customFormat="false" ht="15" hidden="false" customHeight="false" outlineLevel="0" collapsed="false">
      <c r="A864" s="4" t="n">
        <f aca="false">WORKDAY(A863, 1)</f>
        <v>45091</v>
      </c>
      <c r="B864" s="33" t="n">
        <f aca="false">DATE(2000, MONTH(A864), DAY(A864))</f>
        <v>36691</v>
      </c>
      <c r="C864" s="33" t="n">
        <f aca="false">VLOOKUP(B864, $R$9:$S$13, 2)</f>
        <v>36697</v>
      </c>
      <c r="D864" s="34" t="n">
        <f aca="false">IF(OR(C864=B864, AND(C864&lt;&gt;C863, C863&gt;B863)), 1, 0)</f>
        <v>0</v>
      </c>
      <c r="E864" s="4" t="n">
        <f aca="false" t="array" ref="E864:E864">INDEX($A$9:A863, MAX(IF($D$9:D863=1, ROW(D$9:$D863)-ROW($D$9)+1, 0)))</f>
        <v>45005</v>
      </c>
      <c r="F864" s="36" t="n">
        <f aca="false">(A864-$A$2)/365.25</f>
        <v>3.27720739219713</v>
      </c>
      <c r="G864" s="37" t="n">
        <f aca="false">INDEX('Default Prob'!$P$5:$P$14,MIN(1+_xlfn.IFNA(MATCH(F864,'Default Prob'!$F$5:$F$14,1),0),COUNT('Default Prob'!$P$5:$P$14)))</f>
        <v>0.0422329706543792</v>
      </c>
      <c r="H864" s="37" t="n">
        <f aca="false">H863*EXP(-G863*(F864-F863))</f>
        <v>0.900459062599365</v>
      </c>
      <c r="I864" s="38" t="n">
        <f aca="false">H863-H864</f>
        <v>0.000104123914729581</v>
      </c>
      <c r="J864" s="39" t="n">
        <f aca="false">INDEX('Default Prob'!$C$3:$C$20, _xlfn.IFNA(MATCH(F864, 'Default Prob'!$B$3:$B$20, 1), 1))</f>
        <v>-0.00592</v>
      </c>
      <c r="K864" s="40" t="n">
        <f aca="false">1/((1+J864)^F864)</f>
        <v>1.01964927749984</v>
      </c>
      <c r="L864" s="41" t="n">
        <f aca="false">IF(AND(D864, A864 &lt;= $G$2), $D$5*$D$2*(A864-E864)/365.25, 0)</f>
        <v>0</v>
      </c>
      <c r="M864" s="41" t="n">
        <f aca="false">IF(A864&lt;=$G$2, $D$5*$D$2*(A864-E864)/365.25, 0)</f>
        <v>3531.82751540041</v>
      </c>
      <c r="N864" s="42" t="n">
        <f aca="false">(L864*H864 + M864*I864) * K864</f>
        <v>0.374973683798959</v>
      </c>
      <c r="O864" s="43" t="n">
        <f aca="false">IF(A864&lt;=$G$2, $D$2*(1-$D$3), 0)</f>
        <v>600000</v>
      </c>
      <c r="P864" s="44" t="n">
        <f aca="false">O864*I864*K864</f>
        <v>63.7019246546836</v>
      </c>
    </row>
    <row r="865" customFormat="false" ht="15" hidden="false" customHeight="false" outlineLevel="0" collapsed="false">
      <c r="A865" s="4" t="n">
        <f aca="false">WORKDAY(A864, 1)</f>
        <v>45092</v>
      </c>
      <c r="B865" s="33" t="n">
        <f aca="false">DATE(2000, MONTH(A865), DAY(A865))</f>
        <v>36692</v>
      </c>
      <c r="C865" s="33" t="n">
        <f aca="false">VLOOKUP(B865, $R$9:$S$13, 2)</f>
        <v>36697</v>
      </c>
      <c r="D865" s="34" t="n">
        <f aca="false">IF(OR(C865=B865, AND(C865&lt;&gt;C864, C864&gt;B864)), 1, 0)</f>
        <v>0</v>
      </c>
      <c r="E865" s="4" t="n">
        <f aca="false" t="array" ref="E865:E865">INDEX($A$9:A864, MAX(IF($D$9:D864=1, ROW(D$9:$D864)-ROW($D$9)+1, 0)))</f>
        <v>45005</v>
      </c>
      <c r="F865" s="36" t="n">
        <f aca="false">(A865-$A$2)/365.25</f>
        <v>3.27994524298426</v>
      </c>
      <c r="G865" s="37" t="n">
        <f aca="false">INDEX('Default Prob'!$P$5:$P$14,MIN(1+_xlfn.IFNA(MATCH(F865,'Default Prob'!$F$5:$F$14,1),0),COUNT('Default Prob'!$P$5:$P$14)))</f>
        <v>0.0422329706543792</v>
      </c>
      <c r="H865" s="37" t="n">
        <f aca="false">H864*EXP(-G864*(F865-F864))</f>
        <v>0.900354950723535</v>
      </c>
      <c r="I865" s="38" t="n">
        <f aca="false">H864-H865</f>
        <v>0.000104111875830148</v>
      </c>
      <c r="J865" s="39" t="n">
        <f aca="false">INDEX('Default Prob'!$C$3:$C$20, _xlfn.IFNA(MATCH(F865, 'Default Prob'!$B$3:$B$20, 1), 1))</f>
        <v>-0.00592</v>
      </c>
      <c r="K865" s="40" t="n">
        <f aca="false">1/((1+J865)^F865)</f>
        <v>1.01966585330075</v>
      </c>
      <c r="L865" s="41" t="n">
        <f aca="false">IF(AND(D865, A865 &lt;= $G$2), $D$5*$D$2*(A865-E865)/365.25, 0)</f>
        <v>0</v>
      </c>
      <c r="M865" s="41" t="n">
        <f aca="false">IF(A865&lt;=$G$2, $D$5*$D$2*(A865-E865)/365.25, 0)</f>
        <v>3572.89527720739</v>
      </c>
      <c r="N865" s="42" t="n">
        <f aca="false">(L865*H865 + M865*I865) * K865</f>
        <v>0.379296149877489</v>
      </c>
      <c r="O865" s="43" t="n">
        <f aca="false">IF(A865&lt;=$G$2, $D$2*(1-$D$3), 0)</f>
        <v>600000</v>
      </c>
      <c r="P865" s="44" t="n">
        <f aca="false">O865*I865*K865</f>
        <v>63.6955948242542</v>
      </c>
    </row>
    <row r="866" customFormat="false" ht="15" hidden="false" customHeight="false" outlineLevel="0" collapsed="false">
      <c r="A866" s="4" t="n">
        <f aca="false">WORKDAY(A865, 1)</f>
        <v>45093</v>
      </c>
      <c r="B866" s="33" t="n">
        <f aca="false">DATE(2000, MONTH(A866), DAY(A866))</f>
        <v>36693</v>
      </c>
      <c r="C866" s="33" t="n">
        <f aca="false">VLOOKUP(B866, $R$9:$S$13, 2)</f>
        <v>36697</v>
      </c>
      <c r="D866" s="34" t="n">
        <f aca="false">IF(OR(C866=B866, AND(C866&lt;&gt;C865, C865&gt;B865)), 1, 0)</f>
        <v>0</v>
      </c>
      <c r="E866" s="4" t="n">
        <f aca="false" t="array" ref="E866:E866">INDEX($A$9:A865, MAX(IF($D$9:D865=1, ROW(D$9:$D865)-ROW($D$9)+1, 0)))</f>
        <v>45005</v>
      </c>
      <c r="F866" s="36" t="n">
        <f aca="false">(A866-$A$2)/365.25</f>
        <v>3.28268309377139</v>
      </c>
      <c r="G866" s="37" t="n">
        <f aca="false">INDEX('Default Prob'!$P$5:$P$14,MIN(1+_xlfn.IFNA(MATCH(F866,'Default Prob'!$F$5:$F$14,1),0),COUNT('Default Prob'!$P$5:$P$14)))</f>
        <v>0.0422329706543792</v>
      </c>
      <c r="H866" s="37" t="n">
        <f aca="false">H865*EXP(-G865*(F866-F865))</f>
        <v>0.900250850885212</v>
      </c>
      <c r="I866" s="38" t="n">
        <f aca="false">H865-H866</f>
        <v>0.000104099838322713</v>
      </c>
      <c r="J866" s="39" t="n">
        <f aca="false">INDEX('Default Prob'!$C$3:$C$20, _xlfn.IFNA(MATCH(F866, 'Default Prob'!$B$3:$B$20, 1), 1))</f>
        <v>-0.00592</v>
      </c>
      <c r="K866" s="40" t="n">
        <f aca="false">1/((1+J866)^F866)</f>
        <v>1.01968242937113</v>
      </c>
      <c r="L866" s="41" t="n">
        <f aca="false">IF(AND(D866, A866 &lt;= $G$2), $D$5*$D$2*(A866-E866)/365.25, 0)</f>
        <v>0</v>
      </c>
      <c r="M866" s="41" t="n">
        <f aca="false">IF(A866&lt;=$G$2, $D$5*$D$2*(A866-E866)/365.25, 0)</f>
        <v>3613.96303901437</v>
      </c>
      <c r="N866" s="42" t="n">
        <f aca="false">(L866*H866 + M866*I866) * K866</f>
        <v>0.383617753238111</v>
      </c>
      <c r="O866" s="43" t="n">
        <f aca="false">IF(A866&lt;=$G$2, $D$2*(1-$D$3), 0)</f>
        <v>600000</v>
      </c>
      <c r="P866" s="44" t="n">
        <f aca="false">O866*I866*K866</f>
        <v>63.6892656228274</v>
      </c>
    </row>
    <row r="867" customFormat="false" ht="15" hidden="false" customHeight="false" outlineLevel="0" collapsed="false">
      <c r="A867" s="4" t="n">
        <f aca="false">WORKDAY(A866, 1)</f>
        <v>45096</v>
      </c>
      <c r="B867" s="33" t="n">
        <f aca="false">DATE(2000, MONTH(A867), DAY(A867))</f>
        <v>36696</v>
      </c>
      <c r="C867" s="33" t="n">
        <f aca="false">VLOOKUP(B867, $R$9:$S$13, 2)</f>
        <v>36697</v>
      </c>
      <c r="D867" s="34" t="n">
        <f aca="false">IF(OR(C867=B867, AND(C867&lt;&gt;C866, C866&gt;B866)), 1, 0)</f>
        <v>0</v>
      </c>
      <c r="E867" s="4" t="n">
        <f aca="false" t="array" ref="E867:E867">INDEX($A$9:A866, MAX(IF($D$9:D866=1, ROW(D$9:$D866)-ROW($D$9)+1, 0)))</f>
        <v>45005</v>
      </c>
      <c r="F867" s="36" t="n">
        <f aca="false">(A867-$A$2)/365.25</f>
        <v>3.29089664613279</v>
      </c>
      <c r="G867" s="37" t="n">
        <f aca="false">INDEX('Default Prob'!$P$5:$P$14,MIN(1+_xlfn.IFNA(MATCH(F867,'Default Prob'!$F$5:$F$14,1),0),COUNT('Default Prob'!$P$5:$P$14)))</f>
        <v>0.0422329706543792</v>
      </c>
      <c r="H867" s="37" t="n">
        <f aca="false">H866*EXP(-G866*(F867-F866))</f>
        <v>0.899938623581372</v>
      </c>
      <c r="I867" s="38" t="n">
        <f aca="false">H866-H867</f>
        <v>0.000312227303840285</v>
      </c>
      <c r="J867" s="39" t="n">
        <f aca="false">INDEX('Default Prob'!$C$3:$C$20, _xlfn.IFNA(MATCH(F867, 'Default Prob'!$B$3:$B$20, 1), 1))</f>
        <v>-0.00592</v>
      </c>
      <c r="K867" s="40" t="n">
        <f aca="false">1/((1+J867)^F867)</f>
        <v>1.01973215919906</v>
      </c>
      <c r="L867" s="41" t="n">
        <f aca="false">IF(AND(D867, A867 &lt;= $G$2), $D$5*$D$2*(A867-E867)/365.25, 0)</f>
        <v>0</v>
      </c>
      <c r="M867" s="41" t="n">
        <f aca="false">IF(A867&lt;=$G$2, $D$5*$D$2*(A867-E867)/365.25, 0)</f>
        <v>3737.16632443532</v>
      </c>
      <c r="N867" s="42" t="n">
        <f aca="false">(L867*H867 + M867*I867) * K867</f>
        <v>1.18986974399351</v>
      </c>
      <c r="O867" s="43" t="n">
        <f aca="false">IF(A867&lt;=$G$2, $D$2*(1-$D$3), 0)</f>
        <v>600000</v>
      </c>
      <c r="P867" s="44" t="n">
        <f aca="false">O867*I867*K867</f>
        <v>191.032933623573</v>
      </c>
    </row>
    <row r="868" customFormat="false" ht="15" hidden="false" customHeight="false" outlineLevel="0" collapsed="false">
      <c r="A868" s="4" t="n">
        <f aca="false">WORKDAY(A867, 1)</f>
        <v>45097</v>
      </c>
      <c r="B868" s="33" t="n">
        <f aca="false">DATE(2000, MONTH(A868), DAY(A868))</f>
        <v>36697</v>
      </c>
      <c r="C868" s="33" t="n">
        <f aca="false">VLOOKUP(B868, $R$9:$S$13, 2)</f>
        <v>36697</v>
      </c>
      <c r="D868" s="34" t="n">
        <f aca="false">IF(OR(C868=B868, AND(C868&lt;&gt;C867, C867&gt;B867)), 1, 0)</f>
        <v>1</v>
      </c>
      <c r="E868" s="4" t="n">
        <f aca="false" t="array" ref="E868:E868">INDEX($A$9:A867, MAX(IF($D$9:D867=1, ROW(D$9:$D867)-ROW($D$9)+1, 0)))</f>
        <v>45005</v>
      </c>
      <c r="F868" s="36" t="n">
        <f aca="false">(A868-$A$2)/365.25</f>
        <v>3.29363449691992</v>
      </c>
      <c r="G868" s="37" t="n">
        <f aca="false">INDEX('Default Prob'!$P$5:$P$14,MIN(1+_xlfn.IFNA(MATCH(F868,'Default Prob'!$F$5:$F$14,1),0),COUNT('Default Prob'!$P$5:$P$14)))</f>
        <v>0.0422329706543792</v>
      </c>
      <c r="H868" s="37" t="n">
        <f aca="false">H867*EXP(-G867*(F868-F867))</f>
        <v>0.899834571879163</v>
      </c>
      <c r="I868" s="38" t="n">
        <f aca="false">H867-H868</f>
        <v>0.000104051702209063</v>
      </c>
      <c r="J868" s="39" t="n">
        <f aca="false">INDEX('Default Prob'!$C$3:$C$20, _xlfn.IFNA(MATCH(F868, 'Default Prob'!$B$3:$B$20, 1), 1))</f>
        <v>-0.00592</v>
      </c>
      <c r="K868" s="40" t="n">
        <f aca="false">1/((1+J868)^F868)</f>
        <v>1.01974873634733</v>
      </c>
      <c r="L868" s="41" t="n">
        <f aca="false">IF(AND(D868, A868 &lt;= $G$2), $D$5*$D$2*(A868-E868)/365.25, 0)</f>
        <v>3778.2340862423</v>
      </c>
      <c r="M868" s="41" t="n">
        <f aca="false">IF(A868&lt;=$G$2, $D$5*$D$2*(A868-E868)/365.25, 0)</f>
        <v>3778.2340862423</v>
      </c>
      <c r="N868" s="42" t="n">
        <f aca="false">(L868*H868 + M868*I868) * K868</f>
        <v>3467.32801746316</v>
      </c>
      <c r="O868" s="43" t="n">
        <f aca="false">IF(A868&lt;=$G$2, $D$2*(1-$D$3), 0)</f>
        <v>600000</v>
      </c>
      <c r="P868" s="44" t="n">
        <f aca="false">O868*I868*K868</f>
        <v>63.6639551054883</v>
      </c>
    </row>
    <row r="869" customFormat="false" ht="15" hidden="false" customHeight="false" outlineLevel="0" collapsed="false">
      <c r="A869" s="4" t="n">
        <f aca="false">WORKDAY(A868, 1)</f>
        <v>45098</v>
      </c>
      <c r="B869" s="33" t="n">
        <f aca="false">DATE(2000, MONTH(A869), DAY(A869))</f>
        <v>36698</v>
      </c>
      <c r="C869" s="33" t="n">
        <f aca="false">VLOOKUP(B869, $R$9:$S$13, 2)</f>
        <v>36789</v>
      </c>
      <c r="D869" s="34" t="n">
        <f aca="false">IF(OR(C869=B869, AND(C869&lt;&gt;C868, C868&gt;B868)), 1, 0)</f>
        <v>0</v>
      </c>
      <c r="E869" s="4" t="n">
        <f aca="false" t="array" ref="E869:E869">INDEX($A$9:A868, MAX(IF($D$9:D868=1, ROW(D$9:$D868)-ROW($D$9)+1, 0)))</f>
        <v>45097</v>
      </c>
      <c r="F869" s="36" t="n">
        <f aca="false">(A869-$A$2)/365.25</f>
        <v>3.29637234770705</v>
      </c>
      <c r="G869" s="37" t="n">
        <f aca="false">INDEX('Default Prob'!$P$5:$P$14,MIN(1+_xlfn.IFNA(MATCH(F869,'Default Prob'!$F$5:$F$14,1),0),COUNT('Default Prob'!$P$5:$P$14)))</f>
        <v>0.0422329706543792</v>
      </c>
      <c r="H869" s="37" t="n">
        <f aca="false">H868*EXP(-G868*(F869-F868))</f>
        <v>0.899730532207504</v>
      </c>
      <c r="I869" s="38" t="n">
        <f aca="false">H868-H869</f>
        <v>0.000104039671658951</v>
      </c>
      <c r="J869" s="39" t="n">
        <f aca="false">INDEX('Default Prob'!$C$3:$C$20, _xlfn.IFNA(MATCH(F869, 'Default Prob'!$B$3:$B$20, 1), 1))</f>
        <v>-0.00592</v>
      </c>
      <c r="K869" s="40" t="n">
        <f aca="false">1/((1+J869)^F869)</f>
        <v>1.01976531376508</v>
      </c>
      <c r="L869" s="41" t="n">
        <f aca="false">IF(AND(D869, A869 &lt;= $G$2), $D$5*$D$2*(A869-E869)/365.25, 0)</f>
        <v>0</v>
      </c>
      <c r="M869" s="41" t="n">
        <f aca="false">IF(A869&lt;=$G$2, $D$5*$D$2*(A869-E869)/365.25, 0)</f>
        <v>41.0677618069815</v>
      </c>
      <c r="N869" s="42" t="n">
        <f aca="false">(L869*H869 + M869*I869) * K869</f>
        <v>0.00435712724489964</v>
      </c>
      <c r="O869" s="43" t="n">
        <f aca="false">IF(A869&lt;=$G$2, $D$2*(1-$D$3), 0)</f>
        <v>600000</v>
      </c>
      <c r="P869" s="44" t="n">
        <f aca="false">O869*I869*K869</f>
        <v>63.6576290479838</v>
      </c>
    </row>
    <row r="870" customFormat="false" ht="15" hidden="false" customHeight="false" outlineLevel="0" collapsed="false">
      <c r="A870" s="4" t="n">
        <f aca="false">WORKDAY(A869, 1)</f>
        <v>45099</v>
      </c>
      <c r="B870" s="33" t="n">
        <f aca="false">DATE(2000, MONTH(A870), DAY(A870))</f>
        <v>36699</v>
      </c>
      <c r="C870" s="33" t="n">
        <f aca="false">VLOOKUP(B870, $R$9:$S$13, 2)</f>
        <v>36789</v>
      </c>
      <c r="D870" s="34" t="n">
        <f aca="false">IF(OR(C870=B870, AND(C870&lt;&gt;C869, C869&gt;B869)), 1, 0)</f>
        <v>0</v>
      </c>
      <c r="E870" s="4" t="n">
        <f aca="false" t="array" ref="E870:E870">INDEX($A$9:A869, MAX(IF($D$9:D869=1, ROW(D$9:$D869)-ROW($D$9)+1, 0)))</f>
        <v>45097</v>
      </c>
      <c r="F870" s="36" t="n">
        <f aca="false">(A870-$A$2)/365.25</f>
        <v>3.29911019849418</v>
      </c>
      <c r="G870" s="37" t="n">
        <f aca="false">INDEX('Default Prob'!$P$5:$P$14,MIN(1+_xlfn.IFNA(MATCH(F870,'Default Prob'!$F$5:$F$14,1),0),COUNT('Default Prob'!$P$5:$P$14)))</f>
        <v>0.0422329706543792</v>
      </c>
      <c r="H870" s="37" t="n">
        <f aca="false">H869*EXP(-G869*(F870-F869))</f>
        <v>0.899626504565004</v>
      </c>
      <c r="I870" s="38" t="n">
        <f aca="false">H869-H870</f>
        <v>0.000104027642499838</v>
      </c>
      <c r="J870" s="39" t="n">
        <f aca="false">INDEX('Default Prob'!$C$3:$C$20, _xlfn.IFNA(MATCH(F870, 'Default Prob'!$B$3:$B$20, 1), 1))</f>
        <v>-0.00592</v>
      </c>
      <c r="K870" s="40" t="n">
        <f aca="false">1/((1+J870)^F870)</f>
        <v>1.01978189145232</v>
      </c>
      <c r="L870" s="41" t="n">
        <f aca="false">IF(AND(D870, A870 &lt;= $G$2), $D$5*$D$2*(A870-E870)/365.25, 0)</f>
        <v>0</v>
      </c>
      <c r="M870" s="41" t="n">
        <f aca="false">IF(A870&lt;=$G$2, $D$5*$D$2*(A870-E870)/365.25, 0)</f>
        <v>82.1355236139631</v>
      </c>
      <c r="N870" s="42" t="n">
        <f aca="false">(L870*H870 + M870*I870) * K870</f>
        <v>0.00871338858577499</v>
      </c>
      <c r="O870" s="43" t="n">
        <f aca="false">IF(A870&lt;=$G$2, $D$2*(1-$D$3), 0)</f>
        <v>600000</v>
      </c>
      <c r="P870" s="44" t="n">
        <f aca="false">O870*I870*K870</f>
        <v>63.6513036190863</v>
      </c>
    </row>
    <row r="871" customFormat="false" ht="15" hidden="false" customHeight="false" outlineLevel="0" collapsed="false">
      <c r="A871" s="4" t="n">
        <f aca="false">WORKDAY(A870, 1)</f>
        <v>45100</v>
      </c>
      <c r="B871" s="33" t="n">
        <f aca="false">DATE(2000, MONTH(A871), DAY(A871))</f>
        <v>36700</v>
      </c>
      <c r="C871" s="33" t="n">
        <f aca="false">VLOOKUP(B871, $R$9:$S$13, 2)</f>
        <v>36789</v>
      </c>
      <c r="D871" s="34" t="n">
        <f aca="false">IF(OR(C871=B871, AND(C871&lt;&gt;C870, C870&gt;B870)), 1, 0)</f>
        <v>0</v>
      </c>
      <c r="E871" s="4" t="n">
        <f aca="false" t="array" ref="E871:E871">INDEX($A$9:A870, MAX(IF($D$9:D870=1, ROW(D$9:$D870)-ROW($D$9)+1, 0)))</f>
        <v>45097</v>
      </c>
      <c r="F871" s="36" t="n">
        <f aca="false">(A871-$A$2)/365.25</f>
        <v>3.30184804928131</v>
      </c>
      <c r="G871" s="37" t="n">
        <f aca="false">INDEX('Default Prob'!$P$5:$P$14,MIN(1+_xlfn.IFNA(MATCH(F871,'Default Prob'!$F$5:$F$14,1),0),COUNT('Default Prob'!$P$5:$P$14)))</f>
        <v>0.0422329706543792</v>
      </c>
      <c r="H871" s="37" t="n">
        <f aca="false">H870*EXP(-G870*(F871-F870))</f>
        <v>0.899522488950273</v>
      </c>
      <c r="I871" s="38" t="n">
        <f aca="false">H870-H871</f>
        <v>0.000104015614731501</v>
      </c>
      <c r="J871" s="39" t="n">
        <f aca="false">INDEX('Default Prob'!$C$3:$C$20, _xlfn.IFNA(MATCH(F871, 'Default Prob'!$B$3:$B$20, 1), 1))</f>
        <v>-0.00592</v>
      </c>
      <c r="K871" s="40" t="n">
        <f aca="false">1/((1+J871)^F871)</f>
        <v>1.01979846940906</v>
      </c>
      <c r="L871" s="41" t="n">
        <f aca="false">IF(AND(D871, A871 &lt;= $G$2), $D$5*$D$2*(A871-E871)/365.25, 0)</f>
        <v>0</v>
      </c>
      <c r="M871" s="41" t="n">
        <f aca="false">IF(A871&lt;=$G$2, $D$5*$D$2*(A871-E871)/365.25, 0)</f>
        <v>123.203285420945</v>
      </c>
      <c r="N871" s="42" t="n">
        <f aca="false">(L871*H871 + M871*I871) * K871</f>
        <v>0.0130687841516829</v>
      </c>
      <c r="O871" s="43" t="n">
        <f aca="false">IF(A871&lt;=$G$2, $D$2*(1-$D$3), 0)</f>
        <v>600000</v>
      </c>
      <c r="P871" s="44" t="n">
        <f aca="false">O871*I871*K871</f>
        <v>63.644978818696</v>
      </c>
    </row>
    <row r="872" customFormat="false" ht="15" hidden="false" customHeight="false" outlineLevel="0" collapsed="false">
      <c r="A872" s="4" t="n">
        <f aca="false">WORKDAY(A871, 1)</f>
        <v>45103</v>
      </c>
      <c r="B872" s="33" t="n">
        <f aca="false">DATE(2000, MONTH(A872), DAY(A872))</f>
        <v>36703</v>
      </c>
      <c r="C872" s="33" t="n">
        <f aca="false">VLOOKUP(B872, $R$9:$S$13, 2)</f>
        <v>36789</v>
      </c>
      <c r="D872" s="34" t="n">
        <f aca="false">IF(OR(C872=B872, AND(C872&lt;&gt;C871, C871&gt;B871)), 1, 0)</f>
        <v>0</v>
      </c>
      <c r="E872" s="4" t="n">
        <f aca="false" t="array" ref="E872:E872">INDEX($A$9:A871, MAX(IF($D$9:D871=1, ROW(D$9:$D871)-ROW($D$9)+1, 0)))</f>
        <v>45097</v>
      </c>
      <c r="F872" s="36" t="n">
        <f aca="false">(A872-$A$2)/365.25</f>
        <v>3.31006160164271</v>
      </c>
      <c r="G872" s="37" t="n">
        <f aca="false">INDEX('Default Prob'!$P$5:$P$14,MIN(1+_xlfn.IFNA(MATCH(F872,'Default Prob'!$F$5:$F$14,1),0),COUNT('Default Prob'!$P$5:$P$14)))</f>
        <v>0.0422329706543792</v>
      </c>
      <c r="H872" s="37" t="n">
        <f aca="false">H871*EXP(-G871*(F872-F871))</f>
        <v>0.899210514258783</v>
      </c>
      <c r="I872" s="38" t="n">
        <f aca="false">H871-H872</f>
        <v>0.000311974691490136</v>
      </c>
      <c r="J872" s="39" t="n">
        <f aca="false">INDEX('Default Prob'!$C$3:$C$20, _xlfn.IFNA(MATCH(F872, 'Default Prob'!$B$3:$B$20, 1), 1))</f>
        <v>-0.00592</v>
      </c>
      <c r="K872" s="40" t="n">
        <f aca="false">1/((1+J872)^F872)</f>
        <v>1.01984820489626</v>
      </c>
      <c r="L872" s="41" t="n">
        <f aca="false">IF(AND(D872, A872 &lt;= $G$2), $D$5*$D$2*(A872-E872)/365.25, 0)</f>
        <v>0</v>
      </c>
      <c r="M872" s="41" t="n">
        <f aca="false">IF(A872&lt;=$G$2, $D$5*$D$2*(A872-E872)/365.25, 0)</f>
        <v>246.406570841889</v>
      </c>
      <c r="N872" s="42" t="n">
        <f aca="false">(L872*H872 + M872*I872) * K872</f>
        <v>0.0783983973115266</v>
      </c>
      <c r="O872" s="43" t="n">
        <f aca="false">IF(A872&lt;=$G$2, $D$2*(1-$D$3), 0)</f>
        <v>600000</v>
      </c>
      <c r="P872" s="44" t="n">
        <f aca="false">O872*I872*K872</f>
        <v>190.900097453567</v>
      </c>
    </row>
    <row r="873" customFormat="false" ht="15" hidden="false" customHeight="false" outlineLevel="0" collapsed="false">
      <c r="A873" s="4" t="n">
        <f aca="false">WORKDAY(A872, 1)</f>
        <v>45104</v>
      </c>
      <c r="B873" s="33" t="n">
        <f aca="false">DATE(2000, MONTH(A873), DAY(A873))</f>
        <v>36704</v>
      </c>
      <c r="C873" s="33" t="n">
        <f aca="false">VLOOKUP(B873, $R$9:$S$13, 2)</f>
        <v>36789</v>
      </c>
      <c r="D873" s="34" t="n">
        <f aca="false">IF(OR(C873=B873, AND(C873&lt;&gt;C872, C872&gt;B872)), 1, 0)</f>
        <v>0</v>
      </c>
      <c r="E873" s="4" t="n">
        <f aca="false" t="array" ref="E873:E873">INDEX($A$9:A872, MAX(IF($D$9:D872=1, ROW(D$9:$D872)-ROW($D$9)+1, 0)))</f>
        <v>45097</v>
      </c>
      <c r="F873" s="36" t="n">
        <f aca="false">(A873-$A$2)/365.25</f>
        <v>3.31279945242984</v>
      </c>
      <c r="G873" s="37" t="n">
        <f aca="false">INDEX('Default Prob'!$P$5:$P$14,MIN(1+_xlfn.IFNA(MATCH(F873,'Default Prob'!$F$5:$F$14,1),0),COUNT('Default Prob'!$P$5:$P$14)))</f>
        <v>0.0422329706543792</v>
      </c>
      <c r="H873" s="37" t="n">
        <f aca="false">H872*EXP(-G872*(F873-F872))</f>
        <v>0.89910654674122</v>
      </c>
      <c r="I873" s="38" t="n">
        <f aca="false">H872-H873</f>
        <v>0.000103967517563142</v>
      </c>
      <c r="J873" s="39" t="n">
        <f aca="false">INDEX('Default Prob'!$C$3:$C$20, _xlfn.IFNA(MATCH(F873, 'Default Prob'!$B$3:$B$20, 1), 1))</f>
        <v>-0.00592</v>
      </c>
      <c r="K873" s="40" t="n">
        <f aca="false">1/((1+J873)^F873)</f>
        <v>1.01986478393101</v>
      </c>
      <c r="L873" s="41" t="n">
        <f aca="false">IF(AND(D873, A873 &lt;= $G$2), $D$5*$D$2*(A873-E873)/365.25, 0)</f>
        <v>0</v>
      </c>
      <c r="M873" s="41" t="n">
        <f aca="false">IF(A873&lt;=$G$2, $D$5*$D$2*(A873-E873)/365.25, 0)</f>
        <v>287.474332648871</v>
      </c>
      <c r="N873" s="42" t="n">
        <f aca="false">(L873*H873 + M873*I873) * K873</f>
        <v>0.0304817112463095</v>
      </c>
      <c r="O873" s="43" t="n">
        <f aca="false">IF(A873&lt;=$G$2, $D$2*(1-$D$3), 0)</f>
        <v>600000</v>
      </c>
      <c r="P873" s="44" t="n">
        <f aca="false">O873*I873*K873</f>
        <v>63.619685901226</v>
      </c>
    </row>
    <row r="874" customFormat="false" ht="15" hidden="false" customHeight="false" outlineLevel="0" collapsed="false">
      <c r="A874" s="4" t="n">
        <f aca="false">WORKDAY(A873, 1)</f>
        <v>45105</v>
      </c>
      <c r="B874" s="33" t="n">
        <f aca="false">DATE(2000, MONTH(A874), DAY(A874))</f>
        <v>36705</v>
      </c>
      <c r="C874" s="33" t="n">
        <f aca="false">VLOOKUP(B874, $R$9:$S$13, 2)</f>
        <v>36789</v>
      </c>
      <c r="D874" s="34" t="n">
        <f aca="false">IF(OR(C874=B874, AND(C874&lt;&gt;C873, C873&gt;B873)), 1, 0)</f>
        <v>0</v>
      </c>
      <c r="E874" s="4" t="n">
        <f aca="false" t="array" ref="E874:E874">INDEX($A$9:A873, MAX(IF($D$9:D873=1, ROW(D$9:$D873)-ROW($D$9)+1, 0)))</f>
        <v>45097</v>
      </c>
      <c r="F874" s="36" t="n">
        <f aca="false">(A874-$A$2)/365.25</f>
        <v>3.31553730321697</v>
      </c>
      <c r="G874" s="37" t="n">
        <f aca="false">INDEX('Default Prob'!$P$5:$P$14,MIN(1+_xlfn.IFNA(MATCH(F874,'Default Prob'!$F$5:$F$14,1),0),COUNT('Default Prob'!$P$5:$P$14)))</f>
        <v>0.0422329706543792</v>
      </c>
      <c r="H874" s="37" t="n">
        <f aca="false">H873*EXP(-G873*(F874-F873))</f>
        <v>0.899002591244473</v>
      </c>
      <c r="I874" s="38" t="n">
        <f aca="false">H873-H874</f>
        <v>0.000103955496746466</v>
      </c>
      <c r="J874" s="39" t="n">
        <f aca="false">INDEX('Default Prob'!$C$3:$C$20, _xlfn.IFNA(MATCH(F874, 'Default Prob'!$B$3:$B$20, 1), 1))</f>
        <v>-0.00592</v>
      </c>
      <c r="K874" s="40" t="n">
        <f aca="false">1/((1+J874)^F874)</f>
        <v>1.01988136323527</v>
      </c>
      <c r="L874" s="41" t="n">
        <f aca="false">IF(AND(D874, A874 &lt;= $G$2), $D$5*$D$2*(A874-E874)/365.25, 0)</f>
        <v>0</v>
      </c>
      <c r="M874" s="41" t="n">
        <f aca="false">IF(A874&lt;=$G$2, $D$5*$D$2*(A874-E874)/365.25, 0)</f>
        <v>328.542094455852</v>
      </c>
      <c r="N874" s="42" t="n">
        <f aca="false">(L874*H874 + M874*I874) * K874</f>
        <v>0.0348327798727182</v>
      </c>
      <c r="O874" s="43" t="n">
        <f aca="false">IF(A874&lt;=$G$2, $D$2*(1-$D$3), 0)</f>
        <v>600000</v>
      </c>
      <c r="P874" s="44" t="n">
        <f aca="false">O874*I874*K874</f>
        <v>63.6133642425515</v>
      </c>
    </row>
    <row r="875" customFormat="false" ht="15" hidden="false" customHeight="false" outlineLevel="0" collapsed="false">
      <c r="A875" s="4" t="n">
        <f aca="false">WORKDAY(A874, 1)</f>
        <v>45106</v>
      </c>
      <c r="B875" s="33" t="n">
        <f aca="false">DATE(2000, MONTH(A875), DAY(A875))</f>
        <v>36706</v>
      </c>
      <c r="C875" s="33" t="n">
        <f aca="false">VLOOKUP(B875, $R$9:$S$13, 2)</f>
        <v>36789</v>
      </c>
      <c r="D875" s="34" t="n">
        <f aca="false">IF(OR(C875=B875, AND(C875&lt;&gt;C874, C874&gt;B874)), 1, 0)</f>
        <v>0</v>
      </c>
      <c r="E875" s="4" t="n">
        <f aca="false" t="array" ref="E875:E875">INDEX($A$9:A874, MAX(IF($D$9:D874=1, ROW(D$9:$D874)-ROW($D$9)+1, 0)))</f>
        <v>45097</v>
      </c>
      <c r="F875" s="36" t="n">
        <f aca="false">(A875-$A$2)/365.25</f>
        <v>3.31827515400411</v>
      </c>
      <c r="G875" s="37" t="n">
        <f aca="false">INDEX('Default Prob'!$P$5:$P$14,MIN(1+_xlfn.IFNA(MATCH(F875,'Default Prob'!$F$5:$F$14,1),0),COUNT('Default Prob'!$P$5:$P$14)))</f>
        <v>0.0422329706543792</v>
      </c>
      <c r="H875" s="37" t="n">
        <f aca="false">H874*EXP(-G874*(F875-F874))</f>
        <v>0.898898647767153</v>
      </c>
      <c r="I875" s="38" t="n">
        <f aca="false">H874-H875</f>
        <v>0.000103943477319679</v>
      </c>
      <c r="J875" s="39" t="n">
        <f aca="false">INDEX('Default Prob'!$C$3:$C$20, _xlfn.IFNA(MATCH(F875, 'Default Prob'!$B$3:$B$20, 1), 1))</f>
        <v>-0.00592</v>
      </c>
      <c r="K875" s="40" t="n">
        <f aca="false">1/((1+J875)^F875)</f>
        <v>1.01989794280906</v>
      </c>
      <c r="L875" s="41" t="n">
        <f aca="false">IF(AND(D875, A875 &lt;= $G$2), $D$5*$D$2*(A875-E875)/365.25, 0)</f>
        <v>0</v>
      </c>
      <c r="M875" s="41" t="n">
        <f aca="false">IF(A875&lt;=$G$2, $D$5*$D$2*(A875-E875)/365.25, 0)</f>
        <v>369.609856262834</v>
      </c>
      <c r="N875" s="42" t="n">
        <f aca="false">(L875*H875 + M875*I875) * K875</f>
        <v>0.0391829834981866</v>
      </c>
      <c r="O875" s="43" t="n">
        <f aca="false">IF(A875&lt;=$G$2, $D$2*(1-$D$3), 0)</f>
        <v>600000</v>
      </c>
      <c r="P875" s="44" t="n">
        <f aca="false">O875*I875*K875</f>
        <v>63.6070432120563</v>
      </c>
    </row>
    <row r="876" customFormat="false" ht="15" hidden="false" customHeight="false" outlineLevel="0" collapsed="false">
      <c r="A876" s="4" t="n">
        <f aca="false">WORKDAY(A875, 1)</f>
        <v>45107</v>
      </c>
      <c r="B876" s="33" t="n">
        <f aca="false">DATE(2000, MONTH(A876), DAY(A876))</f>
        <v>36707</v>
      </c>
      <c r="C876" s="33" t="n">
        <f aca="false">VLOOKUP(B876, $R$9:$S$13, 2)</f>
        <v>36789</v>
      </c>
      <c r="D876" s="34" t="n">
        <f aca="false">IF(OR(C876=B876, AND(C876&lt;&gt;C875, C875&gt;B875)), 1, 0)</f>
        <v>0</v>
      </c>
      <c r="E876" s="4" t="n">
        <f aca="false" t="array" ref="E876:E876">INDEX($A$9:A875, MAX(IF($D$9:D875=1, ROW(D$9:$D875)-ROW($D$9)+1, 0)))</f>
        <v>45097</v>
      </c>
      <c r="F876" s="36" t="n">
        <f aca="false">(A876-$A$2)/365.25</f>
        <v>3.32101300479124</v>
      </c>
      <c r="G876" s="37" t="n">
        <f aca="false">INDEX('Default Prob'!$P$5:$P$14,MIN(1+_xlfn.IFNA(MATCH(F876,'Default Prob'!$F$5:$F$14,1),0),COUNT('Default Prob'!$P$5:$P$14)))</f>
        <v>0.0422329706543792</v>
      </c>
      <c r="H876" s="37" t="n">
        <f aca="false">H875*EXP(-G875*(F876-F875))</f>
        <v>0.898794716307871</v>
      </c>
      <c r="I876" s="38" t="n">
        <f aca="false">H875-H876</f>
        <v>0.000103931459282669</v>
      </c>
      <c r="J876" s="39" t="n">
        <f aca="false">INDEX('Default Prob'!$C$3:$C$20, _xlfn.IFNA(MATCH(F876, 'Default Prob'!$B$3:$B$20, 1), 1))</f>
        <v>-0.00592</v>
      </c>
      <c r="K876" s="40" t="n">
        <f aca="false">1/((1+J876)^F876)</f>
        <v>1.01991452265236</v>
      </c>
      <c r="L876" s="41" t="n">
        <f aca="false">IF(AND(D876, A876 &lt;= $G$2), $D$5*$D$2*(A876-E876)/365.25, 0)</f>
        <v>0</v>
      </c>
      <c r="M876" s="41" t="n">
        <f aca="false">IF(A876&lt;=$G$2, $D$5*$D$2*(A876-E876)/365.25, 0)</f>
        <v>410.677618069815</v>
      </c>
      <c r="N876" s="42" t="n">
        <f aca="false">(L876*H876 + M876*I876) * K876</f>
        <v>0.0435323222516825</v>
      </c>
      <c r="O876" s="43" t="n">
        <f aca="false">IF(A876&lt;=$G$2, $D$2*(1-$D$3), 0)</f>
        <v>600000</v>
      </c>
      <c r="P876" s="44" t="n">
        <f aca="false">O876*I876*K876</f>
        <v>63.6007228097082</v>
      </c>
    </row>
    <row r="877" customFormat="false" ht="15" hidden="false" customHeight="false" outlineLevel="0" collapsed="false">
      <c r="A877" s="4" t="n">
        <f aca="false">WORKDAY(A876, 1)</f>
        <v>45110</v>
      </c>
      <c r="B877" s="33" t="n">
        <f aca="false">DATE(2000, MONTH(A877), DAY(A877))</f>
        <v>36710</v>
      </c>
      <c r="C877" s="33" t="n">
        <f aca="false">VLOOKUP(B877, $R$9:$S$13, 2)</f>
        <v>36789</v>
      </c>
      <c r="D877" s="34" t="n">
        <f aca="false">IF(OR(C877=B877, AND(C877&lt;&gt;C876, C876&gt;B876)), 1, 0)</f>
        <v>0</v>
      </c>
      <c r="E877" s="4" t="n">
        <f aca="false" t="array" ref="E877:E877">INDEX($A$9:A876, MAX(IF($D$9:D876=1, ROW(D$9:$D876)-ROW($D$9)+1, 0)))</f>
        <v>45097</v>
      </c>
      <c r="F877" s="36" t="n">
        <f aca="false">(A877-$A$2)/365.25</f>
        <v>3.32922655715264</v>
      </c>
      <c r="G877" s="37" t="n">
        <f aca="false">INDEX('Default Prob'!$P$5:$P$14,MIN(1+_xlfn.IFNA(MATCH(F877,'Default Prob'!$F$5:$F$14,1),0),COUNT('Default Prob'!$P$5:$P$14)))</f>
        <v>0.0422329706543792</v>
      </c>
      <c r="H877" s="37" t="n">
        <f aca="false">H876*EXP(-G876*(F877-F876))</f>
        <v>0.898482994024351</v>
      </c>
      <c r="I877" s="38" t="n">
        <f aca="false">H876-H877</f>
        <v>0.000311722283519944</v>
      </c>
      <c r="J877" s="39" t="n">
        <f aca="false">INDEX('Default Prob'!$C$3:$C$20, _xlfn.IFNA(MATCH(F877, 'Default Prob'!$B$3:$B$20, 1), 1))</f>
        <v>-0.00592</v>
      </c>
      <c r="K877" s="40" t="n">
        <f aca="false">1/((1+J877)^F877)</f>
        <v>1.01996426379947</v>
      </c>
      <c r="L877" s="41" t="n">
        <f aca="false">IF(AND(D877, A877 &lt;= $G$2), $D$5*$D$2*(A877-E877)/365.25, 0)</f>
        <v>0</v>
      </c>
      <c r="M877" s="41" t="n">
        <f aca="false">IF(A877&lt;=$G$2, $D$5*$D$2*(A877-E877)/365.25, 0)</f>
        <v>533.88090349076</v>
      </c>
      <c r="N877" s="42" t="n">
        <f aca="false">(L877*H877 + M877*I877) * K877</f>
        <v>0.169745078540617</v>
      </c>
      <c r="O877" s="43" t="n">
        <f aca="false">IF(A877&lt;=$G$2, $D$2*(1-$D$3), 0)</f>
        <v>600000</v>
      </c>
      <c r="P877" s="44" t="n">
        <f aca="false">O877*I877*K877</f>
        <v>190.767353652186</v>
      </c>
    </row>
    <row r="878" customFormat="false" ht="15" hidden="false" customHeight="false" outlineLevel="0" collapsed="false">
      <c r="A878" s="4" t="n">
        <f aca="false">WORKDAY(A877, 1)</f>
        <v>45111</v>
      </c>
      <c r="B878" s="33" t="n">
        <f aca="false">DATE(2000, MONTH(A878), DAY(A878))</f>
        <v>36711</v>
      </c>
      <c r="C878" s="33" t="n">
        <f aca="false">VLOOKUP(B878, $R$9:$S$13, 2)</f>
        <v>36789</v>
      </c>
      <c r="D878" s="34" t="n">
        <f aca="false">IF(OR(C878=B878, AND(C878&lt;&gt;C877, C877&gt;B877)), 1, 0)</f>
        <v>0</v>
      </c>
      <c r="E878" s="4" t="n">
        <f aca="false" t="array" ref="E878:E878">INDEX($A$9:A877, MAX(IF($D$9:D877=1, ROW(D$9:$D877)-ROW($D$9)+1, 0)))</f>
        <v>45097</v>
      </c>
      <c r="F878" s="36" t="n">
        <f aca="false">(A878-$A$2)/365.25</f>
        <v>3.33196440793977</v>
      </c>
      <c r="G878" s="37" t="n">
        <f aca="false">INDEX('Default Prob'!$P$5:$P$14,MIN(1+_xlfn.IFNA(MATCH(F878,'Default Prob'!$F$5:$F$14,1),0),COUNT('Default Prob'!$P$5:$P$14)))</f>
        <v>0.0422329706543792</v>
      </c>
      <c r="H878" s="37" t="n">
        <f aca="false">H877*EXP(-G877*(F878-F877))</f>
        <v>0.898379110623323</v>
      </c>
      <c r="I878" s="38" t="n">
        <f aca="false">H877-H878</f>
        <v>0.000103883401028071</v>
      </c>
      <c r="J878" s="39" t="n">
        <f aca="false">INDEX('Default Prob'!$C$3:$C$20, _xlfn.IFNA(MATCH(F878, 'Default Prob'!$B$3:$B$20, 1), 1))</f>
        <v>-0.00592</v>
      </c>
      <c r="K878" s="40" t="n">
        <f aca="false">1/((1+J878)^F878)</f>
        <v>1.01998084472092</v>
      </c>
      <c r="L878" s="41" t="n">
        <f aca="false">IF(AND(D878, A878 &lt;= $G$2), $D$5*$D$2*(A878-E878)/365.25, 0)</f>
        <v>0</v>
      </c>
      <c r="M878" s="41" t="n">
        <f aca="false">IF(A878&lt;=$G$2, $D$5*$D$2*(A878-E878)/365.25, 0)</f>
        <v>574.948665297741</v>
      </c>
      <c r="N878" s="42" t="n">
        <f aca="false">(L878*H878 + M878*I878) * K878</f>
        <v>0.0609210311237501</v>
      </c>
      <c r="O878" s="43" t="n">
        <f aca="false">IF(A878&lt;=$G$2, $D$2*(1-$D$3), 0)</f>
        <v>600000</v>
      </c>
      <c r="P878" s="44" t="n">
        <f aca="false">O878*I878*K878</f>
        <v>63.5754474798563</v>
      </c>
    </row>
    <row r="879" customFormat="false" ht="15" hidden="false" customHeight="false" outlineLevel="0" collapsed="false">
      <c r="A879" s="4" t="n">
        <f aca="false">WORKDAY(A878, 1)</f>
        <v>45112</v>
      </c>
      <c r="B879" s="33" t="n">
        <f aca="false">DATE(2000, MONTH(A879), DAY(A879))</f>
        <v>36712</v>
      </c>
      <c r="C879" s="33" t="n">
        <f aca="false">VLOOKUP(B879, $R$9:$S$13, 2)</f>
        <v>36789</v>
      </c>
      <c r="D879" s="34" t="n">
        <f aca="false">IF(OR(C879=B879, AND(C879&lt;&gt;C878, C878&gt;B878)), 1, 0)</f>
        <v>0</v>
      </c>
      <c r="E879" s="4" t="n">
        <f aca="false" t="array" ref="E879:E879">INDEX($A$9:A878, MAX(IF($D$9:D878=1, ROW(D$9:$D878)-ROW($D$9)+1, 0)))</f>
        <v>45097</v>
      </c>
      <c r="F879" s="36" t="n">
        <f aca="false">(A879-$A$2)/365.25</f>
        <v>3.3347022587269</v>
      </c>
      <c r="G879" s="37" t="n">
        <f aca="false">INDEX('Default Prob'!$P$5:$P$14,MIN(1+_xlfn.IFNA(MATCH(F879,'Default Prob'!$F$5:$F$14,1),0),COUNT('Default Prob'!$P$5:$P$14)))</f>
        <v>0.0422329706543792</v>
      </c>
      <c r="H879" s="37" t="n">
        <f aca="false">H878*EXP(-G878*(F879-F878))</f>
        <v>0.898275239233386</v>
      </c>
      <c r="I879" s="38" t="n">
        <f aca="false">H878-H879</f>
        <v>0.00010387138993706</v>
      </c>
      <c r="J879" s="39" t="n">
        <f aca="false">INDEX('Default Prob'!$C$3:$C$20, _xlfn.IFNA(MATCH(F879, 'Default Prob'!$B$3:$B$20, 1), 1))</f>
        <v>-0.00592</v>
      </c>
      <c r="K879" s="40" t="n">
        <f aca="false">1/((1+J879)^F879)</f>
        <v>1.01999742591191</v>
      </c>
      <c r="L879" s="41" t="n">
        <f aca="false">IF(AND(D879, A879 &lt;= $G$2), $D$5*$D$2*(A879-E879)/365.25, 0)</f>
        <v>0</v>
      </c>
      <c r="M879" s="41" t="n">
        <f aca="false">IF(A879&lt;=$G$2, $D$5*$D$2*(A879-E879)/365.25, 0)</f>
        <v>616.016427104723</v>
      </c>
      <c r="N879" s="42" t="n">
        <f aca="false">(L879*H879 + M879*I879) * K879</f>
        <v>0.0652660474507355</v>
      </c>
      <c r="O879" s="43" t="n">
        <f aca="false">IF(A879&lt;=$G$2, $D$2*(1-$D$3), 0)</f>
        <v>600000</v>
      </c>
      <c r="P879" s="44" t="n">
        <f aca="false">O879*I879*K879</f>
        <v>63.5691302170164</v>
      </c>
    </row>
    <row r="880" customFormat="false" ht="15" hidden="false" customHeight="false" outlineLevel="0" collapsed="false">
      <c r="A880" s="4" t="n">
        <f aca="false">WORKDAY(A879, 1)</f>
        <v>45113</v>
      </c>
      <c r="B880" s="33" t="n">
        <f aca="false">DATE(2000, MONTH(A880), DAY(A880))</f>
        <v>36713</v>
      </c>
      <c r="C880" s="33" t="n">
        <f aca="false">VLOOKUP(B880, $R$9:$S$13, 2)</f>
        <v>36789</v>
      </c>
      <c r="D880" s="34" t="n">
        <f aca="false">IF(OR(C880=B880, AND(C880&lt;&gt;C879, C879&gt;B879)), 1, 0)</f>
        <v>0</v>
      </c>
      <c r="E880" s="4" t="n">
        <f aca="false" t="array" ref="E880:E880">INDEX($A$9:A879, MAX(IF($D$9:D879=1, ROW(D$9:$D879)-ROW($D$9)+1, 0)))</f>
        <v>45097</v>
      </c>
      <c r="F880" s="36" t="n">
        <f aca="false">(A880-$A$2)/365.25</f>
        <v>3.33744010951403</v>
      </c>
      <c r="G880" s="37" t="n">
        <f aca="false">INDEX('Default Prob'!$P$5:$P$14,MIN(1+_xlfn.IFNA(MATCH(F880,'Default Prob'!$F$5:$F$14,1),0),COUNT('Default Prob'!$P$5:$P$14)))</f>
        <v>0.0422329706543792</v>
      </c>
      <c r="H880" s="37" t="n">
        <f aca="false">H879*EXP(-G879*(F880-F879))</f>
        <v>0.898171379853151</v>
      </c>
      <c r="I880" s="38" t="n">
        <f aca="false">H879-H880</f>
        <v>0.000103859380234828</v>
      </c>
      <c r="J880" s="39" t="n">
        <f aca="false">INDEX('Default Prob'!$C$3:$C$20, _xlfn.IFNA(MATCH(F880, 'Default Prob'!$B$3:$B$20, 1), 1))</f>
        <v>-0.00592</v>
      </c>
      <c r="K880" s="40" t="n">
        <f aca="false">1/((1+J880)^F880)</f>
        <v>1.02001400737245</v>
      </c>
      <c r="L880" s="41" t="n">
        <f aca="false">IF(AND(D880, A880 &lt;= $G$2), $D$5*$D$2*(A880-E880)/365.25, 0)</f>
        <v>0</v>
      </c>
      <c r="M880" s="41" t="n">
        <f aca="false">IF(A880&lt;=$G$2, $D$5*$D$2*(A880-E880)/365.25, 0)</f>
        <v>657.084188911704</v>
      </c>
      <c r="N880" s="42" t="n">
        <f aca="false">(L880*H880 + M880*I880) * K880</f>
        <v>0.0696101996790445</v>
      </c>
      <c r="O880" s="43" t="n">
        <f aca="false">IF(A880&lt;=$G$2, $D$2*(1-$D$3), 0)</f>
        <v>600000</v>
      </c>
      <c r="P880" s="44" t="n">
        <f aca="false">O880*I880*K880</f>
        <v>63.5628135819275</v>
      </c>
    </row>
    <row r="881" customFormat="false" ht="15" hidden="false" customHeight="false" outlineLevel="0" collapsed="false">
      <c r="A881" s="4" t="n">
        <f aca="false">WORKDAY(A880, 1)</f>
        <v>45114</v>
      </c>
      <c r="B881" s="33" t="n">
        <f aca="false">DATE(2000, MONTH(A881), DAY(A881))</f>
        <v>36714</v>
      </c>
      <c r="C881" s="33" t="n">
        <f aca="false">VLOOKUP(B881, $R$9:$S$13, 2)</f>
        <v>36789</v>
      </c>
      <c r="D881" s="34" t="n">
        <f aca="false">IF(OR(C881=B881, AND(C881&lt;&gt;C880, C880&gt;B880)), 1, 0)</f>
        <v>0</v>
      </c>
      <c r="E881" s="4" t="n">
        <f aca="false" t="array" ref="E881:E881">INDEX($A$9:A880, MAX(IF($D$9:D880=1, ROW(D$9:$D880)-ROW($D$9)+1, 0)))</f>
        <v>45097</v>
      </c>
      <c r="F881" s="36" t="n">
        <f aca="false">(A881-$A$2)/365.25</f>
        <v>3.34017796030116</v>
      </c>
      <c r="G881" s="37" t="n">
        <f aca="false">INDEX('Default Prob'!$P$5:$P$14,MIN(1+_xlfn.IFNA(MATCH(F881,'Default Prob'!$F$5:$F$14,1),0),COUNT('Default Prob'!$P$5:$P$14)))</f>
        <v>0.0422329706543792</v>
      </c>
      <c r="H881" s="37" t="n">
        <f aca="false">H880*EXP(-G880*(F881-F880))</f>
        <v>0.89806753248123</v>
      </c>
      <c r="I881" s="38" t="n">
        <f aca="false">H880-H881</f>
        <v>0.00010384737192104</v>
      </c>
      <c r="J881" s="39" t="n">
        <f aca="false">INDEX('Default Prob'!$C$3:$C$20, _xlfn.IFNA(MATCH(F881, 'Default Prob'!$B$3:$B$20, 1), 1))</f>
        <v>-0.00592</v>
      </c>
      <c r="K881" s="40" t="n">
        <f aca="false">1/((1+J881)^F881)</f>
        <v>1.02003058910255</v>
      </c>
      <c r="L881" s="41" t="n">
        <f aca="false">IF(AND(D881, A881 &lt;= $G$2), $D$5*$D$2*(A881-E881)/365.25, 0)</f>
        <v>0</v>
      </c>
      <c r="M881" s="41" t="n">
        <f aca="false">IF(A881&lt;=$G$2, $D$5*$D$2*(A881-E881)/365.25, 0)</f>
        <v>698.151950718686</v>
      </c>
      <c r="N881" s="42" t="n">
        <f aca="false">(L881*H881 + M881*I881) * K881</f>
        <v>0.0739534879373835</v>
      </c>
      <c r="O881" s="43" t="n">
        <f aca="false">IF(A881&lt;=$G$2, $D$2*(1-$D$3), 0)</f>
        <v>600000</v>
      </c>
      <c r="P881" s="44" t="n">
        <f aca="false">O881*I881*K881</f>
        <v>63.5564975744219</v>
      </c>
    </row>
    <row r="882" customFormat="false" ht="15" hidden="false" customHeight="false" outlineLevel="0" collapsed="false">
      <c r="A882" s="4" t="n">
        <f aca="false">WORKDAY(A881, 1)</f>
        <v>45117</v>
      </c>
      <c r="B882" s="33" t="n">
        <f aca="false">DATE(2000, MONTH(A882), DAY(A882))</f>
        <v>36717</v>
      </c>
      <c r="C882" s="33" t="n">
        <f aca="false">VLOOKUP(B882, $R$9:$S$13, 2)</f>
        <v>36789</v>
      </c>
      <c r="D882" s="34" t="n">
        <f aca="false">IF(OR(C882=B882, AND(C882&lt;&gt;C881, C881&gt;B881)), 1, 0)</f>
        <v>0</v>
      </c>
      <c r="E882" s="4" t="n">
        <f aca="false" t="array" ref="E882:E882">INDEX($A$9:A881, MAX(IF($D$9:D881=1, ROW(D$9:$D881)-ROW($D$9)+1, 0)))</f>
        <v>45097</v>
      </c>
      <c r="F882" s="36" t="n">
        <f aca="false">(A882-$A$2)/365.25</f>
        <v>3.34839151266256</v>
      </c>
      <c r="G882" s="37" t="n">
        <f aca="false">INDEX('Default Prob'!$P$5:$P$14,MIN(1+_xlfn.IFNA(MATCH(F882,'Default Prob'!$F$5:$F$14,1),0),COUNT('Default Prob'!$P$5:$P$14)))</f>
        <v>0.0422329706543792</v>
      </c>
      <c r="H882" s="37" t="n">
        <f aca="false">H881*EXP(-G881*(F882-F881))</f>
        <v>0.897756062401465</v>
      </c>
      <c r="I882" s="38" t="n">
        <f aca="false">H881-H882</f>
        <v>0.000311470079764398</v>
      </c>
      <c r="J882" s="39" t="n">
        <f aca="false">INDEX('Default Prob'!$C$3:$C$20, _xlfn.IFNA(MATCH(F882, 'Default Prob'!$B$3:$B$20, 1), 1))</f>
        <v>-0.00592</v>
      </c>
      <c r="K882" s="40" t="n">
        <f aca="false">1/((1+J882)^F882)</f>
        <v>1.02008033591021</v>
      </c>
      <c r="L882" s="41" t="n">
        <f aca="false">IF(AND(D882, A882 &lt;= $G$2), $D$5*$D$2*(A882-E882)/365.25, 0)</f>
        <v>0</v>
      </c>
      <c r="M882" s="41" t="n">
        <f aca="false">IF(A882&lt;=$G$2, $D$5*$D$2*(A882-E882)/365.25, 0)</f>
        <v>821.35523613963</v>
      </c>
      <c r="N882" s="42" t="n">
        <f aca="false">(L882*H882 + M882*I882) * K882</f>
        <v>0.260964684675193</v>
      </c>
      <c r="O882" s="43" t="n">
        <f aca="false">IF(A882&lt;=$G$2, $D$2*(1-$D$3), 0)</f>
        <v>600000</v>
      </c>
      <c r="P882" s="44" t="n">
        <f aca="false">O882*I882*K882</f>
        <v>190.634702155228</v>
      </c>
    </row>
    <row r="883" customFormat="false" ht="15" hidden="false" customHeight="false" outlineLevel="0" collapsed="false">
      <c r="A883" s="4" t="n">
        <f aca="false">WORKDAY(A882, 1)</f>
        <v>45118</v>
      </c>
      <c r="B883" s="33" t="n">
        <f aca="false">DATE(2000, MONTH(A883), DAY(A883))</f>
        <v>36718</v>
      </c>
      <c r="C883" s="33" t="n">
        <f aca="false">VLOOKUP(B883, $R$9:$S$13, 2)</f>
        <v>36789</v>
      </c>
      <c r="D883" s="34" t="n">
        <f aca="false">IF(OR(C883=B883, AND(C883&lt;&gt;C882, C882&gt;B882)), 1, 0)</f>
        <v>0</v>
      </c>
      <c r="E883" s="4" t="n">
        <f aca="false" t="array" ref="E883:E883">INDEX($A$9:A882, MAX(IF($D$9:D882=1, ROW(D$9:$D882)-ROW($D$9)+1, 0)))</f>
        <v>45097</v>
      </c>
      <c r="F883" s="36" t="n">
        <f aca="false">(A883-$A$2)/365.25</f>
        <v>3.35112936344969</v>
      </c>
      <c r="G883" s="37" t="n">
        <f aca="false">INDEX('Default Prob'!$P$5:$P$14,MIN(1+_xlfn.IFNA(MATCH(F883,'Default Prob'!$F$5:$F$14,1),0),COUNT('Default Prob'!$P$5:$P$14)))</f>
        <v>0.0422329706543792</v>
      </c>
      <c r="H883" s="37" t="n">
        <f aca="false">H882*EXP(-G882*(F883-F882))</f>
        <v>0.897652263048917</v>
      </c>
      <c r="I883" s="38" t="n">
        <f aca="false">H882-H883</f>
        <v>0.000103799352548783</v>
      </c>
      <c r="J883" s="39" t="n">
        <f aca="false">INDEX('Default Prob'!$C$3:$C$20, _xlfn.IFNA(MATCH(F883, 'Default Prob'!$B$3:$B$20, 1), 1))</f>
        <v>-0.00592</v>
      </c>
      <c r="K883" s="40" t="n">
        <f aca="false">1/((1+J883)^F883)</f>
        <v>1.02009691871857</v>
      </c>
      <c r="L883" s="41" t="n">
        <f aca="false">IF(AND(D883, A883 &lt;= $G$2), $D$5*$D$2*(A883-E883)/365.25, 0)</f>
        <v>0</v>
      </c>
      <c r="M883" s="41" t="n">
        <f aca="false">IF(A883&lt;=$G$2, $D$5*$D$2*(A883-E883)/365.25, 0)</f>
        <v>862.422997946612</v>
      </c>
      <c r="N883" s="42" t="n">
        <f aca="false">(L883*H883 + M883*I883) * K883</f>
        <v>0.0913180038480463</v>
      </c>
      <c r="O883" s="43" t="n">
        <f aca="false">IF(A883&lt;=$G$2, $D$2*(1-$D$3), 0)</f>
        <v>600000</v>
      </c>
      <c r="P883" s="44" t="n">
        <f aca="false">O883*I883*K883</f>
        <v>63.5312398199979</v>
      </c>
    </row>
    <row r="884" customFormat="false" ht="15" hidden="false" customHeight="false" outlineLevel="0" collapsed="false">
      <c r="A884" s="4" t="n">
        <f aca="false">WORKDAY(A883, 1)</f>
        <v>45119</v>
      </c>
      <c r="B884" s="33" t="n">
        <f aca="false">DATE(2000, MONTH(A884), DAY(A884))</f>
        <v>36719</v>
      </c>
      <c r="C884" s="33" t="n">
        <f aca="false">VLOOKUP(B884, $R$9:$S$13, 2)</f>
        <v>36789</v>
      </c>
      <c r="D884" s="34" t="n">
        <f aca="false">IF(OR(C884=B884, AND(C884&lt;&gt;C883, C883&gt;B883)), 1, 0)</f>
        <v>0</v>
      </c>
      <c r="E884" s="4" t="n">
        <f aca="false" t="array" ref="E884:E884">INDEX($A$9:A883, MAX(IF($D$9:D883=1, ROW(D$9:$D883)-ROW($D$9)+1, 0)))</f>
        <v>45097</v>
      </c>
      <c r="F884" s="36" t="n">
        <f aca="false">(A884-$A$2)/365.25</f>
        <v>3.35386721423682</v>
      </c>
      <c r="G884" s="37" t="n">
        <f aca="false">INDEX('Default Prob'!$P$5:$P$14,MIN(1+_xlfn.IFNA(MATCH(F884,'Default Prob'!$F$5:$F$14,1),0),COUNT('Default Prob'!$P$5:$P$14)))</f>
        <v>0.0422329706543792</v>
      </c>
      <c r="H884" s="37" t="n">
        <f aca="false">H883*EXP(-G883*(F884-F883))</f>
        <v>0.897548475697741</v>
      </c>
      <c r="I884" s="38" t="n">
        <f aca="false">H883-H884</f>
        <v>0.000103787351175555</v>
      </c>
      <c r="J884" s="39" t="n">
        <f aca="false">INDEX('Default Prob'!$C$3:$C$20, _xlfn.IFNA(MATCH(F884, 'Default Prob'!$B$3:$B$20, 1), 1))</f>
        <v>-0.00592</v>
      </c>
      <c r="K884" s="40" t="n">
        <f aca="false">1/((1+J884)^F884)</f>
        <v>1.0201135017965</v>
      </c>
      <c r="L884" s="41" t="n">
        <f aca="false">IF(AND(D884, A884 &lt;= $G$2), $D$5*$D$2*(A884-E884)/365.25, 0)</f>
        <v>0</v>
      </c>
      <c r="M884" s="41" t="n">
        <f aca="false">IF(A884&lt;=$G$2, $D$5*$D$2*(A884-E884)/365.25, 0)</f>
        <v>903.490759753593</v>
      </c>
      <c r="N884" s="42" t="n">
        <f aca="false">(L884*H884 + M884*I884) * K884</f>
        <v>0.0956569741888023</v>
      </c>
      <c r="O884" s="43" t="n">
        <f aca="false">IF(A884&lt;=$G$2, $D$2*(1-$D$3), 0)</f>
        <v>600000</v>
      </c>
      <c r="P884" s="44" t="n">
        <f aca="false">O884*I884*K884</f>
        <v>63.5249269499273</v>
      </c>
    </row>
    <row r="885" customFormat="false" ht="15" hidden="false" customHeight="false" outlineLevel="0" collapsed="false">
      <c r="A885" s="4" t="n">
        <f aca="false">WORKDAY(A884, 1)</f>
        <v>45120</v>
      </c>
      <c r="B885" s="33" t="n">
        <f aca="false">DATE(2000, MONTH(A885), DAY(A885))</f>
        <v>36720</v>
      </c>
      <c r="C885" s="33" t="n">
        <f aca="false">VLOOKUP(B885, $R$9:$S$13, 2)</f>
        <v>36789</v>
      </c>
      <c r="D885" s="34" t="n">
        <f aca="false">IF(OR(C885=B885, AND(C885&lt;&gt;C884, C884&gt;B884)), 1, 0)</f>
        <v>0</v>
      </c>
      <c r="E885" s="4" t="n">
        <f aca="false" t="array" ref="E885:E885">INDEX($A$9:A884, MAX(IF($D$9:D884=1, ROW(D$9:$D884)-ROW($D$9)+1, 0)))</f>
        <v>45097</v>
      </c>
      <c r="F885" s="36" t="n">
        <f aca="false">(A885-$A$2)/365.25</f>
        <v>3.35660506502396</v>
      </c>
      <c r="G885" s="37" t="n">
        <f aca="false">INDEX('Default Prob'!$P$5:$P$14,MIN(1+_xlfn.IFNA(MATCH(F885,'Default Prob'!$F$5:$F$14,1),0),COUNT('Default Prob'!$P$5:$P$14)))</f>
        <v>0.0422329706543792</v>
      </c>
      <c r="H885" s="37" t="n">
        <f aca="false">H884*EXP(-G884*(F885-F884))</f>
        <v>0.897444700346551</v>
      </c>
      <c r="I885" s="38" t="n">
        <f aca="false">H884-H885</f>
        <v>0.000103775351189883</v>
      </c>
      <c r="J885" s="39" t="n">
        <f aca="false">INDEX('Default Prob'!$C$3:$C$20, _xlfn.IFNA(MATCH(F885, 'Default Prob'!$B$3:$B$20, 1), 1))</f>
        <v>-0.00592</v>
      </c>
      <c r="K885" s="40" t="n">
        <f aca="false">1/((1+J885)^F885)</f>
        <v>1.02013008514402</v>
      </c>
      <c r="L885" s="41" t="n">
        <f aca="false">IF(AND(D885, A885 &lt;= $G$2), $D$5*$D$2*(A885-E885)/365.25, 0)</f>
        <v>0</v>
      </c>
      <c r="M885" s="41" t="n">
        <f aca="false">IF(A885&lt;=$G$2, $D$5*$D$2*(A885-E885)/365.25, 0)</f>
        <v>944.558521560575</v>
      </c>
      <c r="N885" s="42" t="n">
        <f aca="false">(L885*H885 + M885*I885) * K885</f>
        <v>0.0999950813322085</v>
      </c>
      <c r="O885" s="43" t="n">
        <f aca="false">IF(A885&lt;=$G$2, $D$2*(1-$D$3), 0)</f>
        <v>600000</v>
      </c>
      <c r="P885" s="44" t="n">
        <f aca="false">O885*I885*K885</f>
        <v>63.5186147071116</v>
      </c>
    </row>
    <row r="886" customFormat="false" ht="15" hidden="false" customHeight="false" outlineLevel="0" collapsed="false">
      <c r="A886" s="4" t="n">
        <f aca="false">WORKDAY(A885, 1)</f>
        <v>45121</v>
      </c>
      <c r="B886" s="33" t="n">
        <f aca="false">DATE(2000, MONTH(A886), DAY(A886))</f>
        <v>36721</v>
      </c>
      <c r="C886" s="33" t="n">
        <f aca="false">VLOOKUP(B886, $R$9:$S$13, 2)</f>
        <v>36789</v>
      </c>
      <c r="D886" s="34" t="n">
        <f aca="false">IF(OR(C886=B886, AND(C886&lt;&gt;C885, C885&gt;B885)), 1, 0)</f>
        <v>0</v>
      </c>
      <c r="E886" s="4" t="n">
        <f aca="false" t="array" ref="E886:E886">INDEX($A$9:A885, MAX(IF($D$9:D885=1, ROW(D$9:$D885)-ROW($D$9)+1, 0)))</f>
        <v>45097</v>
      </c>
      <c r="F886" s="36" t="n">
        <f aca="false">(A886-$A$2)/365.25</f>
        <v>3.35934291581109</v>
      </c>
      <c r="G886" s="37" t="n">
        <f aca="false">INDEX('Default Prob'!$P$5:$P$14,MIN(1+_xlfn.IFNA(MATCH(F886,'Default Prob'!$F$5:$F$14,1),0),COUNT('Default Prob'!$P$5:$P$14)))</f>
        <v>0.0422329706543792</v>
      </c>
      <c r="H886" s="37" t="n">
        <f aca="false">H885*EXP(-G885*(F886-F885))</f>
        <v>0.897340936993959</v>
      </c>
      <c r="I886" s="38" t="n">
        <f aca="false">H885-H886</f>
        <v>0.000103763352591768</v>
      </c>
      <c r="J886" s="39" t="n">
        <f aca="false">INDEX('Default Prob'!$C$3:$C$20, _xlfn.IFNA(MATCH(F886, 'Default Prob'!$B$3:$B$20, 1), 1))</f>
        <v>-0.00592</v>
      </c>
      <c r="K886" s="40" t="n">
        <f aca="false">1/((1+J886)^F886)</f>
        <v>1.02014666876112</v>
      </c>
      <c r="L886" s="41" t="n">
        <f aca="false">IF(AND(D886, A886 &lt;= $G$2), $D$5*$D$2*(A886-E886)/365.25, 0)</f>
        <v>0</v>
      </c>
      <c r="M886" s="41" t="n">
        <f aca="false">IF(A886&lt;=$G$2, $D$5*$D$2*(A886-E886)/365.25, 0)</f>
        <v>985.626283367557</v>
      </c>
      <c r="N886" s="42" t="n">
        <f aca="false">(L886*H886 + M886*I886) * K886</f>
        <v>0.104332325407124</v>
      </c>
      <c r="O886" s="43" t="n">
        <f aca="false">IF(A886&lt;=$G$2, $D$2*(1-$D$3), 0)</f>
        <v>600000</v>
      </c>
      <c r="P886" s="44" t="n">
        <f aca="false">O886*I886*K886</f>
        <v>63.5123030915866</v>
      </c>
    </row>
    <row r="887" customFormat="false" ht="15" hidden="false" customHeight="false" outlineLevel="0" collapsed="false">
      <c r="A887" s="4" t="n">
        <f aca="false">WORKDAY(A886, 1)</f>
        <v>45124</v>
      </c>
      <c r="B887" s="33" t="n">
        <f aca="false">DATE(2000, MONTH(A887), DAY(A887))</f>
        <v>36724</v>
      </c>
      <c r="C887" s="33" t="n">
        <f aca="false">VLOOKUP(B887, $R$9:$S$13, 2)</f>
        <v>36789</v>
      </c>
      <c r="D887" s="34" t="n">
        <f aca="false">IF(OR(C887=B887, AND(C887&lt;&gt;C886, C886&gt;B886)), 1, 0)</f>
        <v>0</v>
      </c>
      <c r="E887" s="4" t="n">
        <f aca="false" t="array" ref="E887:E887">INDEX($A$9:A886, MAX(IF($D$9:D886=1, ROW(D$9:$D886)-ROW($D$9)+1, 0)))</f>
        <v>45097</v>
      </c>
      <c r="F887" s="36" t="n">
        <f aca="false">(A887-$A$2)/365.25</f>
        <v>3.36755646817248</v>
      </c>
      <c r="G887" s="37" t="n">
        <f aca="false">INDEX('Default Prob'!$P$5:$P$14,MIN(1+_xlfn.IFNA(MATCH(F887,'Default Prob'!$F$5:$F$14,1),0),COUNT('Default Prob'!$P$5:$P$14)))</f>
        <v>0.0422329706543792</v>
      </c>
      <c r="H887" s="37" t="n">
        <f aca="false">H886*EXP(-G886*(F887-F886))</f>
        <v>0.897029718913901</v>
      </c>
      <c r="I887" s="38" t="n">
        <f aca="false">H886-H887</f>
        <v>0.000311218080058073</v>
      </c>
      <c r="J887" s="39" t="n">
        <f aca="false">INDEX('Default Prob'!$C$3:$C$20, _xlfn.IFNA(MATCH(F887, 'Default Prob'!$B$3:$B$20, 1), 1))</f>
        <v>-0.00592</v>
      </c>
      <c r="K887" s="40" t="n">
        <f aca="false">1/((1+J887)^F887)</f>
        <v>1.02019642122998</v>
      </c>
      <c r="L887" s="41" t="n">
        <f aca="false">IF(AND(D887, A887 &lt;= $G$2), $D$5*$D$2*(A887-E887)/365.25, 0)</f>
        <v>0</v>
      </c>
      <c r="M887" s="41" t="n">
        <f aca="false">IF(A887&lt;=$G$2, $D$5*$D$2*(A887-E887)/365.25, 0)</f>
        <v>1108.8295687885</v>
      </c>
      <c r="N887" s="42" t="n">
        <f aca="false">(L887*H887 + M887*I887) * K887</f>
        <v>0.352057348272172</v>
      </c>
      <c r="O887" s="43" t="n">
        <f aca="false">IF(A887&lt;=$G$2, $D$2*(1-$D$3), 0)</f>
        <v>600000</v>
      </c>
      <c r="P887" s="44" t="n">
        <f aca="false">O887*I887*K887</f>
        <v>190.502142898386</v>
      </c>
    </row>
    <row r="888" customFormat="false" ht="15" hidden="false" customHeight="false" outlineLevel="0" collapsed="false">
      <c r="A888" s="4" t="n">
        <f aca="false">WORKDAY(A887, 1)</f>
        <v>45125</v>
      </c>
      <c r="B888" s="33" t="n">
        <f aca="false">DATE(2000, MONTH(A888), DAY(A888))</f>
        <v>36725</v>
      </c>
      <c r="C888" s="33" t="n">
        <f aca="false">VLOOKUP(B888, $R$9:$S$13, 2)</f>
        <v>36789</v>
      </c>
      <c r="D888" s="34" t="n">
        <f aca="false">IF(OR(C888=B888, AND(C888&lt;&gt;C887, C887&gt;B887)), 1, 0)</f>
        <v>0</v>
      </c>
      <c r="E888" s="4" t="n">
        <f aca="false" t="array" ref="E888:E888">INDEX($A$9:A887, MAX(IF($D$9:D887=1, ROW(D$9:$D887)-ROW($D$9)+1, 0)))</f>
        <v>45097</v>
      </c>
      <c r="F888" s="36" t="n">
        <f aca="false">(A888-$A$2)/365.25</f>
        <v>3.37029431895962</v>
      </c>
      <c r="G888" s="37" t="n">
        <f aca="false">INDEX('Default Prob'!$P$5:$P$14,MIN(1+_xlfn.IFNA(MATCH(F888,'Default Prob'!$F$5:$F$14,1),0),COUNT('Default Prob'!$P$5:$P$14)))</f>
        <v>0.0422329706543792</v>
      </c>
      <c r="H888" s="37" t="n">
        <f aca="false">H887*EXP(-G887*(F888-F887))</f>
        <v>0.896926003541831</v>
      </c>
      <c r="I888" s="38" t="n">
        <f aca="false">H887-H888</f>
        <v>0.000103715372070212</v>
      </c>
      <c r="J888" s="39" t="n">
        <f aca="false">INDEX('Default Prob'!$C$3:$C$20, _xlfn.IFNA(MATCH(F888, 'Default Prob'!$B$3:$B$20, 1), 1))</f>
        <v>-0.00592</v>
      </c>
      <c r="K888" s="40" t="n">
        <f aca="false">1/((1+J888)^F888)</f>
        <v>1.02021300592546</v>
      </c>
      <c r="L888" s="41" t="n">
        <f aca="false">IF(AND(D888, A888 &lt;= $G$2), $D$5*$D$2*(A888-E888)/365.25, 0)</f>
        <v>0</v>
      </c>
      <c r="M888" s="41" t="n">
        <f aca="false">IF(A888&lt;=$G$2, $D$5*$D$2*(A888-E888)/365.25, 0)</f>
        <v>1149.89733059548</v>
      </c>
      <c r="N888" s="42" t="n">
        <f aca="false">(L888*H888 + M888*I888) * K888</f>
        <v>0.121672673593922</v>
      </c>
      <c r="O888" s="43" t="n">
        <f aca="false">IF(A888&lt;=$G$2, $D$2*(1-$D$3), 0)</f>
        <v>600000</v>
      </c>
      <c r="P888" s="44" t="n">
        <f aca="false">O888*I888*K888</f>
        <v>63.4870629002572</v>
      </c>
    </row>
    <row r="889" customFormat="false" ht="15" hidden="false" customHeight="false" outlineLevel="0" collapsed="false">
      <c r="A889" s="4" t="n">
        <f aca="false">WORKDAY(A888, 1)</f>
        <v>45126</v>
      </c>
      <c r="B889" s="33" t="n">
        <f aca="false">DATE(2000, MONTH(A889), DAY(A889))</f>
        <v>36726</v>
      </c>
      <c r="C889" s="33" t="n">
        <f aca="false">VLOOKUP(B889, $R$9:$S$13, 2)</f>
        <v>36789</v>
      </c>
      <c r="D889" s="34" t="n">
        <f aca="false">IF(OR(C889=B889, AND(C889&lt;&gt;C888, C888&gt;B888)), 1, 0)</f>
        <v>0</v>
      </c>
      <c r="E889" s="4" t="n">
        <f aca="false" t="array" ref="E889:E889">INDEX($A$9:A888, MAX(IF($D$9:D888=1, ROW(D$9:$D888)-ROW($D$9)+1, 0)))</f>
        <v>45097</v>
      </c>
      <c r="F889" s="36" t="n">
        <f aca="false">(A889-$A$2)/365.25</f>
        <v>3.37303216974675</v>
      </c>
      <c r="G889" s="37" t="n">
        <f aca="false">INDEX('Default Prob'!$P$5:$P$14,MIN(1+_xlfn.IFNA(MATCH(F889,'Default Prob'!$F$5:$F$14,1),0),COUNT('Default Prob'!$P$5:$P$14)))</f>
        <v>0.0422329706543792</v>
      </c>
      <c r="H889" s="37" t="n">
        <f aca="false">H888*EXP(-G888*(F889-F888))</f>
        <v>0.896822300161424</v>
      </c>
      <c r="I889" s="38" t="n">
        <f aca="false">H888-H889</f>
        <v>0.000103703380406883</v>
      </c>
      <c r="J889" s="39" t="n">
        <f aca="false">INDEX('Default Prob'!$C$3:$C$20, _xlfn.IFNA(MATCH(F889, 'Default Prob'!$B$3:$B$20, 1), 1))</f>
        <v>-0.00592</v>
      </c>
      <c r="K889" s="40" t="n">
        <f aca="false">1/((1+J889)^F889)</f>
        <v>1.02022959089055</v>
      </c>
      <c r="L889" s="41" t="n">
        <f aca="false">IF(AND(D889, A889 &lt;= $G$2), $D$5*$D$2*(A889-E889)/365.25, 0)</f>
        <v>0</v>
      </c>
      <c r="M889" s="41" t="n">
        <f aca="false">IF(A889&lt;=$G$2, $D$5*$D$2*(A889-E889)/365.25, 0)</f>
        <v>1190.96509240246</v>
      </c>
      <c r="N889" s="42" t="n">
        <f aca="false">(L889*H889 + M889*I889) * K889</f>
        <v>0.126005604255769</v>
      </c>
      <c r="O889" s="43" t="n">
        <f aca="false">IF(A889&lt;=$G$2, $D$2*(1-$D$3), 0)</f>
        <v>600000</v>
      </c>
      <c r="P889" s="44" t="n">
        <f aca="false">O889*I889*K889</f>
        <v>63.4807544198891</v>
      </c>
    </row>
    <row r="890" customFormat="false" ht="15" hidden="false" customHeight="false" outlineLevel="0" collapsed="false">
      <c r="A890" s="4" t="n">
        <f aca="false">WORKDAY(A889, 1)</f>
        <v>45127</v>
      </c>
      <c r="B890" s="33" t="n">
        <f aca="false">DATE(2000, MONTH(A890), DAY(A890))</f>
        <v>36727</v>
      </c>
      <c r="C890" s="33" t="n">
        <f aca="false">VLOOKUP(B890, $R$9:$S$13, 2)</f>
        <v>36789</v>
      </c>
      <c r="D890" s="34" t="n">
        <f aca="false">IF(OR(C890=B890, AND(C890&lt;&gt;C889, C889&gt;B889)), 1, 0)</f>
        <v>0</v>
      </c>
      <c r="E890" s="4" t="n">
        <f aca="false" t="array" ref="E890:E890">INDEX($A$9:A889, MAX(IF($D$9:D889=1, ROW(D$9:$D889)-ROW($D$9)+1, 0)))</f>
        <v>45097</v>
      </c>
      <c r="F890" s="36" t="n">
        <f aca="false">(A890-$A$2)/365.25</f>
        <v>3.37577002053388</v>
      </c>
      <c r="G890" s="37" t="n">
        <f aca="false">INDEX('Default Prob'!$P$5:$P$14,MIN(1+_xlfn.IFNA(MATCH(F890,'Default Prob'!$F$5:$F$14,1),0),COUNT('Default Prob'!$P$5:$P$14)))</f>
        <v>0.0422329706543792</v>
      </c>
      <c r="H890" s="37" t="n">
        <f aca="false">H889*EXP(-G889*(F890-F889))</f>
        <v>0.896718608771294</v>
      </c>
      <c r="I890" s="38" t="n">
        <f aca="false">H889-H890</f>
        <v>0.000103691390130001</v>
      </c>
      <c r="J890" s="39" t="n">
        <f aca="false">INDEX('Default Prob'!$C$3:$C$20, _xlfn.IFNA(MATCH(F890, 'Default Prob'!$B$3:$B$20, 1), 1))</f>
        <v>-0.00592</v>
      </c>
      <c r="K890" s="40" t="n">
        <f aca="false">1/((1+J890)^F890)</f>
        <v>1.02024617612526</v>
      </c>
      <c r="L890" s="41" t="n">
        <f aca="false">IF(AND(D890, A890 &lt;= $G$2), $D$5*$D$2*(A890-E890)/365.25, 0)</f>
        <v>0</v>
      </c>
      <c r="M890" s="41" t="n">
        <f aca="false">IF(A890&lt;=$G$2, $D$5*$D$2*(A890-E890)/365.25, 0)</f>
        <v>1232.03285420945</v>
      </c>
      <c r="N890" s="42" t="n">
        <f aca="false">(L890*H890 + M890*I890) * K890</f>
        <v>0.130337672620836</v>
      </c>
      <c r="O890" s="43" t="n">
        <f aca="false">IF(A890&lt;=$G$2, $D$2*(1-$D$3), 0)</f>
        <v>600000</v>
      </c>
      <c r="P890" s="44" t="n">
        <f aca="false">O890*I890*K890</f>
        <v>63.4744465663472</v>
      </c>
    </row>
    <row r="891" customFormat="false" ht="15" hidden="false" customHeight="false" outlineLevel="0" collapsed="false">
      <c r="A891" s="4" t="n">
        <f aca="false">WORKDAY(A890, 1)</f>
        <v>45128</v>
      </c>
      <c r="B891" s="33" t="n">
        <f aca="false">DATE(2000, MONTH(A891), DAY(A891))</f>
        <v>36728</v>
      </c>
      <c r="C891" s="33" t="n">
        <f aca="false">VLOOKUP(B891, $R$9:$S$13, 2)</f>
        <v>36789</v>
      </c>
      <c r="D891" s="34" t="n">
        <f aca="false">IF(OR(C891=B891, AND(C891&lt;&gt;C890, C890&gt;B890)), 1, 0)</f>
        <v>0</v>
      </c>
      <c r="E891" s="4" t="n">
        <f aca="false" t="array" ref="E891:E891">INDEX($A$9:A890, MAX(IF($D$9:D890=1, ROW(D$9:$D890)-ROW($D$9)+1, 0)))</f>
        <v>45097</v>
      </c>
      <c r="F891" s="36" t="n">
        <f aca="false">(A891-$A$2)/365.25</f>
        <v>3.37850787132101</v>
      </c>
      <c r="G891" s="37" t="n">
        <f aca="false">INDEX('Default Prob'!$P$5:$P$14,MIN(1+_xlfn.IFNA(MATCH(F891,'Default Prob'!$F$5:$F$14,1),0),COUNT('Default Prob'!$P$5:$P$14)))</f>
        <v>0.0422329706543792</v>
      </c>
      <c r="H891" s="37" t="n">
        <f aca="false">H890*EXP(-G890*(F891-F890))</f>
        <v>0.896614929370055</v>
      </c>
      <c r="I891" s="38" t="n">
        <f aca="false">H890-H891</f>
        <v>0.000103679401239454</v>
      </c>
      <c r="J891" s="39" t="n">
        <f aca="false">INDEX('Default Prob'!$C$3:$C$20, _xlfn.IFNA(MATCH(F891, 'Default Prob'!$B$3:$B$20, 1), 1))</f>
        <v>-0.00592</v>
      </c>
      <c r="K891" s="40" t="n">
        <f aca="false">1/((1+J891)^F891)</f>
        <v>1.02026276162957</v>
      </c>
      <c r="L891" s="41" t="n">
        <f aca="false">IF(AND(D891, A891 &lt;= $G$2), $D$5*$D$2*(A891-E891)/365.25, 0)</f>
        <v>0</v>
      </c>
      <c r="M891" s="41" t="n">
        <f aca="false">IF(A891&lt;=$G$2, $D$5*$D$2*(A891-E891)/365.25, 0)</f>
        <v>1273.10061601643</v>
      </c>
      <c r="N891" s="42" t="n">
        <f aca="false">(L891*H891 + M891*I891) * K891</f>
        <v>0.134668878817767</v>
      </c>
      <c r="O891" s="43" t="n">
        <f aca="false">IF(A891&lt;=$G$2, $D$2*(1-$D$3), 0)</f>
        <v>600000</v>
      </c>
      <c r="P891" s="44" t="n">
        <f aca="false">O891*I891*K891</f>
        <v>63.4681393395995</v>
      </c>
    </row>
    <row r="892" customFormat="false" ht="15" hidden="false" customHeight="false" outlineLevel="0" collapsed="false">
      <c r="A892" s="4" t="n">
        <f aca="false">WORKDAY(A891, 1)</f>
        <v>45131</v>
      </c>
      <c r="B892" s="33" t="n">
        <f aca="false">DATE(2000, MONTH(A892), DAY(A892))</f>
        <v>36731</v>
      </c>
      <c r="C892" s="33" t="n">
        <f aca="false">VLOOKUP(B892, $R$9:$S$13, 2)</f>
        <v>36789</v>
      </c>
      <c r="D892" s="34" t="n">
        <f aca="false">IF(OR(C892=B892, AND(C892&lt;&gt;C891, C891&gt;B891)), 1, 0)</f>
        <v>0</v>
      </c>
      <c r="E892" s="4" t="n">
        <f aca="false" t="array" ref="E892:E892">INDEX($A$9:A891, MAX(IF($D$9:D891=1, ROW(D$9:$D891)-ROW($D$9)+1, 0)))</f>
        <v>45097</v>
      </c>
      <c r="F892" s="36" t="n">
        <f aca="false">(A892-$A$2)/365.25</f>
        <v>3.38672142368241</v>
      </c>
      <c r="G892" s="37" t="n">
        <f aca="false">INDEX('Default Prob'!$P$5:$P$14,MIN(1+_xlfn.IFNA(MATCH(F892,'Default Prob'!$F$5:$F$14,1),0),COUNT('Default Prob'!$P$5:$P$14)))</f>
        <v>0.0422329706543792</v>
      </c>
      <c r="H892" s="37" t="n">
        <f aca="false">H891*EXP(-G891*(F892-F891))</f>
        <v>0.896303963085819</v>
      </c>
      <c r="I892" s="38" t="n">
        <f aca="false">H891-H892</f>
        <v>0.000310966284236103</v>
      </c>
      <c r="J892" s="39" t="n">
        <f aca="false">INDEX('Default Prob'!$C$3:$C$20, _xlfn.IFNA(MATCH(F892, 'Default Prob'!$B$3:$B$20, 1), 1))</f>
        <v>-0.00592</v>
      </c>
      <c r="K892" s="40" t="n">
        <f aca="false">1/((1+J892)^F892)</f>
        <v>1.02031251976027</v>
      </c>
      <c r="L892" s="41" t="n">
        <f aca="false">IF(AND(D892, A892 &lt;= $G$2), $D$5*$D$2*(A892-E892)/365.25, 0)</f>
        <v>0</v>
      </c>
      <c r="M892" s="41" t="n">
        <f aca="false">IF(A892&lt;=$G$2, $D$5*$D$2*(A892-E892)/365.25, 0)</f>
        <v>1396.30390143737</v>
      </c>
      <c r="N892" s="42" t="n">
        <f aca="false">(L892*H892 + M892*I892) * K892</f>
        <v>0.443023201765934</v>
      </c>
      <c r="O892" s="43" t="n">
        <f aca="false">IF(A892&lt;=$G$2, $D$2*(1-$D$3), 0)</f>
        <v>600000</v>
      </c>
      <c r="P892" s="44" t="n">
        <f aca="false">O892*I892*K892</f>
        <v>190.369675817656</v>
      </c>
    </row>
    <row r="893" customFormat="false" ht="15" hidden="false" customHeight="false" outlineLevel="0" collapsed="false">
      <c r="A893" s="4" t="n">
        <f aca="false">WORKDAY(A892, 1)</f>
        <v>45132</v>
      </c>
      <c r="B893" s="33" t="n">
        <f aca="false">DATE(2000, MONTH(A893), DAY(A893))</f>
        <v>36732</v>
      </c>
      <c r="C893" s="33" t="n">
        <f aca="false">VLOOKUP(B893, $R$9:$S$13, 2)</f>
        <v>36789</v>
      </c>
      <c r="D893" s="34" t="n">
        <f aca="false">IF(OR(C893=B893, AND(C893&lt;&gt;C892, C892&gt;B892)), 1, 0)</f>
        <v>0</v>
      </c>
      <c r="E893" s="4" t="n">
        <f aca="false" t="array" ref="E893:E893">INDEX($A$9:A892, MAX(IF($D$9:D892=1, ROW(D$9:$D892)-ROW($D$9)+1, 0)))</f>
        <v>45097</v>
      </c>
      <c r="F893" s="36" t="n">
        <f aca="false">(A893-$A$2)/365.25</f>
        <v>3.38945927446954</v>
      </c>
      <c r="G893" s="37" t="n">
        <f aca="false">INDEX('Default Prob'!$P$5:$P$14,MIN(1+_xlfn.IFNA(MATCH(F893,'Default Prob'!$F$5:$F$14,1),0),COUNT('Default Prob'!$P$5:$P$14)))</f>
        <v>0.0422329706543792</v>
      </c>
      <c r="H893" s="37" t="n">
        <f aca="false">H892*EXP(-G892*(F893-F892))</f>
        <v>0.896200331626281</v>
      </c>
      <c r="I893" s="38" t="n">
        <f aca="false">H892-H893</f>
        <v>0.000103631459537401</v>
      </c>
      <c r="J893" s="39" t="n">
        <f aca="false">INDEX('Default Prob'!$C$3:$C$20, _xlfn.IFNA(MATCH(F893, 'Default Prob'!$B$3:$B$20, 1), 1))</f>
        <v>-0.00592</v>
      </c>
      <c r="K893" s="40" t="n">
        <f aca="false">1/((1+J893)^F893)</f>
        <v>1.0203291063431</v>
      </c>
      <c r="L893" s="41" t="n">
        <f aca="false">IF(AND(D893, A893 &lt;= $G$2), $D$5*$D$2*(A893-E893)/365.25, 0)</f>
        <v>0</v>
      </c>
      <c r="M893" s="41" t="n">
        <f aca="false">IF(A893&lt;=$G$2, $D$5*$D$2*(A893-E893)/365.25, 0)</f>
        <v>1437.37166324435</v>
      </c>
      <c r="N893" s="42" t="n">
        <f aca="false">(L893*H893 + M893*I893) * K893</f>
        <v>0.151985084495234</v>
      </c>
      <c r="O893" s="43" t="n">
        <f aca="false">IF(A893&lt;=$G$2, $D$2*(1-$D$3), 0)</f>
        <v>600000</v>
      </c>
      <c r="P893" s="44" t="n">
        <f aca="false">O893*I893*K893</f>
        <v>63.4429166992962</v>
      </c>
    </row>
    <row r="894" customFormat="false" ht="15" hidden="false" customHeight="false" outlineLevel="0" collapsed="false">
      <c r="A894" s="4" t="n">
        <f aca="false">WORKDAY(A893, 1)</f>
        <v>45133</v>
      </c>
      <c r="B894" s="33" t="n">
        <f aca="false">DATE(2000, MONTH(A894), DAY(A894))</f>
        <v>36733</v>
      </c>
      <c r="C894" s="33" t="n">
        <f aca="false">VLOOKUP(B894, $R$9:$S$13, 2)</f>
        <v>36789</v>
      </c>
      <c r="D894" s="34" t="n">
        <f aca="false">IF(OR(C894=B894, AND(C894&lt;&gt;C893, C893&gt;B893)), 1, 0)</f>
        <v>0</v>
      </c>
      <c r="E894" s="4" t="n">
        <f aca="false" t="array" ref="E894:E894">INDEX($A$9:A893, MAX(IF($D$9:D893=1, ROW(D$9:$D893)-ROW($D$9)+1, 0)))</f>
        <v>45097</v>
      </c>
      <c r="F894" s="36" t="n">
        <f aca="false">(A894-$A$2)/365.25</f>
        <v>3.39219712525667</v>
      </c>
      <c r="G894" s="37" t="n">
        <f aca="false">INDEX('Default Prob'!$P$5:$P$14,MIN(1+_xlfn.IFNA(MATCH(F894,'Default Prob'!$F$5:$F$14,1),0),COUNT('Default Prob'!$P$5:$P$14)))</f>
        <v>0.0422329706543792</v>
      </c>
      <c r="H894" s="37" t="n">
        <f aca="false">H893*EXP(-G893*(F894-F893))</f>
        <v>0.896096712148705</v>
      </c>
      <c r="I894" s="38" t="n">
        <f aca="false">H893-H894</f>
        <v>0.000103619477576089</v>
      </c>
      <c r="J894" s="39" t="n">
        <f aca="false">INDEX('Default Prob'!$C$3:$C$20, _xlfn.IFNA(MATCH(F894, 'Default Prob'!$B$3:$B$20, 1), 1))</f>
        <v>-0.00592</v>
      </c>
      <c r="K894" s="40" t="n">
        <f aca="false">1/((1+J894)^F894)</f>
        <v>1.02034569319556</v>
      </c>
      <c r="L894" s="41" t="n">
        <f aca="false">IF(AND(D894, A894 &lt;= $G$2), $D$5*$D$2*(A894-E894)/365.25, 0)</f>
        <v>0</v>
      </c>
      <c r="M894" s="41" t="n">
        <f aca="false">IF(A894&lt;=$G$2, $D$5*$D$2*(A894-E894)/365.25, 0)</f>
        <v>1478.43942505133</v>
      </c>
      <c r="N894" s="42" t="n">
        <f aca="false">(L894*H894 + M894*I894) * K894</f>
        <v>0.156311981779618</v>
      </c>
      <c r="O894" s="43" t="n">
        <f aca="false">IF(A894&lt;=$G$2, $D$2*(1-$D$3), 0)</f>
        <v>600000</v>
      </c>
      <c r="P894" s="44" t="n">
        <f aca="false">O894*I894*K894</f>
        <v>63.4366126055618</v>
      </c>
    </row>
    <row r="895" customFormat="false" ht="15" hidden="false" customHeight="false" outlineLevel="0" collapsed="false">
      <c r="A895" s="4" t="n">
        <f aca="false">WORKDAY(A894, 1)</f>
        <v>45134</v>
      </c>
      <c r="B895" s="33" t="n">
        <f aca="false">DATE(2000, MONTH(A895), DAY(A895))</f>
        <v>36734</v>
      </c>
      <c r="C895" s="33" t="n">
        <f aca="false">VLOOKUP(B895, $R$9:$S$13, 2)</f>
        <v>36789</v>
      </c>
      <c r="D895" s="34" t="n">
        <f aca="false">IF(OR(C895=B895, AND(C895&lt;&gt;C894, C894&gt;B894)), 1, 0)</f>
        <v>0</v>
      </c>
      <c r="E895" s="4" t="n">
        <f aca="false" t="array" ref="E895:E895">INDEX($A$9:A894, MAX(IF($D$9:D894=1, ROW(D$9:$D894)-ROW($D$9)+1, 0)))</f>
        <v>45097</v>
      </c>
      <c r="F895" s="36" t="n">
        <f aca="false">(A895-$A$2)/365.25</f>
        <v>3.39493497604381</v>
      </c>
      <c r="G895" s="37" t="n">
        <f aca="false">INDEX('Default Prob'!$P$5:$P$14,MIN(1+_xlfn.IFNA(MATCH(F895,'Default Prob'!$F$5:$F$14,1),0),COUNT('Default Prob'!$P$5:$P$14)))</f>
        <v>0.0422329706543792</v>
      </c>
      <c r="H895" s="37" t="n">
        <f aca="false">H894*EXP(-G894*(F895-F894))</f>
        <v>0.895993104651705</v>
      </c>
      <c r="I895" s="38" t="n">
        <f aca="false">H894-H895</f>
        <v>0.000103607497000113</v>
      </c>
      <c r="J895" s="39" t="n">
        <f aca="false">INDEX('Default Prob'!$C$3:$C$20, _xlfn.IFNA(MATCH(F895, 'Default Prob'!$B$3:$B$20, 1), 1))</f>
        <v>-0.00592</v>
      </c>
      <c r="K895" s="40" t="n">
        <f aca="false">1/((1+J895)^F895)</f>
        <v>1.02036228031766</v>
      </c>
      <c r="L895" s="41" t="n">
        <f aca="false">IF(AND(D895, A895 &lt;= $G$2), $D$5*$D$2*(A895-E895)/365.25, 0)</f>
        <v>0</v>
      </c>
      <c r="M895" s="41" t="n">
        <f aca="false">IF(A895&lt;=$G$2, $D$5*$D$2*(A895-E895)/365.25, 0)</f>
        <v>1519.50718685832</v>
      </c>
      <c r="N895" s="42" t="n">
        <f aca="false">(L895*H895 + M895*I895) * K895</f>
        <v>0.160638017666962</v>
      </c>
      <c r="O895" s="43" t="n">
        <f aca="false">IF(A895&lt;=$G$2, $D$2*(1-$D$3), 0)</f>
        <v>600000</v>
      </c>
      <c r="P895" s="44" t="n">
        <f aca="false">O895*I895*K895</f>
        <v>63.4303091382247</v>
      </c>
    </row>
    <row r="896" customFormat="false" ht="15" hidden="false" customHeight="false" outlineLevel="0" collapsed="false">
      <c r="A896" s="4" t="n">
        <f aca="false">WORKDAY(A895, 1)</f>
        <v>45135</v>
      </c>
      <c r="B896" s="33" t="n">
        <f aca="false">DATE(2000, MONTH(A896), DAY(A896))</f>
        <v>36735</v>
      </c>
      <c r="C896" s="33" t="n">
        <f aca="false">VLOOKUP(B896, $R$9:$S$13, 2)</f>
        <v>36789</v>
      </c>
      <c r="D896" s="34" t="n">
        <f aca="false">IF(OR(C896=B896, AND(C896&lt;&gt;C895, C895&gt;B895)), 1, 0)</f>
        <v>0</v>
      </c>
      <c r="E896" s="4" t="n">
        <f aca="false" t="array" ref="E896:E896">INDEX($A$9:A895, MAX(IF($D$9:D895=1, ROW(D$9:$D895)-ROW($D$9)+1, 0)))</f>
        <v>45097</v>
      </c>
      <c r="F896" s="36" t="n">
        <f aca="false">(A896-$A$2)/365.25</f>
        <v>3.39767282683094</v>
      </c>
      <c r="G896" s="37" t="n">
        <f aca="false">INDEX('Default Prob'!$P$5:$P$14,MIN(1+_xlfn.IFNA(MATCH(F896,'Default Prob'!$F$5:$F$14,1),0),COUNT('Default Prob'!$P$5:$P$14)))</f>
        <v>0.0422329706543792</v>
      </c>
      <c r="H896" s="37" t="n">
        <f aca="false">H895*EXP(-G895*(F896-F895))</f>
        <v>0.895889509133896</v>
      </c>
      <c r="I896" s="38" t="n">
        <f aca="false">H895-H896</f>
        <v>0.000103595517809474</v>
      </c>
      <c r="J896" s="39" t="n">
        <f aca="false">INDEX('Default Prob'!$C$3:$C$20, _xlfn.IFNA(MATCH(F896, 'Default Prob'!$B$3:$B$20, 1), 1))</f>
        <v>-0.00592</v>
      </c>
      <c r="K896" s="40" t="n">
        <f aca="false">1/((1+J896)^F896)</f>
        <v>1.02037886770942</v>
      </c>
      <c r="L896" s="41" t="n">
        <f aca="false">IF(AND(D896, A896 &lt;= $G$2), $D$5*$D$2*(A896-E896)/365.25, 0)</f>
        <v>0</v>
      </c>
      <c r="M896" s="41" t="n">
        <f aca="false">IF(A896&lt;=$G$2, $D$5*$D$2*(A896-E896)/365.25, 0)</f>
        <v>1560.5749486653</v>
      </c>
      <c r="N896" s="42" t="n">
        <f aca="false">(L896*H896 + M896*I896) * K896</f>
        <v>0.164963192285982</v>
      </c>
      <c r="O896" s="43" t="n">
        <f aca="false">IF(A896&lt;=$G$2, $D$2*(1-$D$3), 0)</f>
        <v>600000</v>
      </c>
      <c r="P896" s="44" t="n">
        <f aca="false">O896*I896*K896</f>
        <v>63.424006297321</v>
      </c>
    </row>
    <row r="897" customFormat="false" ht="15" hidden="false" customHeight="false" outlineLevel="0" collapsed="false">
      <c r="A897" s="4" t="n">
        <f aca="false">WORKDAY(A896, 1)</f>
        <v>45138</v>
      </c>
      <c r="B897" s="33" t="n">
        <f aca="false">DATE(2000, MONTH(A897), DAY(A897))</f>
        <v>36738</v>
      </c>
      <c r="C897" s="33" t="n">
        <f aca="false">VLOOKUP(B897, $R$9:$S$13, 2)</f>
        <v>36789</v>
      </c>
      <c r="D897" s="34" t="n">
        <f aca="false">IF(OR(C897=B897, AND(C897&lt;&gt;C896, C896&gt;B896)), 1, 0)</f>
        <v>0</v>
      </c>
      <c r="E897" s="4" t="n">
        <f aca="false" t="array" ref="E897:E897">INDEX($A$9:A896, MAX(IF($D$9:D896=1, ROW(D$9:$D896)-ROW($D$9)+1, 0)))</f>
        <v>45097</v>
      </c>
      <c r="F897" s="36" t="n">
        <f aca="false">(A897-$A$2)/365.25</f>
        <v>3.40588637919233</v>
      </c>
      <c r="G897" s="37" t="n">
        <f aca="false">INDEX('Default Prob'!$P$5:$P$14,MIN(1+_xlfn.IFNA(MATCH(F897,'Default Prob'!$F$5:$F$14,1),0),COUNT('Default Prob'!$P$5:$P$14)))</f>
        <v>0.0422329706543792</v>
      </c>
      <c r="H897" s="37" t="n">
        <f aca="false">H896*EXP(-G896*(F897-F896))</f>
        <v>0.895578794441762</v>
      </c>
      <c r="I897" s="38" t="n">
        <f aca="false">H896-H897</f>
        <v>0.000310714692133507</v>
      </c>
      <c r="J897" s="39" t="n">
        <f aca="false">INDEX('Default Prob'!$C$3:$C$20, _xlfn.IFNA(MATCH(F897, 'Default Prob'!$B$3:$B$20, 1), 1))</f>
        <v>-0.00592</v>
      </c>
      <c r="K897" s="40" t="n">
        <f aca="false">1/((1+J897)^F897)</f>
        <v>1.0204286315026</v>
      </c>
      <c r="L897" s="41" t="n">
        <f aca="false">IF(AND(D897, A897 &lt;= $G$2), $D$5*$D$2*(A897-E897)/365.25, 0)</f>
        <v>0</v>
      </c>
      <c r="M897" s="41" t="n">
        <f aca="false">IF(A897&lt;=$G$2, $D$5*$D$2*(A897-E897)/365.25, 0)</f>
        <v>1683.77823408624</v>
      </c>
      <c r="N897" s="42" t="n">
        <f aca="false">(L897*H897 + M897*I897) * K897</f>
        <v>0.533862377467899</v>
      </c>
      <c r="O897" s="43" t="n">
        <f aca="false">IF(A897&lt;=$G$2, $D$2*(1-$D$3), 0)</f>
        <v>600000</v>
      </c>
      <c r="P897" s="44" t="n">
        <f aca="false">O897*I897*K897</f>
        <v>190.237300848927</v>
      </c>
    </row>
    <row r="898" customFormat="false" ht="15" hidden="false" customHeight="false" outlineLevel="0" collapsed="false">
      <c r="A898" s="4" t="n">
        <f aca="false">WORKDAY(A897, 1)</f>
        <v>45139</v>
      </c>
      <c r="B898" s="33" t="n">
        <f aca="false">DATE(2000, MONTH(A898), DAY(A898))</f>
        <v>36739</v>
      </c>
      <c r="C898" s="33" t="n">
        <f aca="false">VLOOKUP(B898, $R$9:$S$13, 2)</f>
        <v>36789</v>
      </c>
      <c r="D898" s="34" t="n">
        <f aca="false">IF(OR(C898=B898, AND(C898&lt;&gt;C897, C897&gt;B897)), 1, 0)</f>
        <v>0</v>
      </c>
      <c r="E898" s="4" t="n">
        <f aca="false" t="array" ref="E898:E898">INDEX($A$9:A897, MAX(IF($D$9:D897=1, ROW(D$9:$D897)-ROW($D$9)+1, 0)))</f>
        <v>45097</v>
      </c>
      <c r="F898" s="36" t="n">
        <f aca="false">(A898-$A$2)/365.25</f>
        <v>3.40862422997947</v>
      </c>
      <c r="G898" s="37" t="n">
        <f aca="false">INDEX('Default Prob'!$P$5:$P$14,MIN(1+_xlfn.IFNA(MATCH(F898,'Default Prob'!$F$5:$F$14,1),0),COUNT('Default Prob'!$P$5:$P$14)))</f>
        <v>0.0422329706543792</v>
      </c>
      <c r="H898" s="37" t="n">
        <f aca="false">H897*EXP(-G897*(F898-F897))</f>
        <v>0.895475246826867</v>
      </c>
      <c r="I898" s="38" t="n">
        <f aca="false">H897-H898</f>
        <v>0.000103547614895283</v>
      </c>
      <c r="J898" s="39" t="n">
        <f aca="false">INDEX('Default Prob'!$C$3:$C$20, _xlfn.IFNA(MATCH(F898, 'Default Prob'!$B$3:$B$20, 1), 1))</f>
        <v>-0.00592</v>
      </c>
      <c r="K898" s="40" t="n">
        <f aca="false">1/((1+J898)^F898)</f>
        <v>1.02044521997298</v>
      </c>
      <c r="L898" s="41" t="n">
        <f aca="false">IF(AND(D898, A898 &lt;= $G$2), $D$5*$D$2*(A898-E898)/365.25, 0)</f>
        <v>0</v>
      </c>
      <c r="M898" s="41" t="n">
        <f aca="false">IF(A898&lt;=$G$2, $D$5*$D$2*(A898-E898)/365.25, 0)</f>
        <v>1724.84599589322</v>
      </c>
      <c r="N898" s="42" t="n">
        <f aca="false">(L898*H898 + M898*I898) * K898</f>
        <v>0.182255280644713</v>
      </c>
      <c r="O898" s="43" t="n">
        <f aca="false">IF(A898&lt;=$G$2, $D$2*(1-$D$3), 0)</f>
        <v>600000</v>
      </c>
      <c r="P898" s="44" t="n">
        <f aca="false">O898*I898*K898</f>
        <v>63.3988011956966</v>
      </c>
    </row>
    <row r="899" customFormat="false" ht="15" hidden="false" customHeight="false" outlineLevel="0" collapsed="false">
      <c r="A899" s="4" t="n">
        <f aca="false">WORKDAY(A898, 1)</f>
        <v>45140</v>
      </c>
      <c r="B899" s="33" t="n">
        <f aca="false">DATE(2000, MONTH(A899), DAY(A899))</f>
        <v>36740</v>
      </c>
      <c r="C899" s="33" t="n">
        <f aca="false">VLOOKUP(B899, $R$9:$S$13, 2)</f>
        <v>36789</v>
      </c>
      <c r="D899" s="34" t="n">
        <f aca="false">IF(OR(C899=B899, AND(C899&lt;&gt;C898, C898&gt;B898)), 1, 0)</f>
        <v>0</v>
      </c>
      <c r="E899" s="4" t="n">
        <f aca="false" t="array" ref="E899:E899">INDEX($A$9:A898, MAX(IF($D$9:D898=1, ROW(D$9:$D898)-ROW($D$9)+1, 0)))</f>
        <v>45097</v>
      </c>
      <c r="F899" s="36" t="n">
        <f aca="false">(A899-$A$2)/365.25</f>
        <v>3.4113620807666</v>
      </c>
      <c r="G899" s="37" t="n">
        <f aca="false">INDEX('Default Prob'!$P$5:$P$14,MIN(1+_xlfn.IFNA(MATCH(F899,'Default Prob'!$F$5:$F$14,1),0),COUNT('Default Prob'!$P$5:$P$14)))</f>
        <v>0.0422329706543792</v>
      </c>
      <c r="H899" s="37" t="n">
        <f aca="false">H898*EXP(-G898*(F899-F898))</f>
        <v>0.895371711184239</v>
      </c>
      <c r="I899" s="38" t="n">
        <f aca="false">H898-H899</f>
        <v>0.000103535642628216</v>
      </c>
      <c r="J899" s="39" t="n">
        <f aca="false">INDEX('Default Prob'!$C$3:$C$20, _xlfn.IFNA(MATCH(F899, 'Default Prob'!$B$3:$B$20, 1), 1))</f>
        <v>-0.00592</v>
      </c>
      <c r="K899" s="40" t="n">
        <f aca="false">1/((1+J899)^F899)</f>
        <v>1.02046180871303</v>
      </c>
      <c r="L899" s="41" t="n">
        <f aca="false">IF(AND(D899, A899 &lt;= $G$2), $D$5*$D$2*(A899-E899)/365.25, 0)</f>
        <v>0</v>
      </c>
      <c r="M899" s="41" t="n">
        <f aca="false">IF(A899&lt;=$G$2, $D$5*$D$2*(A899-E899)/365.25, 0)</f>
        <v>1765.91375770021</v>
      </c>
      <c r="N899" s="42" t="n">
        <f aca="false">(L899*H899 + M899*I899) * K899</f>
        <v>0.1865761508474</v>
      </c>
      <c r="O899" s="43" t="n">
        <f aca="false">IF(A899&lt;=$G$2, $D$2*(1-$D$3), 0)</f>
        <v>600000</v>
      </c>
      <c r="P899" s="44" t="n">
        <f aca="false">O899*I899*K899</f>
        <v>63.3925014855933</v>
      </c>
    </row>
    <row r="900" customFormat="false" ht="15" hidden="false" customHeight="false" outlineLevel="0" collapsed="false">
      <c r="A900" s="4" t="n">
        <f aca="false">WORKDAY(A899, 1)</f>
        <v>45141</v>
      </c>
      <c r="B900" s="33" t="n">
        <f aca="false">DATE(2000, MONTH(A900), DAY(A900))</f>
        <v>36741</v>
      </c>
      <c r="C900" s="33" t="n">
        <f aca="false">VLOOKUP(B900, $R$9:$S$13, 2)</f>
        <v>36789</v>
      </c>
      <c r="D900" s="34" t="n">
        <f aca="false">IF(OR(C900=B900, AND(C900&lt;&gt;C899, C899&gt;B899)), 1, 0)</f>
        <v>0</v>
      </c>
      <c r="E900" s="4" t="n">
        <f aca="false" t="array" ref="E900:E900">INDEX($A$9:A899, MAX(IF($D$9:D899=1, ROW(D$9:$D899)-ROW($D$9)+1, 0)))</f>
        <v>45097</v>
      </c>
      <c r="F900" s="36" t="n">
        <f aca="false">(A900-$A$2)/365.25</f>
        <v>3.41409993155373</v>
      </c>
      <c r="G900" s="37" t="n">
        <f aca="false">INDEX('Default Prob'!$P$5:$P$14,MIN(1+_xlfn.IFNA(MATCH(F900,'Default Prob'!$F$5:$F$14,1),0),COUNT('Default Prob'!$P$5:$P$14)))</f>
        <v>0.0422329706543792</v>
      </c>
      <c r="H900" s="37" t="n">
        <f aca="false">H899*EXP(-G899*(F900-F899))</f>
        <v>0.895268187512493</v>
      </c>
      <c r="I900" s="38" t="n">
        <f aca="false">H899-H900</f>
        <v>0.000103523671745376</v>
      </c>
      <c r="J900" s="39" t="n">
        <f aca="false">INDEX('Default Prob'!$C$3:$C$20, _xlfn.IFNA(MATCH(F900, 'Default Prob'!$B$3:$B$20, 1), 1))</f>
        <v>-0.00592</v>
      </c>
      <c r="K900" s="40" t="n">
        <f aca="false">1/((1+J900)^F900)</f>
        <v>1.02047839772275</v>
      </c>
      <c r="L900" s="41" t="n">
        <f aca="false">IF(AND(D900, A900 &lt;= $G$2), $D$5*$D$2*(A900-E900)/365.25, 0)</f>
        <v>0</v>
      </c>
      <c r="M900" s="41" t="n">
        <f aca="false">IF(A900&lt;=$G$2, $D$5*$D$2*(A900-E900)/365.25, 0)</f>
        <v>1806.98151950719</v>
      </c>
      <c r="N900" s="42" t="n">
        <f aca="false">(L900*H900 + M900*I900) * K900</f>
        <v>0.190896160551962</v>
      </c>
      <c r="O900" s="43" t="n">
        <f aca="false">IF(A900&lt;=$G$2, $D$2*(1-$D$3), 0)</f>
        <v>600000</v>
      </c>
      <c r="P900" s="44" t="n">
        <f aca="false">O900*I900*K900</f>
        <v>63.3862024014583</v>
      </c>
    </row>
    <row r="901" customFormat="false" ht="15" hidden="false" customHeight="false" outlineLevel="0" collapsed="false">
      <c r="A901" s="4" t="n">
        <f aca="false">WORKDAY(A900, 1)</f>
        <v>45142</v>
      </c>
      <c r="B901" s="33" t="n">
        <f aca="false">DATE(2000, MONTH(A901), DAY(A901))</f>
        <v>36742</v>
      </c>
      <c r="C901" s="33" t="n">
        <f aca="false">VLOOKUP(B901, $R$9:$S$13, 2)</f>
        <v>36789</v>
      </c>
      <c r="D901" s="34" t="n">
        <f aca="false">IF(OR(C901=B901, AND(C901&lt;&gt;C900, C900&gt;B900)), 1, 0)</f>
        <v>0</v>
      </c>
      <c r="E901" s="4" t="n">
        <f aca="false" t="array" ref="E901:E901">INDEX($A$9:A900, MAX(IF($D$9:D900=1, ROW(D$9:$D900)-ROW($D$9)+1, 0)))</f>
        <v>45097</v>
      </c>
      <c r="F901" s="36" t="n">
        <f aca="false">(A901-$A$2)/365.25</f>
        <v>3.41683778234086</v>
      </c>
      <c r="G901" s="37" t="n">
        <f aca="false">INDEX('Default Prob'!$P$5:$P$14,MIN(1+_xlfn.IFNA(MATCH(F901,'Default Prob'!$F$5:$F$14,1),0),COUNT('Default Prob'!$P$5:$P$14)))</f>
        <v>0.0422329706543792</v>
      </c>
      <c r="H901" s="37" t="n">
        <f aca="false">H900*EXP(-G900*(F901-F900))</f>
        <v>0.895164675810247</v>
      </c>
      <c r="I901" s="38" t="n">
        <f aca="false">H900-H901</f>
        <v>0.000103511702246539</v>
      </c>
      <c r="J901" s="39" t="n">
        <f aca="false">INDEX('Default Prob'!$C$3:$C$20, _xlfn.IFNA(MATCH(F901, 'Default Prob'!$B$3:$B$20, 1), 1))</f>
        <v>-0.00592</v>
      </c>
      <c r="K901" s="40" t="n">
        <f aca="false">1/((1+J901)^F901)</f>
        <v>1.02049498700215</v>
      </c>
      <c r="L901" s="41" t="n">
        <f aca="false">IF(AND(D901, A901 &lt;= $G$2), $D$5*$D$2*(A901-E901)/365.25, 0)</f>
        <v>0</v>
      </c>
      <c r="M901" s="41" t="n">
        <f aca="false">IF(A901&lt;=$G$2, $D$5*$D$2*(A901-E901)/365.25, 0)</f>
        <v>1848.04928131417</v>
      </c>
      <c r="N901" s="42" t="n">
        <f aca="false">(L901*H901 + M901*I901) * K901</f>
        <v>0.195215309886627</v>
      </c>
      <c r="O901" s="43" t="n">
        <f aca="false">IF(A901&lt;=$G$2, $D$2*(1-$D$3), 0)</f>
        <v>600000</v>
      </c>
      <c r="P901" s="44" t="n">
        <f aca="false">O901*I901*K901</f>
        <v>63.3799039431917</v>
      </c>
    </row>
    <row r="902" customFormat="false" ht="15" hidden="false" customHeight="false" outlineLevel="0" collapsed="false">
      <c r="A902" s="4" t="n">
        <f aca="false">WORKDAY(A901, 1)</f>
        <v>45145</v>
      </c>
      <c r="B902" s="33" t="n">
        <f aca="false">DATE(2000, MONTH(A902), DAY(A902))</f>
        <v>36745</v>
      </c>
      <c r="C902" s="33" t="n">
        <f aca="false">VLOOKUP(B902, $R$9:$S$13, 2)</f>
        <v>36789</v>
      </c>
      <c r="D902" s="34" t="n">
        <f aca="false">IF(OR(C902=B902, AND(C902&lt;&gt;C901, C901&gt;B901)), 1, 0)</f>
        <v>0</v>
      </c>
      <c r="E902" s="4" t="n">
        <f aca="false" t="array" ref="E902:E902">INDEX($A$9:A901, MAX(IF($D$9:D901=1, ROW(D$9:$D901)-ROW($D$9)+1, 0)))</f>
        <v>45097</v>
      </c>
      <c r="F902" s="36" t="n">
        <f aca="false">(A902-$A$2)/365.25</f>
        <v>3.42505133470226</v>
      </c>
      <c r="G902" s="37" t="n">
        <f aca="false">INDEX('Default Prob'!$P$5:$P$14,MIN(1+_xlfn.IFNA(MATCH(F902,'Default Prob'!$F$5:$F$14,1),0),COUNT('Default Prob'!$P$5:$P$14)))</f>
        <v>0.0422329706543792</v>
      </c>
      <c r="H902" s="37" t="n">
        <f aca="false">H901*EXP(-G901*(F902-F901))</f>
        <v>0.894854212506661</v>
      </c>
      <c r="I902" s="38" t="n">
        <f aca="false">H901-H902</f>
        <v>0.000310463303585307</v>
      </c>
      <c r="J902" s="39" t="n">
        <f aca="false">INDEX('Default Prob'!$C$3:$C$20, _xlfn.IFNA(MATCH(F902, 'Default Prob'!$B$3:$B$20, 1), 1))</f>
        <v>-0.00592</v>
      </c>
      <c r="K902" s="40" t="n">
        <f aca="false">1/((1+J902)^F902)</f>
        <v>1.02054475645846</v>
      </c>
      <c r="L902" s="41" t="n">
        <f aca="false">IF(AND(D902, A902 &lt;= $G$2), $D$5*$D$2*(A902-E902)/365.25, 0)</f>
        <v>0</v>
      </c>
      <c r="M902" s="41" t="n">
        <f aca="false">IF(A902&lt;=$G$2, $D$5*$D$2*(A902-E902)/365.25, 0)</f>
        <v>1971.25256673511</v>
      </c>
      <c r="N902" s="42" t="n">
        <f aca="false">(L902*H902 + M902*I902) * K902</f>
        <v>0.6245750075665</v>
      </c>
      <c r="O902" s="43" t="n">
        <f aca="false">IF(A902&lt;=$G$2, $D$2*(1-$D$3), 0)</f>
        <v>600000</v>
      </c>
      <c r="P902" s="44" t="n">
        <f aca="false">O902*I902*K902</f>
        <v>190.105017928053</v>
      </c>
    </row>
    <row r="903" customFormat="false" ht="15" hidden="false" customHeight="false" outlineLevel="0" collapsed="false">
      <c r="A903" s="4" t="n">
        <f aca="false">WORKDAY(A902, 1)</f>
        <v>45146</v>
      </c>
      <c r="B903" s="33" t="n">
        <f aca="false">DATE(2000, MONTH(A903), DAY(A903))</f>
        <v>36746</v>
      </c>
      <c r="C903" s="33" t="n">
        <f aca="false">VLOOKUP(B903, $R$9:$S$13, 2)</f>
        <v>36789</v>
      </c>
      <c r="D903" s="34" t="n">
        <f aca="false">IF(OR(C903=B903, AND(C903&lt;&gt;C902, C902&gt;B902)), 1, 0)</f>
        <v>0</v>
      </c>
      <c r="E903" s="4" t="n">
        <f aca="false" t="array" ref="E903:E903">INDEX($A$9:A902, MAX(IF($D$9:D902=1, ROW(D$9:$D902)-ROW($D$9)+1, 0)))</f>
        <v>45097</v>
      </c>
      <c r="F903" s="36" t="n">
        <f aca="false">(A903-$A$2)/365.25</f>
        <v>3.42778918548939</v>
      </c>
      <c r="G903" s="37" t="n">
        <f aca="false">INDEX('Default Prob'!$P$5:$P$14,MIN(1+_xlfn.IFNA(MATCH(F903,'Default Prob'!$F$5:$F$14,1),0),COUNT('Default Prob'!$P$5:$P$14)))</f>
        <v>0.0422329706543792</v>
      </c>
      <c r="H903" s="37" t="n">
        <f aca="false">H902*EXP(-G902*(F903-F902))</f>
        <v>0.894750748668572</v>
      </c>
      <c r="I903" s="38" t="n">
        <f aca="false">H902-H903</f>
        <v>0.000103463838089013</v>
      </c>
      <c r="J903" s="39" t="n">
        <f aca="false">INDEX('Default Prob'!$C$3:$C$20, _xlfn.IFNA(MATCH(F903, 'Default Prob'!$B$3:$B$20, 1), 1))</f>
        <v>-0.00592</v>
      </c>
      <c r="K903" s="40" t="n">
        <f aca="false">1/((1+J903)^F903)</f>
        <v>1.02056134681661</v>
      </c>
      <c r="L903" s="41" t="n">
        <f aca="false">IF(AND(D903, A903 &lt;= $G$2), $D$5*$D$2*(A903-E903)/365.25, 0)</f>
        <v>0</v>
      </c>
      <c r="M903" s="41" t="n">
        <f aca="false">IF(A903&lt;=$G$2, $D$5*$D$2*(A903-E903)/365.25, 0)</f>
        <v>2012.32032854209</v>
      </c>
      <c r="N903" s="42" t="n">
        <f aca="false">(L903*H903 + M903*I903) * K903</f>
        <v>0.212483306094456</v>
      </c>
      <c r="O903" s="43" t="n">
        <f aca="false">IF(A903&lt;=$G$2, $D$2*(1-$D$3), 0)</f>
        <v>600000</v>
      </c>
      <c r="P903" s="44" t="n">
        <f aca="false">O903*I903*K903</f>
        <v>63.3547163681634</v>
      </c>
    </row>
    <row r="904" customFormat="false" ht="15" hidden="false" customHeight="false" outlineLevel="0" collapsed="false">
      <c r="A904" s="4" t="n">
        <f aca="false">WORKDAY(A903, 1)</f>
        <v>45147</v>
      </c>
      <c r="B904" s="33" t="n">
        <f aca="false">DATE(2000, MONTH(A904), DAY(A904))</f>
        <v>36747</v>
      </c>
      <c r="C904" s="33" t="n">
        <f aca="false">VLOOKUP(B904, $R$9:$S$13, 2)</f>
        <v>36789</v>
      </c>
      <c r="D904" s="34" t="n">
        <f aca="false">IF(OR(C904=B904, AND(C904&lt;&gt;C903, C903&gt;B903)), 1, 0)</f>
        <v>0</v>
      </c>
      <c r="E904" s="4" t="n">
        <f aca="false" t="array" ref="E904:E904">INDEX($A$9:A903, MAX(IF($D$9:D903=1, ROW(D$9:$D903)-ROW($D$9)+1, 0)))</f>
        <v>45097</v>
      </c>
      <c r="F904" s="36" t="n">
        <f aca="false">(A904-$A$2)/365.25</f>
        <v>3.43052703627652</v>
      </c>
      <c r="G904" s="37" t="n">
        <f aca="false">INDEX('Default Prob'!$P$5:$P$14,MIN(1+_xlfn.IFNA(MATCH(F904,'Default Prob'!$F$5:$F$14,1),0),COUNT('Default Prob'!$P$5:$P$14)))</f>
        <v>0.0422329706543792</v>
      </c>
      <c r="H904" s="37" t="n">
        <f aca="false">H903*EXP(-G903*(F904-F903))</f>
        <v>0.894647296793064</v>
      </c>
      <c r="I904" s="38" t="n">
        <f aca="false">H903-H904</f>
        <v>0.000103451875508309</v>
      </c>
      <c r="J904" s="39" t="n">
        <f aca="false">INDEX('Default Prob'!$C$3:$C$20, _xlfn.IFNA(MATCH(F904, 'Default Prob'!$B$3:$B$20, 1), 1))</f>
        <v>-0.00592</v>
      </c>
      <c r="K904" s="40" t="n">
        <f aca="false">1/((1+J904)^F904)</f>
        <v>1.02057793744446</v>
      </c>
      <c r="L904" s="41" t="n">
        <f aca="false">IF(AND(D904, A904 &lt;= $G$2), $D$5*$D$2*(A904-E904)/365.25, 0)</f>
        <v>0</v>
      </c>
      <c r="M904" s="41" t="n">
        <f aca="false">IF(A904&lt;=$G$2, $D$5*$D$2*(A904-E904)/365.25, 0)</f>
        <v>2053.38809034908</v>
      </c>
      <c r="N904" s="42" t="n">
        <f aca="false">(L904*H904 + M904*I904) * K904</f>
        <v>0.216798155505198</v>
      </c>
      <c r="O904" s="43" t="n">
        <f aca="false">IF(A904&lt;=$G$2, $D$2*(1-$D$3), 0)</f>
        <v>600000</v>
      </c>
      <c r="P904" s="44" t="n">
        <f aca="false">O904*I904*K904</f>
        <v>63.348421038619</v>
      </c>
    </row>
    <row r="905" customFormat="false" ht="15" hidden="false" customHeight="false" outlineLevel="0" collapsed="false">
      <c r="A905" s="4" t="n">
        <f aca="false">WORKDAY(A904, 1)</f>
        <v>45148</v>
      </c>
      <c r="B905" s="33" t="n">
        <f aca="false">DATE(2000, MONTH(A905), DAY(A905))</f>
        <v>36748</v>
      </c>
      <c r="C905" s="33" t="n">
        <f aca="false">VLOOKUP(B905, $R$9:$S$13, 2)</f>
        <v>36789</v>
      </c>
      <c r="D905" s="34" t="n">
        <f aca="false">IF(OR(C905=B905, AND(C905&lt;&gt;C904, C904&gt;B904)), 1, 0)</f>
        <v>0</v>
      </c>
      <c r="E905" s="4" t="n">
        <f aca="false" t="array" ref="E905:E905">INDEX($A$9:A904, MAX(IF($D$9:D904=1, ROW(D$9:$D904)-ROW($D$9)+1, 0)))</f>
        <v>45097</v>
      </c>
      <c r="F905" s="36" t="n">
        <f aca="false">(A905-$A$2)/365.25</f>
        <v>3.43326488706365</v>
      </c>
      <c r="G905" s="37" t="n">
        <f aca="false">INDEX('Default Prob'!$P$5:$P$14,MIN(1+_xlfn.IFNA(MATCH(F905,'Default Prob'!$F$5:$F$14,1),0),COUNT('Default Prob'!$P$5:$P$14)))</f>
        <v>0.0422329706543792</v>
      </c>
      <c r="H905" s="37" t="n">
        <f aca="false">H904*EXP(-G904*(F905-F904))</f>
        <v>0.894543856878753</v>
      </c>
      <c r="I905" s="38" t="n">
        <f aca="false">H904-H905</f>
        <v>0.00010343991431061</v>
      </c>
      <c r="J905" s="39" t="n">
        <f aca="false">INDEX('Default Prob'!$C$3:$C$20, _xlfn.IFNA(MATCH(F905, 'Default Prob'!$B$3:$B$20, 1), 1))</f>
        <v>-0.00592</v>
      </c>
      <c r="K905" s="40" t="n">
        <f aca="false">1/((1+J905)^F905)</f>
        <v>1.02059452834202</v>
      </c>
      <c r="L905" s="41" t="n">
        <f aca="false">IF(AND(D905, A905 &lt;= $G$2), $D$5*$D$2*(A905-E905)/365.25, 0)</f>
        <v>0</v>
      </c>
      <c r="M905" s="41" t="n">
        <f aca="false">IF(A905&lt;=$G$2, $D$5*$D$2*(A905-E905)/365.25, 0)</f>
        <v>2094.45585215606</v>
      </c>
      <c r="N905" s="42" t="n">
        <f aca="false">(L905*H905 + M905*I905) * K905</f>
        <v>0.221112145315663</v>
      </c>
      <c r="O905" s="43" t="n">
        <f aca="false">IF(A905&lt;=$G$2, $D$2*(1-$D$3), 0)</f>
        <v>600000</v>
      </c>
      <c r="P905" s="44" t="n">
        <f aca="false">O905*I905*K905</f>
        <v>63.3421263345457</v>
      </c>
    </row>
    <row r="906" customFormat="false" ht="15" hidden="false" customHeight="false" outlineLevel="0" collapsed="false">
      <c r="A906" s="4" t="n">
        <f aca="false">WORKDAY(A905, 1)</f>
        <v>45149</v>
      </c>
      <c r="B906" s="33" t="n">
        <f aca="false">DATE(2000, MONTH(A906), DAY(A906))</f>
        <v>36749</v>
      </c>
      <c r="C906" s="33" t="n">
        <f aca="false">VLOOKUP(B906, $R$9:$S$13, 2)</f>
        <v>36789</v>
      </c>
      <c r="D906" s="34" t="n">
        <f aca="false">IF(OR(C906=B906, AND(C906&lt;&gt;C905, C905&gt;B905)), 1, 0)</f>
        <v>0</v>
      </c>
      <c r="E906" s="4" t="n">
        <f aca="false" t="array" ref="E906:E906">INDEX($A$9:A905, MAX(IF($D$9:D905=1, ROW(D$9:$D905)-ROW($D$9)+1, 0)))</f>
        <v>45097</v>
      </c>
      <c r="F906" s="36" t="n">
        <f aca="false">(A906-$A$2)/365.25</f>
        <v>3.43600273785079</v>
      </c>
      <c r="G906" s="37" t="n">
        <f aca="false">INDEX('Default Prob'!$P$5:$P$14,MIN(1+_xlfn.IFNA(MATCH(F906,'Default Prob'!$F$5:$F$14,1),0),COUNT('Default Prob'!$P$5:$P$14)))</f>
        <v>0.0422329706543792</v>
      </c>
      <c r="H906" s="37" t="n">
        <f aca="false">H905*EXP(-G905*(F906-F905))</f>
        <v>0.894440428924258</v>
      </c>
      <c r="I906" s="38" t="n">
        <f aca="false">H905-H906</f>
        <v>0.000103427954495916</v>
      </c>
      <c r="J906" s="39" t="n">
        <f aca="false">INDEX('Default Prob'!$C$3:$C$20, _xlfn.IFNA(MATCH(F906, 'Default Prob'!$B$3:$B$20, 1), 1))</f>
        <v>-0.00592</v>
      </c>
      <c r="K906" s="40" t="n">
        <f aca="false">1/((1+J906)^F906)</f>
        <v>1.02061111950928</v>
      </c>
      <c r="L906" s="41" t="n">
        <f aca="false">IF(AND(D906, A906 &lt;= $G$2), $D$5*$D$2*(A906-E906)/365.25, 0)</f>
        <v>0</v>
      </c>
      <c r="M906" s="41" t="n">
        <f aca="false">IF(A906&lt;=$G$2, $D$5*$D$2*(A906-E906)/365.25, 0)</f>
        <v>2135.52361396304</v>
      </c>
      <c r="N906" s="42" t="n">
        <f aca="false">(L906*H906 + M906*I906) * K906</f>
        <v>0.225425275654409</v>
      </c>
      <c r="O906" s="43" t="n">
        <f aca="false">IF(A906&lt;=$G$2, $D$2*(1-$D$3), 0)</f>
        <v>600000</v>
      </c>
      <c r="P906" s="44" t="n">
        <f aca="false">O906*I906*K906</f>
        <v>63.3358322559792</v>
      </c>
    </row>
    <row r="907" customFormat="false" ht="15" hidden="false" customHeight="false" outlineLevel="0" collapsed="false">
      <c r="A907" s="4" t="n">
        <f aca="false">WORKDAY(A906, 1)</f>
        <v>45152</v>
      </c>
      <c r="B907" s="33" t="n">
        <f aca="false">DATE(2000, MONTH(A907), DAY(A907))</f>
        <v>36752</v>
      </c>
      <c r="C907" s="33" t="n">
        <f aca="false">VLOOKUP(B907, $R$9:$S$13, 2)</f>
        <v>36789</v>
      </c>
      <c r="D907" s="34" t="n">
        <f aca="false">IF(OR(C907=B907, AND(C907&lt;&gt;C906, C906&gt;B906)), 1, 0)</f>
        <v>0</v>
      </c>
      <c r="E907" s="4" t="n">
        <f aca="false" t="array" ref="E907:E907">INDEX($A$9:A906, MAX(IF($D$9:D906=1, ROW(D$9:$D906)-ROW($D$9)+1, 0)))</f>
        <v>45097</v>
      </c>
      <c r="F907" s="36" t="n">
        <f aca="false">(A907-$A$2)/365.25</f>
        <v>3.44421629021218</v>
      </c>
      <c r="G907" s="37" t="n">
        <f aca="false">INDEX('Default Prob'!$P$5:$P$14,MIN(1+_xlfn.IFNA(MATCH(F907,'Default Prob'!$F$5:$F$14,1),0),COUNT('Default Prob'!$P$5:$P$14)))</f>
        <v>0.0422329706543792</v>
      </c>
      <c r="H907" s="37" t="n">
        <f aca="false">H906*EXP(-G906*(F907-F906))</f>
        <v>0.894130216805831</v>
      </c>
      <c r="I907" s="38" t="n">
        <f aca="false">H906-H907</f>
        <v>0.000310212118426967</v>
      </c>
      <c r="J907" s="39" t="n">
        <f aca="false">INDEX('Default Prob'!$C$3:$C$20, _xlfn.IFNA(MATCH(F907, 'Default Prob'!$B$3:$B$20, 1), 1))</f>
        <v>-0.00592</v>
      </c>
      <c r="K907" s="40" t="n">
        <f aca="false">1/((1+J907)^F907)</f>
        <v>1.02066089462936</v>
      </c>
      <c r="L907" s="41" t="n">
        <f aca="false">IF(AND(D907, A907 &lt;= $G$2), $D$5*$D$2*(A907-E907)/365.25, 0)</f>
        <v>0</v>
      </c>
      <c r="M907" s="41" t="n">
        <f aca="false">IF(A907&lt;=$G$2, $D$5*$D$2*(A907-E907)/365.25, 0)</f>
        <v>2258.72689938398</v>
      </c>
      <c r="N907" s="42" t="n">
        <f aca="false">(L907*H907 + M907*I907) * K907</f>
        <v>0.715161224128115</v>
      </c>
      <c r="O907" s="43" t="n">
        <f aca="false">IF(A907&lt;=$G$2, $D$2*(1-$D$3), 0)</f>
        <v>600000</v>
      </c>
      <c r="P907" s="44" t="n">
        <f aca="false">O907*I907*K907</f>
        <v>189.972826991123</v>
      </c>
    </row>
    <row r="908" customFormat="false" ht="15" hidden="false" customHeight="false" outlineLevel="0" collapsed="false">
      <c r="A908" s="4" t="n">
        <f aca="false">WORKDAY(A907, 1)</f>
        <v>45153</v>
      </c>
      <c r="B908" s="33" t="n">
        <f aca="false">DATE(2000, MONTH(A908), DAY(A908))</f>
        <v>36753</v>
      </c>
      <c r="C908" s="33" t="n">
        <f aca="false">VLOOKUP(B908, $R$9:$S$13, 2)</f>
        <v>36789</v>
      </c>
      <c r="D908" s="34" t="n">
        <f aca="false">IF(OR(C908=B908, AND(C908&lt;&gt;C907, C907&gt;B907)), 1, 0)</f>
        <v>0</v>
      </c>
      <c r="E908" s="4" t="n">
        <f aca="false" t="array" ref="E908:E908">INDEX($A$9:A907, MAX(IF($D$9:D907=1, ROW(D$9:$D907)-ROW($D$9)+1, 0)))</f>
        <v>45097</v>
      </c>
      <c r="F908" s="36" t="n">
        <f aca="false">(A908-$A$2)/365.25</f>
        <v>3.44695414099932</v>
      </c>
      <c r="G908" s="37" t="n">
        <f aca="false">INDEX('Default Prob'!$P$5:$P$14,MIN(1+_xlfn.IFNA(MATCH(F908,'Default Prob'!$F$5:$F$14,1),0),COUNT('Default Prob'!$P$5:$P$14)))</f>
        <v>0.0422329706543792</v>
      </c>
      <c r="H908" s="37" t="n">
        <f aca="false">H907*EXP(-G907*(F908-F907))</f>
        <v>0.894026836676767</v>
      </c>
      <c r="I908" s="38" t="n">
        <f aca="false">H907-H908</f>
        <v>0.000103380129063635</v>
      </c>
      <c r="J908" s="39" t="n">
        <f aca="false">INDEX('Default Prob'!$C$3:$C$20, _xlfn.IFNA(MATCH(F908, 'Default Prob'!$B$3:$B$20, 1), 1))</f>
        <v>-0.00592</v>
      </c>
      <c r="K908" s="40" t="n">
        <f aca="false">1/((1+J908)^F908)</f>
        <v>1.0206774868755</v>
      </c>
      <c r="L908" s="41" t="n">
        <f aca="false">IF(AND(D908, A908 &lt;= $G$2), $D$5*$D$2*(A908-E908)/365.25, 0)</f>
        <v>0</v>
      </c>
      <c r="M908" s="41" t="n">
        <f aca="false">IF(A908&lt;=$G$2, $D$5*$D$2*(A908-E908)/365.25, 0)</f>
        <v>2299.79466119096</v>
      </c>
      <c r="N908" s="42" t="n">
        <f aca="false">(L908*H908 + M908*I908) * K908</f>
        <v>0.242669204855442</v>
      </c>
      <c r="O908" s="43" t="n">
        <f aca="false">IF(A908&lt;=$G$2, $D$2*(1-$D$3), 0)</f>
        <v>600000</v>
      </c>
      <c r="P908" s="44" t="n">
        <f aca="false">O908*I908*K908</f>
        <v>63.3106621953216</v>
      </c>
    </row>
    <row r="909" customFormat="false" ht="15" hidden="false" customHeight="false" outlineLevel="0" collapsed="false">
      <c r="A909" s="4" t="n">
        <f aca="false">WORKDAY(A908, 1)</f>
        <v>45154</v>
      </c>
      <c r="B909" s="33" t="n">
        <f aca="false">DATE(2000, MONTH(A909), DAY(A909))</f>
        <v>36754</v>
      </c>
      <c r="C909" s="33" t="n">
        <f aca="false">VLOOKUP(B909, $R$9:$S$13, 2)</f>
        <v>36789</v>
      </c>
      <c r="D909" s="34" t="n">
        <f aca="false">IF(OR(C909=B909, AND(C909&lt;&gt;C908, C908&gt;B908)), 1, 0)</f>
        <v>0</v>
      </c>
      <c r="E909" s="4" t="n">
        <f aca="false" t="array" ref="E909:E909">INDEX($A$9:A908, MAX(IF($D$9:D908=1, ROW(D$9:$D908)-ROW($D$9)+1, 0)))</f>
        <v>45097</v>
      </c>
      <c r="F909" s="36" t="n">
        <f aca="false">(A909-$A$2)/365.25</f>
        <v>3.44969199178645</v>
      </c>
      <c r="G909" s="37" t="n">
        <f aca="false">INDEX('Default Prob'!$P$5:$P$14,MIN(1+_xlfn.IFNA(MATCH(F909,'Default Prob'!$F$5:$F$14,1),0),COUNT('Default Prob'!$P$5:$P$14)))</f>
        <v>0.0422329706543792</v>
      </c>
      <c r="H909" s="37" t="n">
        <f aca="false">H908*EXP(-G908*(F909-F908))</f>
        <v>0.893923468500605</v>
      </c>
      <c r="I909" s="38" t="n">
        <f aca="false">H908-H909</f>
        <v>0.000103368176161411</v>
      </c>
      <c r="J909" s="39" t="n">
        <f aca="false">INDEX('Default Prob'!$C$3:$C$20, _xlfn.IFNA(MATCH(F909, 'Default Prob'!$B$3:$B$20, 1), 1))</f>
        <v>-0.00592</v>
      </c>
      <c r="K909" s="40" t="n">
        <f aca="false">1/((1+J909)^F909)</f>
        <v>1.02069407939137</v>
      </c>
      <c r="L909" s="41" t="n">
        <f aca="false">IF(AND(D909, A909 &lt;= $G$2), $D$5*$D$2*(A909-E909)/365.25, 0)</f>
        <v>0</v>
      </c>
      <c r="M909" s="41" t="n">
        <f aca="false">IF(A909&lt;=$G$2, $D$5*$D$2*(A909-E909)/365.25, 0)</f>
        <v>2340.86242299795</v>
      </c>
      <c r="N909" s="42" t="n">
        <f aca="false">(L909*H909 + M909*I909) * K909</f>
        <v>0.246978039758107</v>
      </c>
      <c r="O909" s="43" t="n">
        <f aca="false">IF(A909&lt;=$G$2, $D$2*(1-$D$3), 0)</f>
        <v>600000</v>
      </c>
      <c r="P909" s="44" t="n">
        <f aca="false">O909*I909*K909</f>
        <v>63.3043712432621</v>
      </c>
    </row>
    <row r="910" customFormat="false" ht="15" hidden="false" customHeight="false" outlineLevel="0" collapsed="false">
      <c r="A910" s="4" t="n">
        <f aca="false">WORKDAY(A909, 1)</f>
        <v>45155</v>
      </c>
      <c r="B910" s="33" t="n">
        <f aca="false">DATE(2000, MONTH(A910), DAY(A910))</f>
        <v>36755</v>
      </c>
      <c r="C910" s="33" t="n">
        <f aca="false">VLOOKUP(B910, $R$9:$S$13, 2)</f>
        <v>36789</v>
      </c>
      <c r="D910" s="34" t="n">
        <f aca="false">IF(OR(C910=B910, AND(C910&lt;&gt;C909, C909&gt;B909)), 1, 0)</f>
        <v>0</v>
      </c>
      <c r="E910" s="4" t="n">
        <f aca="false" t="array" ref="E910:E910">INDEX($A$9:A909, MAX(IF($D$9:D909=1, ROW(D$9:$D909)-ROW($D$9)+1, 0)))</f>
        <v>45097</v>
      </c>
      <c r="F910" s="36" t="n">
        <f aca="false">(A910-$A$2)/365.25</f>
        <v>3.45242984257358</v>
      </c>
      <c r="G910" s="37" t="n">
        <f aca="false">INDEX('Default Prob'!$P$5:$P$14,MIN(1+_xlfn.IFNA(MATCH(F910,'Default Prob'!$F$5:$F$14,1),0),COUNT('Default Prob'!$P$5:$P$14)))</f>
        <v>0.0422329706543792</v>
      </c>
      <c r="H910" s="37" t="n">
        <f aca="false">H909*EXP(-G909*(F910-F909))</f>
        <v>0.893820112275964</v>
      </c>
      <c r="I910" s="38" t="n">
        <f aca="false">H909-H910</f>
        <v>0.000103356224641193</v>
      </c>
      <c r="J910" s="39" t="n">
        <f aca="false">INDEX('Default Prob'!$C$3:$C$20, _xlfn.IFNA(MATCH(F910, 'Default Prob'!$B$3:$B$20, 1), 1))</f>
        <v>-0.00592</v>
      </c>
      <c r="K910" s="40" t="n">
        <f aca="false">1/((1+J910)^F910)</f>
        <v>1.02071067217697</v>
      </c>
      <c r="L910" s="41" t="n">
        <f aca="false">IF(AND(D910, A910 &lt;= $G$2), $D$5*$D$2*(A910-E910)/365.25, 0)</f>
        <v>0</v>
      </c>
      <c r="M910" s="41" t="n">
        <f aca="false">IF(A910&lt;=$G$2, $D$5*$D$2*(A910-E910)/365.25, 0)</f>
        <v>2381.93018480493</v>
      </c>
      <c r="N910" s="42" t="n">
        <f aca="false">(L910*H910 + M910*I910) * K910</f>
        <v>0.251286015957981</v>
      </c>
      <c r="O910" s="43" t="n">
        <f aca="false">IF(A910&lt;=$G$2, $D$2*(1-$D$3), 0)</f>
        <v>600000</v>
      </c>
      <c r="P910" s="44" t="n">
        <f aca="false">O910*I910*K910</f>
        <v>63.298080916312</v>
      </c>
    </row>
    <row r="911" customFormat="false" ht="15" hidden="false" customHeight="false" outlineLevel="0" collapsed="false">
      <c r="A911" s="4" t="n">
        <f aca="false">WORKDAY(A910, 1)</f>
        <v>45156</v>
      </c>
      <c r="B911" s="33" t="n">
        <f aca="false">DATE(2000, MONTH(A911), DAY(A911))</f>
        <v>36756</v>
      </c>
      <c r="C911" s="33" t="n">
        <f aca="false">VLOOKUP(B911, $R$9:$S$13, 2)</f>
        <v>36789</v>
      </c>
      <c r="D911" s="34" t="n">
        <f aca="false">IF(OR(C911=B911, AND(C911&lt;&gt;C910, C910&gt;B910)), 1, 0)</f>
        <v>0</v>
      </c>
      <c r="E911" s="4" t="n">
        <f aca="false" t="array" ref="E911:E911">INDEX($A$9:A910, MAX(IF($D$9:D910=1, ROW(D$9:$D910)-ROW($D$9)+1, 0)))</f>
        <v>45097</v>
      </c>
      <c r="F911" s="36" t="n">
        <f aca="false">(A911-$A$2)/365.25</f>
        <v>3.45516769336071</v>
      </c>
      <c r="G911" s="37" t="n">
        <f aca="false">INDEX('Default Prob'!$P$5:$P$14,MIN(1+_xlfn.IFNA(MATCH(F911,'Default Prob'!$F$5:$F$14,1),0),COUNT('Default Prob'!$P$5:$P$14)))</f>
        <v>0.0422329706543792</v>
      </c>
      <c r="H911" s="37" t="n">
        <f aca="false">H910*EXP(-G910*(F911-F910))</f>
        <v>0.893716768001462</v>
      </c>
      <c r="I911" s="38" t="n">
        <f aca="false">H910-H911</f>
        <v>0.000103344274502759</v>
      </c>
      <c r="J911" s="39" t="n">
        <f aca="false">INDEX('Default Prob'!$C$3:$C$20, _xlfn.IFNA(MATCH(F911, 'Default Prob'!$B$3:$B$20, 1), 1))</f>
        <v>-0.00592</v>
      </c>
      <c r="K911" s="40" t="n">
        <f aca="false">1/((1+J911)^F911)</f>
        <v>1.02072726523231</v>
      </c>
      <c r="L911" s="41" t="n">
        <f aca="false">IF(AND(D911, A911 &lt;= $G$2), $D$5*$D$2*(A911-E911)/365.25, 0)</f>
        <v>0</v>
      </c>
      <c r="M911" s="41" t="n">
        <f aca="false">IF(A911&lt;=$G$2, $D$5*$D$2*(A911-E911)/365.25, 0)</f>
        <v>2422.99794661191</v>
      </c>
      <c r="N911" s="42" t="n">
        <f aca="false">(L911*H911 + M911*I911) * K911</f>
        <v>0.255593133583019</v>
      </c>
      <c r="O911" s="43" t="n">
        <f aca="false">IF(A911&lt;=$G$2, $D$2*(1-$D$3), 0)</f>
        <v>600000</v>
      </c>
      <c r="P911" s="44" t="n">
        <f aca="false">O911*I911*K911</f>
        <v>63.2917912143713</v>
      </c>
    </row>
    <row r="912" customFormat="false" ht="15" hidden="false" customHeight="false" outlineLevel="0" collapsed="false">
      <c r="A912" s="4" t="n">
        <f aca="false">WORKDAY(A911, 1)</f>
        <v>45159</v>
      </c>
      <c r="B912" s="33" t="n">
        <f aca="false">DATE(2000, MONTH(A912), DAY(A912))</f>
        <v>36759</v>
      </c>
      <c r="C912" s="33" t="n">
        <f aca="false">VLOOKUP(B912, $R$9:$S$13, 2)</f>
        <v>36789</v>
      </c>
      <c r="D912" s="34" t="n">
        <f aca="false">IF(OR(C912=B912, AND(C912&lt;&gt;C911, C911&gt;B911)), 1, 0)</f>
        <v>0</v>
      </c>
      <c r="E912" s="4" t="n">
        <f aca="false" t="array" ref="E912:E912">INDEX($A$9:A911, MAX(IF($D$9:D911=1, ROW(D$9:$D911)-ROW($D$9)+1, 0)))</f>
        <v>45097</v>
      </c>
      <c r="F912" s="36" t="n">
        <f aca="false">(A912-$A$2)/365.25</f>
        <v>3.46338124572211</v>
      </c>
      <c r="G912" s="37" t="n">
        <f aca="false">INDEX('Default Prob'!$P$5:$P$14,MIN(1+_xlfn.IFNA(MATCH(F912,'Default Prob'!$F$5:$F$14,1),0),COUNT('Default Prob'!$P$5:$P$14)))</f>
        <v>0.0422329706543792</v>
      </c>
      <c r="H912" s="37" t="n">
        <f aca="false">H911*EXP(-G911*(F912-F911))</f>
        <v>0.893406806864968</v>
      </c>
      <c r="I912" s="38" t="n">
        <f aca="false">H911-H912</f>
        <v>0.000309961136493953</v>
      </c>
      <c r="J912" s="39" t="n">
        <f aca="false">INDEX('Default Prob'!$C$3:$C$20, _xlfn.IFNA(MATCH(F912, 'Default Prob'!$B$3:$B$20, 1), 1))</f>
        <v>-0.00592</v>
      </c>
      <c r="K912" s="40" t="n">
        <f aca="false">1/((1+J912)^F912)</f>
        <v>1.02077704601681</v>
      </c>
      <c r="L912" s="41" t="n">
        <f aca="false">IF(AND(D912, A912 &lt;= $G$2), $D$5*$D$2*(A912-E912)/365.25, 0)</f>
        <v>0</v>
      </c>
      <c r="M912" s="41" t="n">
        <f aca="false">IF(A912&lt;=$G$2, $D$5*$D$2*(A912-E912)/365.25, 0)</f>
        <v>2546.20123203285</v>
      </c>
      <c r="N912" s="42" t="n">
        <f aca="false">(L912*H912 + M912*I912) * K912</f>
        <v>0.805621159096478</v>
      </c>
      <c r="O912" s="43" t="n">
        <f aca="false">IF(A912&lt;=$G$2, $D$2*(1-$D$3), 0)</f>
        <v>600000</v>
      </c>
      <c r="P912" s="44" t="n">
        <f aca="false">O912*I912*K912</f>
        <v>189.840727974186</v>
      </c>
    </row>
    <row r="913" customFormat="false" ht="15" hidden="false" customHeight="false" outlineLevel="0" collapsed="false">
      <c r="A913" s="4" t="n">
        <f aca="false">WORKDAY(A912, 1)</f>
        <v>45160</v>
      </c>
      <c r="B913" s="33" t="n">
        <f aca="false">DATE(2000, MONTH(A913), DAY(A913))</f>
        <v>36760</v>
      </c>
      <c r="C913" s="33" t="n">
        <f aca="false">VLOOKUP(B913, $R$9:$S$13, 2)</f>
        <v>36789</v>
      </c>
      <c r="D913" s="34" t="n">
        <f aca="false">IF(OR(C913=B913, AND(C913&lt;&gt;C912, C912&gt;B912)), 1, 0)</f>
        <v>0</v>
      </c>
      <c r="E913" s="4" t="n">
        <f aca="false" t="array" ref="E913:E913">INDEX($A$9:A912, MAX(IF($D$9:D912=1, ROW(D$9:$D912)-ROW($D$9)+1, 0)))</f>
        <v>45097</v>
      </c>
      <c r="F913" s="36" t="n">
        <f aca="false">(A913-$A$2)/365.25</f>
        <v>3.46611909650924</v>
      </c>
      <c r="G913" s="37" t="n">
        <f aca="false">INDEX('Default Prob'!$P$5:$P$14,MIN(1+_xlfn.IFNA(MATCH(F913,'Default Prob'!$F$5:$F$14,1),0),COUNT('Default Prob'!$P$5:$P$14)))</f>
        <v>0.0422329706543792</v>
      </c>
      <c r="H913" s="37" t="n">
        <f aca="false">H912*EXP(-G912*(F913-F912))</f>
        <v>0.893303510377203</v>
      </c>
      <c r="I913" s="38" t="n">
        <f aca="false">H912-H913</f>
        <v>0.000103296487764415</v>
      </c>
      <c r="J913" s="39" t="n">
        <f aca="false">INDEX('Default Prob'!$C$3:$C$20, _xlfn.IFNA(MATCH(F913, 'Default Prob'!$B$3:$B$20, 1), 1))</f>
        <v>-0.00592</v>
      </c>
      <c r="K913" s="40" t="n">
        <f aca="false">1/((1+J913)^F913)</f>
        <v>1.02079364015115</v>
      </c>
      <c r="L913" s="41" t="n">
        <f aca="false">IF(AND(D913, A913 &lt;= $G$2), $D$5*$D$2*(A913-E913)/365.25, 0)</f>
        <v>0</v>
      </c>
      <c r="M913" s="41" t="n">
        <f aca="false">IF(A913&lt;=$G$2, $D$5*$D$2*(A913-E913)/365.25, 0)</f>
        <v>2587.26899383984</v>
      </c>
      <c r="N913" s="42" t="n">
        <f aca="false">(L913*H913 + M913*I913) * K913</f>
        <v>0.272813020898216</v>
      </c>
      <c r="O913" s="43" t="n">
        <f aca="false">IF(A913&lt;=$G$2, $D$2*(1-$D$3), 0)</f>
        <v>600000</v>
      </c>
      <c r="P913" s="44" t="n">
        <f aca="false">O913*I913*K913</f>
        <v>63.2666386559195</v>
      </c>
    </row>
    <row r="914" customFormat="false" ht="15" hidden="false" customHeight="false" outlineLevel="0" collapsed="false">
      <c r="A914" s="4" t="n">
        <f aca="false">WORKDAY(A913, 1)</f>
        <v>45161</v>
      </c>
      <c r="B914" s="33" t="n">
        <f aca="false">DATE(2000, MONTH(A914), DAY(A914))</f>
        <v>36761</v>
      </c>
      <c r="C914" s="33" t="n">
        <f aca="false">VLOOKUP(B914, $R$9:$S$13, 2)</f>
        <v>36789</v>
      </c>
      <c r="D914" s="34" t="n">
        <f aca="false">IF(OR(C914=B914, AND(C914&lt;&gt;C913, C913&gt;B913)), 1, 0)</f>
        <v>0</v>
      </c>
      <c r="E914" s="4" t="n">
        <f aca="false" t="array" ref="E914:E914">INDEX($A$9:A913, MAX(IF($D$9:D913=1, ROW(D$9:$D913)-ROW($D$9)+1, 0)))</f>
        <v>45097</v>
      </c>
      <c r="F914" s="36" t="n">
        <f aca="false">(A914-$A$2)/365.25</f>
        <v>3.46885694729637</v>
      </c>
      <c r="G914" s="37" t="n">
        <f aca="false">INDEX('Default Prob'!$P$5:$P$14,MIN(1+_xlfn.IFNA(MATCH(F914,'Default Prob'!$F$5:$F$14,1),0),COUNT('Default Prob'!$P$5:$P$14)))</f>
        <v>0.0422329706543792</v>
      </c>
      <c r="H914" s="37" t="n">
        <f aca="false">H913*EXP(-G913*(F914-F913))</f>
        <v>0.893200225832671</v>
      </c>
      <c r="I914" s="38" t="n">
        <f aca="false">H913-H914</f>
        <v>0.000103284544532789</v>
      </c>
      <c r="J914" s="39" t="n">
        <f aca="false">INDEX('Default Prob'!$C$3:$C$20, _xlfn.IFNA(MATCH(F914, 'Default Prob'!$B$3:$B$20, 1), 1))</f>
        <v>-0.00592</v>
      </c>
      <c r="K914" s="40" t="n">
        <f aca="false">1/((1+J914)^F914)</f>
        <v>1.02081023455525</v>
      </c>
      <c r="L914" s="41" t="n">
        <f aca="false">IF(AND(D914, A914 &lt;= $G$2), $D$5*$D$2*(A914-E914)/365.25, 0)</f>
        <v>0</v>
      </c>
      <c r="M914" s="41" t="n">
        <f aca="false">IF(A914&lt;=$G$2, $D$5*$D$2*(A914-E914)/365.25, 0)</f>
        <v>2628.33675564682</v>
      </c>
      <c r="N914" s="42" t="n">
        <f aca="false">(L914*H914 + M914*I914) * K914</f>
        <v>0.277115847570789</v>
      </c>
      <c r="O914" s="43" t="n">
        <f aca="false">IF(A914&lt;=$G$2, $D$2*(1-$D$3), 0)</f>
        <v>600000</v>
      </c>
      <c r="P914" s="44" t="n">
        <f aca="false">O914*I914*K914</f>
        <v>63.2603520782691</v>
      </c>
    </row>
    <row r="915" customFormat="false" ht="15" hidden="false" customHeight="false" outlineLevel="0" collapsed="false">
      <c r="A915" s="4" t="n">
        <f aca="false">WORKDAY(A914, 1)</f>
        <v>45162</v>
      </c>
      <c r="B915" s="33" t="n">
        <f aca="false">DATE(2000, MONTH(A915), DAY(A915))</f>
        <v>36762</v>
      </c>
      <c r="C915" s="33" t="n">
        <f aca="false">VLOOKUP(B915, $R$9:$S$13, 2)</f>
        <v>36789</v>
      </c>
      <c r="D915" s="34" t="n">
        <f aca="false">IF(OR(C915=B915, AND(C915&lt;&gt;C914, C914&gt;B914)), 1, 0)</f>
        <v>0</v>
      </c>
      <c r="E915" s="4" t="n">
        <f aca="false" t="array" ref="E915:E915">INDEX($A$9:A914, MAX(IF($D$9:D914=1, ROW(D$9:$D914)-ROW($D$9)+1, 0)))</f>
        <v>45097</v>
      </c>
      <c r="F915" s="36" t="n">
        <f aca="false">(A915-$A$2)/365.25</f>
        <v>3.4715947980835</v>
      </c>
      <c r="G915" s="37" t="n">
        <f aca="false">INDEX('Default Prob'!$P$5:$P$14,MIN(1+_xlfn.IFNA(MATCH(F915,'Default Prob'!$F$5:$F$14,1),0),COUNT('Default Prob'!$P$5:$P$14)))</f>
        <v>0.0422329706543792</v>
      </c>
      <c r="H915" s="37" t="n">
        <f aca="false">H914*EXP(-G914*(F915-F914))</f>
        <v>0.893096953229988</v>
      </c>
      <c r="I915" s="38" t="n">
        <f aca="false">H914-H915</f>
        <v>0.00010327260268217</v>
      </c>
      <c r="J915" s="39" t="n">
        <f aca="false">INDEX('Default Prob'!$C$3:$C$20, _xlfn.IFNA(MATCH(F915, 'Default Prob'!$B$3:$B$20, 1), 1))</f>
        <v>-0.00592</v>
      </c>
      <c r="K915" s="40" t="n">
        <f aca="false">1/((1+J915)^F915)</f>
        <v>1.02082682922911</v>
      </c>
      <c r="L915" s="41" t="n">
        <f aca="false">IF(AND(D915, A915 &lt;= $G$2), $D$5*$D$2*(A915-E915)/365.25, 0)</f>
        <v>0</v>
      </c>
      <c r="M915" s="41" t="n">
        <f aca="false">IF(A915&lt;=$G$2, $D$5*$D$2*(A915-E915)/365.25, 0)</f>
        <v>2669.4045174538</v>
      </c>
      <c r="N915" s="42" t="n">
        <f aca="false">(L915*H915 + M915*I915) * K915</f>
        <v>0.28141781643729</v>
      </c>
      <c r="O915" s="43" t="n">
        <f aca="false">IF(A915&lt;=$G$2, $D$2*(1-$D$3), 0)</f>
        <v>600000</v>
      </c>
      <c r="P915" s="44" t="n">
        <f aca="false">O915*I915*K915</f>
        <v>63.2540661253663</v>
      </c>
    </row>
    <row r="916" customFormat="false" ht="15" hidden="false" customHeight="false" outlineLevel="0" collapsed="false">
      <c r="A916" s="4" t="n">
        <f aca="false">WORKDAY(A915, 1)</f>
        <v>45163</v>
      </c>
      <c r="B916" s="33" t="n">
        <f aca="false">DATE(2000, MONTH(A916), DAY(A916))</f>
        <v>36763</v>
      </c>
      <c r="C916" s="33" t="n">
        <f aca="false">VLOOKUP(B916, $R$9:$S$13, 2)</f>
        <v>36789</v>
      </c>
      <c r="D916" s="34" t="n">
        <f aca="false">IF(OR(C916=B916, AND(C916&lt;&gt;C915, C915&gt;B915)), 1, 0)</f>
        <v>0</v>
      </c>
      <c r="E916" s="4" t="n">
        <f aca="false" t="array" ref="E916:E916">INDEX($A$9:A915, MAX(IF($D$9:D915=1, ROW(D$9:$D915)-ROW($D$9)+1, 0)))</f>
        <v>45097</v>
      </c>
      <c r="F916" s="36" t="n">
        <f aca="false">(A916-$A$2)/365.25</f>
        <v>3.47433264887064</v>
      </c>
      <c r="G916" s="37" t="n">
        <f aca="false">INDEX('Default Prob'!$P$5:$P$14,MIN(1+_xlfn.IFNA(MATCH(F916,'Default Prob'!$F$5:$F$14,1),0),COUNT('Default Prob'!$P$5:$P$14)))</f>
        <v>0.0422329706543792</v>
      </c>
      <c r="H916" s="37" t="n">
        <f aca="false">H915*EXP(-G915*(F916-F915))</f>
        <v>0.892993692567776</v>
      </c>
      <c r="I916" s="38" t="n">
        <f aca="false">H915-H916</f>
        <v>0.000103260662212223</v>
      </c>
      <c r="J916" s="39" t="n">
        <f aca="false">INDEX('Default Prob'!$C$3:$C$20, _xlfn.IFNA(MATCH(F916, 'Default Prob'!$B$3:$B$20, 1), 1))</f>
        <v>-0.00592</v>
      </c>
      <c r="K916" s="40" t="n">
        <f aca="false">1/((1+J916)^F916)</f>
        <v>1.02084342417275</v>
      </c>
      <c r="L916" s="41" t="n">
        <f aca="false">IF(AND(D916, A916 &lt;= $G$2), $D$5*$D$2*(A916-E916)/365.25, 0)</f>
        <v>0</v>
      </c>
      <c r="M916" s="41" t="n">
        <f aca="false">IF(A916&lt;=$G$2, $D$5*$D$2*(A916-E916)/365.25, 0)</f>
        <v>2710.47227926078</v>
      </c>
      <c r="N916" s="42" t="n">
        <f aca="false">(L916*H916 + M916*I916) * K916</f>
        <v>0.285718927625245</v>
      </c>
      <c r="O916" s="43" t="n">
        <f aca="false">IF(A916&lt;=$G$2, $D$2*(1-$D$3), 0)</f>
        <v>600000</v>
      </c>
      <c r="P916" s="44" t="n">
        <f aca="false">O916*I916*K916</f>
        <v>63.2477807970429</v>
      </c>
    </row>
    <row r="917" customFormat="false" ht="15" hidden="false" customHeight="false" outlineLevel="0" collapsed="false">
      <c r="A917" s="4" t="n">
        <f aca="false">WORKDAY(A916, 1)</f>
        <v>45166</v>
      </c>
      <c r="B917" s="33" t="n">
        <f aca="false">DATE(2000, MONTH(A917), DAY(A917))</f>
        <v>36766</v>
      </c>
      <c r="C917" s="33" t="n">
        <f aca="false">VLOOKUP(B917, $R$9:$S$13, 2)</f>
        <v>36789</v>
      </c>
      <c r="D917" s="34" t="n">
        <f aca="false">IF(OR(C917=B917, AND(C917&lt;&gt;C916, C916&gt;B916)), 1, 0)</f>
        <v>0</v>
      </c>
      <c r="E917" s="4" t="n">
        <f aca="false" t="array" ref="E917:E917">INDEX($A$9:A916, MAX(IF($D$9:D916=1, ROW(D$9:$D916)-ROW($D$9)+1, 0)))</f>
        <v>45097</v>
      </c>
      <c r="F917" s="36" t="n">
        <f aca="false">(A917-$A$2)/365.25</f>
        <v>3.48254620123203</v>
      </c>
      <c r="G917" s="37" t="n">
        <f aca="false">INDEX('Default Prob'!$P$5:$P$14,MIN(1+_xlfn.IFNA(MATCH(F917,'Default Prob'!$F$5:$F$14,1),0),COUNT('Default Prob'!$P$5:$P$14)))</f>
        <v>0.0422329706543792</v>
      </c>
      <c r="H917" s="37" t="n">
        <f aca="false">H916*EXP(-G916*(F917-F916))</f>
        <v>0.892683982210154</v>
      </c>
      <c r="I917" s="38" t="n">
        <f aca="false">H916-H917</f>
        <v>0.000309710357621618</v>
      </c>
      <c r="J917" s="39" t="n">
        <f aca="false">INDEX('Default Prob'!$C$3:$C$20, _xlfn.IFNA(MATCH(F917, 'Default Prob'!$B$3:$B$20, 1), 1))</f>
        <v>-0.00592</v>
      </c>
      <c r="K917" s="40" t="n">
        <f aca="false">1/((1+J917)^F917)</f>
        <v>1.02089321062231</v>
      </c>
      <c r="L917" s="41" t="n">
        <f aca="false">IF(AND(D917, A917 &lt;= $G$2), $D$5*$D$2*(A917-E917)/365.25, 0)</f>
        <v>0</v>
      </c>
      <c r="M917" s="41" t="n">
        <f aca="false">IF(A917&lt;=$G$2, $D$5*$D$2*(A917-E917)/365.25, 0)</f>
        <v>2833.67556468172</v>
      </c>
      <c r="N917" s="42" t="n">
        <f aca="false">(L917*H917 + M917*I917) * K917</f>
        <v>0.895954944292272</v>
      </c>
      <c r="O917" s="43" t="n">
        <f aca="false">IF(A917&lt;=$G$2, $D$2*(1-$D$3), 0)</f>
        <v>600000</v>
      </c>
      <c r="P917" s="44" t="n">
        <f aca="false">O917*I917*K917</f>
        <v>189.70872081319</v>
      </c>
    </row>
    <row r="918" customFormat="false" ht="15" hidden="false" customHeight="false" outlineLevel="0" collapsed="false">
      <c r="A918" s="4" t="n">
        <f aca="false">WORKDAY(A917, 1)</f>
        <v>45167</v>
      </c>
      <c r="B918" s="33" t="n">
        <f aca="false">DATE(2000, MONTH(A918), DAY(A918))</f>
        <v>36767</v>
      </c>
      <c r="C918" s="33" t="n">
        <f aca="false">VLOOKUP(B918, $R$9:$S$13, 2)</f>
        <v>36789</v>
      </c>
      <c r="D918" s="34" t="n">
        <f aca="false">IF(OR(C918=B918, AND(C918&lt;&gt;C917, C917&gt;B917)), 1, 0)</f>
        <v>0</v>
      </c>
      <c r="E918" s="4" t="n">
        <f aca="false" t="array" ref="E918:E918">INDEX($A$9:A917, MAX(IF($D$9:D917=1, ROW(D$9:$D917)-ROW($D$9)+1, 0)))</f>
        <v>45097</v>
      </c>
      <c r="F918" s="36" t="n">
        <f aca="false">(A918-$A$2)/365.25</f>
        <v>3.48528405201916</v>
      </c>
      <c r="G918" s="37" t="n">
        <f aca="false">INDEX('Default Prob'!$P$5:$P$14,MIN(1+_xlfn.IFNA(MATCH(F918,'Default Prob'!$F$5:$F$14,1),0),COUNT('Default Prob'!$P$5:$P$14)))</f>
        <v>0.0422329706543792</v>
      </c>
      <c r="H918" s="37" t="n">
        <f aca="false">H917*EXP(-G917*(F918-F917))</f>
        <v>0.892580769296018</v>
      </c>
      <c r="I918" s="38" t="n">
        <f aca="false">H917-H918</f>
        <v>0.000103212914136397</v>
      </c>
      <c r="J918" s="39" t="n">
        <f aca="false">INDEX('Default Prob'!$C$3:$C$20, _xlfn.IFNA(MATCH(F918, 'Default Prob'!$B$3:$B$20, 1), 1))</f>
        <v>-0.00592</v>
      </c>
      <c r="K918" s="40" t="n">
        <f aca="false">1/((1+J918)^F918)</f>
        <v>1.02090980664506</v>
      </c>
      <c r="L918" s="41" t="n">
        <f aca="false">IF(AND(D918, A918 &lt;= $G$2), $D$5*$D$2*(A918-E918)/365.25, 0)</f>
        <v>0</v>
      </c>
      <c r="M918" s="41" t="n">
        <f aca="false">IF(A918&lt;=$G$2, $D$5*$D$2*(A918-E918)/365.25, 0)</f>
        <v>2874.74332648871</v>
      </c>
      <c r="N918" s="42" t="n">
        <f aca="false">(L918*H918 + M918*I918) * K918</f>
        <v>0.302914798151883</v>
      </c>
      <c r="O918" s="43" t="n">
        <f aca="false">IF(A918&lt;=$G$2, $D$2*(1-$D$3), 0)</f>
        <v>600000</v>
      </c>
      <c r="P918" s="44" t="n">
        <f aca="false">O918*I918*K918</f>
        <v>63.2226457285574</v>
      </c>
    </row>
    <row r="919" customFormat="false" ht="15" hidden="false" customHeight="false" outlineLevel="0" collapsed="false">
      <c r="A919" s="4" t="n">
        <f aca="false">WORKDAY(A918, 1)</f>
        <v>45168</v>
      </c>
      <c r="B919" s="33" t="n">
        <f aca="false">DATE(2000, MONTH(A919), DAY(A919))</f>
        <v>36768</v>
      </c>
      <c r="C919" s="33" t="n">
        <f aca="false">VLOOKUP(B919, $R$9:$S$13, 2)</f>
        <v>36789</v>
      </c>
      <c r="D919" s="34" t="n">
        <f aca="false">IF(OR(C919=B919, AND(C919&lt;&gt;C918, C918&gt;B918)), 1, 0)</f>
        <v>0</v>
      </c>
      <c r="E919" s="4" t="n">
        <f aca="false" t="array" ref="E919:E919">INDEX($A$9:A918, MAX(IF($D$9:D918=1, ROW(D$9:$D918)-ROW($D$9)+1, 0)))</f>
        <v>45097</v>
      </c>
      <c r="F919" s="36" t="n">
        <f aca="false">(A919-$A$2)/365.25</f>
        <v>3.4880219028063</v>
      </c>
      <c r="G919" s="37" t="n">
        <f aca="false">INDEX('Default Prob'!$P$5:$P$14,MIN(1+_xlfn.IFNA(MATCH(F919,'Default Prob'!$F$5:$F$14,1),0),COUNT('Default Prob'!$P$5:$P$14)))</f>
        <v>0.0422329706543792</v>
      </c>
      <c r="H919" s="37" t="n">
        <f aca="false">H918*EXP(-G918*(F919-F918))</f>
        <v>0.89247756831545</v>
      </c>
      <c r="I919" s="38" t="n">
        <f aca="false">H918-H919</f>
        <v>0.000103200980567708</v>
      </c>
      <c r="J919" s="39" t="n">
        <f aca="false">INDEX('Default Prob'!$C$3:$C$20, _xlfn.IFNA(MATCH(F919, 'Default Prob'!$B$3:$B$20, 1), 1))</f>
        <v>-0.00592</v>
      </c>
      <c r="K919" s="40" t="n">
        <f aca="false">1/((1+J919)^F919)</f>
        <v>1.02092640293761</v>
      </c>
      <c r="L919" s="41" t="n">
        <f aca="false">IF(AND(D919, A919 &lt;= $G$2), $D$5*$D$2*(A919-E919)/365.25, 0)</f>
        <v>0</v>
      </c>
      <c r="M919" s="41" t="n">
        <f aca="false">IF(A919&lt;=$G$2, $D$5*$D$2*(A919-E919)/365.25, 0)</f>
        <v>2915.81108829569</v>
      </c>
      <c r="N919" s="42" t="n">
        <f aca="false">(L919*H919 + M919*I919) * K919</f>
        <v>0.307211622867117</v>
      </c>
      <c r="O919" s="43" t="n">
        <f aca="false">IF(A919&lt;=$G$2, $D$2*(1-$D$3), 0)</f>
        <v>600000</v>
      </c>
      <c r="P919" s="44" t="n">
        <f aca="false">O919*I919*K919</f>
        <v>63.2163635223745</v>
      </c>
    </row>
    <row r="920" customFormat="false" ht="15" hidden="false" customHeight="false" outlineLevel="0" collapsed="false">
      <c r="A920" s="4" t="n">
        <f aca="false">WORKDAY(A919, 1)</f>
        <v>45169</v>
      </c>
      <c r="B920" s="33" t="n">
        <f aca="false">DATE(2000, MONTH(A920), DAY(A920))</f>
        <v>36769</v>
      </c>
      <c r="C920" s="33" t="n">
        <f aca="false">VLOOKUP(B920, $R$9:$S$13, 2)</f>
        <v>36789</v>
      </c>
      <c r="D920" s="34" t="n">
        <f aca="false">IF(OR(C920=B920, AND(C920&lt;&gt;C919, C919&gt;B919)), 1, 0)</f>
        <v>0</v>
      </c>
      <c r="E920" s="4" t="n">
        <f aca="false" t="array" ref="E920:E920">INDEX($A$9:A919, MAX(IF($D$9:D919=1, ROW(D$9:$D919)-ROW($D$9)+1, 0)))</f>
        <v>45097</v>
      </c>
      <c r="F920" s="36" t="n">
        <f aca="false">(A920-$A$2)/365.25</f>
        <v>3.49075975359343</v>
      </c>
      <c r="G920" s="37" t="n">
        <f aca="false">INDEX('Default Prob'!$P$5:$P$14,MIN(1+_xlfn.IFNA(MATCH(F920,'Default Prob'!$F$5:$F$14,1),0),COUNT('Default Prob'!$P$5:$P$14)))</f>
        <v>0.0422329706543792</v>
      </c>
      <c r="H920" s="37" t="n">
        <f aca="false">H919*EXP(-G919*(F920-F919))</f>
        <v>0.892374379267072</v>
      </c>
      <c r="I920" s="38" t="n">
        <f aca="false">H919-H920</f>
        <v>0.000103189048378805</v>
      </c>
      <c r="J920" s="39" t="n">
        <f aca="false">INDEX('Default Prob'!$C$3:$C$20, _xlfn.IFNA(MATCH(F920, 'Default Prob'!$B$3:$B$20, 1), 1))</f>
        <v>-0.00592</v>
      </c>
      <c r="K920" s="40" t="n">
        <f aca="false">1/((1+J920)^F920)</f>
        <v>1.02094299949995</v>
      </c>
      <c r="L920" s="41" t="n">
        <f aca="false">IF(AND(D920, A920 &lt;= $G$2), $D$5*$D$2*(A920-E920)/365.25, 0)</f>
        <v>0</v>
      </c>
      <c r="M920" s="41" t="n">
        <f aca="false">IF(A920&lt;=$G$2, $D$5*$D$2*(A920-E920)/365.25, 0)</f>
        <v>2956.87885010267</v>
      </c>
      <c r="N920" s="42" t="n">
        <f aca="false">(L920*H920 + M920*I920) * K920</f>
        <v>0.311507590671578</v>
      </c>
      <c r="O920" s="43" t="n">
        <f aca="false">IF(A920&lt;=$G$2, $D$2*(1-$D$3), 0)</f>
        <v>600000</v>
      </c>
      <c r="P920" s="44" t="n">
        <f aca="false">O920*I920*K920</f>
        <v>63.2100819404411</v>
      </c>
    </row>
    <row r="921" customFormat="false" ht="15" hidden="false" customHeight="false" outlineLevel="0" collapsed="false">
      <c r="A921" s="4" t="n">
        <f aca="false">WORKDAY(A920, 1)</f>
        <v>45170</v>
      </c>
      <c r="B921" s="33" t="n">
        <f aca="false">DATE(2000, MONTH(A921), DAY(A921))</f>
        <v>36770</v>
      </c>
      <c r="C921" s="33" t="n">
        <f aca="false">VLOOKUP(B921, $R$9:$S$13, 2)</f>
        <v>36789</v>
      </c>
      <c r="D921" s="34" t="n">
        <f aca="false">IF(OR(C921=B921, AND(C921&lt;&gt;C920, C920&gt;B920)), 1, 0)</f>
        <v>0</v>
      </c>
      <c r="E921" s="4" t="n">
        <f aca="false" t="array" ref="E921:E921">INDEX($A$9:A920, MAX(IF($D$9:D920=1, ROW(D$9:$D920)-ROW($D$9)+1, 0)))</f>
        <v>45097</v>
      </c>
      <c r="F921" s="36" t="n">
        <f aca="false">(A921-$A$2)/365.25</f>
        <v>3.49349760438056</v>
      </c>
      <c r="G921" s="37" t="n">
        <f aca="false">INDEX('Default Prob'!$P$5:$P$14,MIN(1+_xlfn.IFNA(MATCH(F921,'Default Prob'!$F$5:$F$14,1),0),COUNT('Default Prob'!$P$5:$P$14)))</f>
        <v>0.0422329706543792</v>
      </c>
      <c r="H921" s="37" t="n">
        <f aca="false">H920*EXP(-G920*(F921-F920))</f>
        <v>0.892271202149502</v>
      </c>
      <c r="I921" s="38" t="n">
        <f aca="false">H920-H921</f>
        <v>0.000103177117569464</v>
      </c>
      <c r="J921" s="39" t="n">
        <f aca="false">INDEX('Default Prob'!$C$3:$C$20, _xlfn.IFNA(MATCH(F921, 'Default Prob'!$B$3:$B$20, 1), 1))</f>
        <v>-0.00592</v>
      </c>
      <c r="K921" s="40" t="n">
        <f aca="false">1/((1+J921)^F921)</f>
        <v>1.02095959633209</v>
      </c>
      <c r="L921" s="41" t="n">
        <f aca="false">IF(AND(D921, A921 &lt;= $G$2), $D$5*$D$2*(A921-E921)/365.25, 0)</f>
        <v>0</v>
      </c>
      <c r="M921" s="41" t="n">
        <f aca="false">IF(A921&lt;=$G$2, $D$5*$D$2*(A921-E921)/365.25, 0)</f>
        <v>2997.94661190965</v>
      </c>
      <c r="N921" s="42" t="n">
        <f aca="false">(L921*H921 + M921*I921) * K921</f>
        <v>0.315802701692948</v>
      </c>
      <c r="O921" s="43" t="n">
        <f aca="false">IF(A921&lt;=$G$2, $D$2*(1-$D$3), 0)</f>
        <v>600000</v>
      </c>
      <c r="P921" s="44" t="n">
        <f aca="false">O921*I921*K921</f>
        <v>63.2038009826571</v>
      </c>
    </row>
    <row r="922" customFormat="false" ht="15" hidden="false" customHeight="false" outlineLevel="0" collapsed="false">
      <c r="A922" s="4" t="n">
        <f aca="false">WORKDAY(A921, 1)</f>
        <v>45173</v>
      </c>
      <c r="B922" s="33" t="n">
        <f aca="false">DATE(2000, MONTH(A922), DAY(A922))</f>
        <v>36773</v>
      </c>
      <c r="C922" s="33" t="n">
        <f aca="false">VLOOKUP(B922, $R$9:$S$13, 2)</f>
        <v>36789</v>
      </c>
      <c r="D922" s="34" t="n">
        <f aca="false">IF(OR(C922=B922, AND(C922&lt;&gt;C921, C921&gt;B921)), 1, 0)</f>
        <v>0</v>
      </c>
      <c r="E922" s="4" t="n">
        <f aca="false" t="array" ref="E922:E922">INDEX($A$9:A921, MAX(IF($D$9:D921=1, ROW(D$9:$D921)-ROW($D$9)+1, 0)))</f>
        <v>45097</v>
      </c>
      <c r="F922" s="36" t="n">
        <f aca="false">(A922-$A$2)/365.25</f>
        <v>3.50171115674196</v>
      </c>
      <c r="G922" s="37" t="n">
        <f aca="false">INDEX('Default Prob'!$P$5:$P$14,MIN(1+_xlfn.IFNA(MATCH(F922,'Default Prob'!$F$5:$F$14,1),0),COUNT('Default Prob'!$P$5:$P$14)))</f>
        <v>0.0422329706543792</v>
      </c>
      <c r="H922" s="37" t="n">
        <f aca="false">H921*EXP(-G921*(F922-F921))</f>
        <v>0.891961742367856</v>
      </c>
      <c r="I922" s="38" t="n">
        <f aca="false">H921-H922</f>
        <v>0.000309459781645982</v>
      </c>
      <c r="J922" s="39" t="n">
        <f aca="false">INDEX('Default Prob'!$C$3:$C$20, _xlfn.IFNA(MATCH(F922, 'Default Prob'!$B$3:$B$20, 1), 1))</f>
        <v>-0.00592</v>
      </c>
      <c r="K922" s="40" t="n">
        <f aca="false">1/((1+J922)^F922)</f>
        <v>1.02100938844736</v>
      </c>
      <c r="L922" s="41" t="n">
        <f aca="false">IF(AND(D922, A922 &lt;= $G$2), $D$5*$D$2*(A922-E922)/365.25, 0)</f>
        <v>0</v>
      </c>
      <c r="M922" s="41" t="n">
        <f aca="false">IF(A922&lt;=$G$2, $D$5*$D$2*(A922-E922)/365.25, 0)</f>
        <v>3121.1498973306</v>
      </c>
      <c r="N922" s="42" t="n">
        <f aca="false">(L922*H922 + M922*I922) * K922</f>
        <v>0.986162711415344</v>
      </c>
      <c r="O922" s="43" t="n">
        <f aca="false">IF(A922&lt;=$G$2, $D$2*(1-$D$3), 0)</f>
        <v>600000</v>
      </c>
      <c r="P922" s="44" t="n">
        <f aca="false">O922*I922*K922</f>
        <v>189.57680544445</v>
      </c>
    </row>
    <row r="923" customFormat="false" ht="15" hidden="false" customHeight="false" outlineLevel="0" collapsed="false">
      <c r="A923" s="4" t="n">
        <f aca="false">WORKDAY(A922, 1)</f>
        <v>45174</v>
      </c>
      <c r="B923" s="33" t="n">
        <f aca="false">DATE(2000, MONTH(A923), DAY(A923))</f>
        <v>36774</v>
      </c>
      <c r="C923" s="33" t="n">
        <f aca="false">VLOOKUP(B923, $R$9:$S$13, 2)</f>
        <v>36789</v>
      </c>
      <c r="D923" s="34" t="n">
        <f aca="false">IF(OR(C923=B923, AND(C923&lt;&gt;C922, C922&gt;B922)), 1, 0)</f>
        <v>0</v>
      </c>
      <c r="E923" s="4" t="n">
        <f aca="false" t="array" ref="E923:E923">INDEX($A$9:A922, MAX(IF($D$9:D922=1, ROW(D$9:$D922)-ROW($D$9)+1, 0)))</f>
        <v>45097</v>
      </c>
      <c r="F923" s="36" t="n">
        <f aca="false">(A923-$A$2)/365.25</f>
        <v>3.50444900752909</v>
      </c>
      <c r="G923" s="37" t="n">
        <f aca="false">INDEX('Default Prob'!$P$5:$P$14,MIN(1+_xlfn.IFNA(MATCH(F923,'Default Prob'!$F$5:$F$14,1),0),COUNT('Default Prob'!$P$5:$P$14)))</f>
        <v>0.0422329706543792</v>
      </c>
      <c r="H923" s="37" t="n">
        <f aca="false">H922*EXP(-G922*(F923-F922))</f>
        <v>0.891858612959731</v>
      </c>
      <c r="I923" s="38" t="n">
        <f aca="false">H922-H923</f>
        <v>0.000103129408124958</v>
      </c>
      <c r="J923" s="39" t="n">
        <f aca="false">INDEX('Default Prob'!$C$3:$C$20, _xlfn.IFNA(MATCH(F923, 'Default Prob'!$B$3:$B$20, 1), 1))</f>
        <v>-0.00592</v>
      </c>
      <c r="K923" s="40" t="n">
        <f aca="false">1/((1+J923)^F923)</f>
        <v>1.02102598635874</v>
      </c>
      <c r="L923" s="41" t="n">
        <f aca="false">IF(AND(D923, A923 &lt;= $G$2), $D$5*$D$2*(A923-E923)/365.25, 0)</f>
        <v>0</v>
      </c>
      <c r="M923" s="41" t="n">
        <f aca="false">IF(A923&lt;=$G$2, $D$5*$D$2*(A923-E923)/365.25, 0)</f>
        <v>3162.21765913758</v>
      </c>
      <c r="N923" s="42" t="n">
        <f aca="false">(L923*H923 + M923*I923) * K923</f>
        <v>0.332974580505549</v>
      </c>
      <c r="O923" s="43" t="n">
        <f aca="false">IF(A923&lt;=$G$2, $D$2*(1-$D$3), 0)</f>
        <v>600000</v>
      </c>
      <c r="P923" s="44" t="n">
        <f aca="false">O923*I923*K923</f>
        <v>63.1786833920269</v>
      </c>
    </row>
    <row r="924" customFormat="false" ht="15" hidden="false" customHeight="false" outlineLevel="0" collapsed="false">
      <c r="A924" s="4" t="n">
        <f aca="false">WORKDAY(A923, 1)</f>
        <v>45175</v>
      </c>
      <c r="B924" s="33" t="n">
        <f aca="false">DATE(2000, MONTH(A924), DAY(A924))</f>
        <v>36775</v>
      </c>
      <c r="C924" s="33" t="n">
        <f aca="false">VLOOKUP(B924, $R$9:$S$13, 2)</f>
        <v>36789</v>
      </c>
      <c r="D924" s="34" t="n">
        <f aca="false">IF(OR(C924=B924, AND(C924&lt;&gt;C923, C923&gt;B923)), 1, 0)</f>
        <v>0</v>
      </c>
      <c r="E924" s="4" t="n">
        <f aca="false" t="array" ref="E924:E924">INDEX($A$9:A923, MAX(IF($D$9:D923=1, ROW(D$9:$D923)-ROW($D$9)+1, 0)))</f>
        <v>45097</v>
      </c>
      <c r="F924" s="36" t="n">
        <f aca="false">(A924-$A$2)/365.25</f>
        <v>3.50718685831622</v>
      </c>
      <c r="G924" s="37" t="n">
        <f aca="false">INDEX('Default Prob'!$P$5:$P$14,MIN(1+_xlfn.IFNA(MATCH(F924,'Default Prob'!$F$5:$F$14,1),0),COUNT('Default Prob'!$P$5:$P$14)))</f>
        <v>0.0422329706543792</v>
      </c>
      <c r="H924" s="37" t="n">
        <f aca="false">H923*EXP(-G923*(F924-F923))</f>
        <v>0.89175549547552</v>
      </c>
      <c r="I924" s="38" t="n">
        <f aca="false">H923-H924</f>
        <v>0.000103117484211324</v>
      </c>
      <c r="J924" s="39" t="n">
        <f aca="false">INDEX('Default Prob'!$C$3:$C$20, _xlfn.IFNA(MATCH(F924, 'Default Prob'!$B$3:$B$20, 1), 1))</f>
        <v>-0.00592</v>
      </c>
      <c r="K924" s="40" t="n">
        <f aca="false">1/((1+J924)^F924)</f>
        <v>1.02104258453995</v>
      </c>
      <c r="L924" s="41" t="n">
        <f aca="false">IF(AND(D924, A924 &lt;= $G$2), $D$5*$D$2*(A924-E924)/365.25, 0)</f>
        <v>0</v>
      </c>
      <c r="M924" s="41" t="n">
        <f aca="false">IF(A924&lt;=$G$2, $D$5*$D$2*(A924-E924)/365.25, 0)</f>
        <v>3203.28542094456</v>
      </c>
      <c r="N924" s="42" t="n">
        <f aca="false">(L924*H924 + M924*I924) * K924</f>
        <v>0.337265409529782</v>
      </c>
      <c r="O924" s="43" t="n">
        <f aca="false">IF(A924&lt;=$G$2, $D$2*(1-$D$3), 0)</f>
        <v>600000</v>
      </c>
      <c r="P924" s="44" t="n">
        <f aca="false">O924*I924*K924</f>
        <v>63.1724055542322</v>
      </c>
    </row>
    <row r="925" customFormat="false" ht="15" hidden="false" customHeight="false" outlineLevel="0" collapsed="false">
      <c r="A925" s="4" t="n">
        <f aca="false">WORKDAY(A924, 1)</f>
        <v>45176</v>
      </c>
      <c r="B925" s="33" t="n">
        <f aca="false">DATE(2000, MONTH(A925), DAY(A925))</f>
        <v>36776</v>
      </c>
      <c r="C925" s="33" t="n">
        <f aca="false">VLOOKUP(B925, $R$9:$S$13, 2)</f>
        <v>36789</v>
      </c>
      <c r="D925" s="34" t="n">
        <f aca="false">IF(OR(C925=B925, AND(C925&lt;&gt;C924, C924&gt;B924)), 1, 0)</f>
        <v>0</v>
      </c>
      <c r="E925" s="4" t="n">
        <f aca="false" t="array" ref="E925:E925">INDEX($A$9:A924, MAX(IF($D$9:D924=1, ROW(D$9:$D924)-ROW($D$9)+1, 0)))</f>
        <v>45097</v>
      </c>
      <c r="F925" s="36" t="n">
        <f aca="false">(A925-$A$2)/365.25</f>
        <v>3.50992470910335</v>
      </c>
      <c r="G925" s="37" t="n">
        <f aca="false">INDEX('Default Prob'!$P$5:$P$14,MIN(1+_xlfn.IFNA(MATCH(F925,'Default Prob'!$F$5:$F$14,1),0),COUNT('Default Prob'!$P$5:$P$14)))</f>
        <v>0.0422329706543792</v>
      </c>
      <c r="H925" s="37" t="n">
        <f aca="false">H924*EXP(-G924*(F925-F924))</f>
        <v>0.891652389913843</v>
      </c>
      <c r="I925" s="38" t="n">
        <f aca="false">H924-H925</f>
        <v>0.000103105561676253</v>
      </c>
      <c r="J925" s="39" t="n">
        <f aca="false">INDEX('Default Prob'!$C$3:$C$20, _xlfn.IFNA(MATCH(F925, 'Default Prob'!$B$3:$B$20, 1), 1))</f>
        <v>-0.00592</v>
      </c>
      <c r="K925" s="40" t="n">
        <f aca="false">1/((1+J925)^F925)</f>
        <v>1.02105918299098</v>
      </c>
      <c r="L925" s="41" t="n">
        <f aca="false">IF(AND(D925, A925 &lt;= $G$2), $D$5*$D$2*(A925-E925)/365.25, 0)</f>
        <v>0</v>
      </c>
      <c r="M925" s="41" t="n">
        <f aca="false">IF(A925&lt;=$G$2, $D$5*$D$2*(A925-E925)/365.25, 0)</f>
        <v>3244.35318275154</v>
      </c>
      <c r="N925" s="42" t="n">
        <f aca="false">(L925*H925 + M925*I925) * K925</f>
        <v>0.341555382537639</v>
      </c>
      <c r="O925" s="43" t="n">
        <f aca="false">IF(A925&lt;=$G$2, $D$2*(1-$D$3), 0)</f>
        <v>600000</v>
      </c>
      <c r="P925" s="44" t="n">
        <f aca="false">O925*I925*K925</f>
        <v>63.1661283401887</v>
      </c>
    </row>
    <row r="926" customFormat="false" ht="15" hidden="false" customHeight="false" outlineLevel="0" collapsed="false">
      <c r="A926" s="4" t="n">
        <f aca="false">WORKDAY(A925, 1)</f>
        <v>45177</v>
      </c>
      <c r="B926" s="33" t="n">
        <f aca="false">DATE(2000, MONTH(A926), DAY(A926))</f>
        <v>36777</v>
      </c>
      <c r="C926" s="33" t="n">
        <f aca="false">VLOOKUP(B926, $R$9:$S$13, 2)</f>
        <v>36789</v>
      </c>
      <c r="D926" s="34" t="n">
        <f aca="false">IF(OR(C926=B926, AND(C926&lt;&gt;C925, C925&gt;B925)), 1, 0)</f>
        <v>0</v>
      </c>
      <c r="E926" s="4" t="n">
        <f aca="false" t="array" ref="E926:E926">INDEX($A$9:A925, MAX(IF($D$9:D925=1, ROW(D$9:$D925)-ROW($D$9)+1, 0)))</f>
        <v>45097</v>
      </c>
      <c r="F926" s="36" t="n">
        <f aca="false">(A926-$A$2)/365.25</f>
        <v>3.51266255989049</v>
      </c>
      <c r="G926" s="37" t="n">
        <f aca="false">INDEX('Default Prob'!$P$5:$P$14,MIN(1+_xlfn.IFNA(MATCH(F926,'Default Prob'!$F$5:$F$14,1),0),COUNT('Default Prob'!$P$5:$P$14)))</f>
        <v>0.0422329706543792</v>
      </c>
      <c r="H926" s="37" t="n">
        <f aca="false">H925*EXP(-G925*(F926-F925))</f>
        <v>0.891549296273324</v>
      </c>
      <c r="I926" s="38" t="n">
        <f aca="false">H925-H926</f>
        <v>0.000103093640519747</v>
      </c>
      <c r="J926" s="39" t="n">
        <f aca="false">INDEX('Default Prob'!$C$3:$C$20, _xlfn.IFNA(MATCH(F926, 'Default Prob'!$B$3:$B$20, 1), 1))</f>
        <v>-0.00592</v>
      </c>
      <c r="K926" s="40" t="n">
        <f aca="false">1/((1+J926)^F926)</f>
        <v>1.02107578171184</v>
      </c>
      <c r="L926" s="41" t="n">
        <f aca="false">IF(AND(D926, A926 &lt;= $G$2), $D$5*$D$2*(A926-E926)/365.25, 0)</f>
        <v>0</v>
      </c>
      <c r="M926" s="41" t="n">
        <f aca="false">IF(A926&lt;=$G$2, $D$5*$D$2*(A926-E926)/365.25, 0)</f>
        <v>3285.42094455852</v>
      </c>
      <c r="N926" s="42" t="n">
        <f aca="false">(L926*H926 + M926*I926) * K926</f>
        <v>0.345844499657397</v>
      </c>
      <c r="O926" s="43" t="n">
        <f aca="false">IF(A926&lt;=$G$2, $D$2*(1-$D$3), 0)</f>
        <v>600000</v>
      </c>
      <c r="P926" s="44" t="n">
        <f aca="false">O926*I926*K926</f>
        <v>63.1598517499321</v>
      </c>
    </row>
    <row r="927" customFormat="false" ht="15" hidden="false" customHeight="false" outlineLevel="0" collapsed="false">
      <c r="A927" s="4" t="n">
        <f aca="false">WORKDAY(A926, 1)</f>
        <v>45180</v>
      </c>
      <c r="B927" s="33" t="n">
        <f aca="false">DATE(2000, MONTH(A927), DAY(A927))</f>
        <v>36780</v>
      </c>
      <c r="C927" s="33" t="n">
        <f aca="false">VLOOKUP(B927, $R$9:$S$13, 2)</f>
        <v>36789</v>
      </c>
      <c r="D927" s="34" t="n">
        <f aca="false">IF(OR(C927=B927, AND(C927&lt;&gt;C926, C926&gt;B926)), 1, 0)</f>
        <v>0</v>
      </c>
      <c r="E927" s="4" t="n">
        <f aca="false" t="array" ref="E927:E927">INDEX($A$9:A926, MAX(IF($D$9:D926=1, ROW(D$9:$D926)-ROW($D$9)+1, 0)))</f>
        <v>45097</v>
      </c>
      <c r="F927" s="36" t="n">
        <f aca="false">(A927-$A$2)/365.25</f>
        <v>3.52087611225188</v>
      </c>
      <c r="G927" s="37" t="n">
        <f aca="false">INDEX('Default Prob'!$P$5:$P$14,MIN(1+_xlfn.IFNA(MATCH(F927,'Default Prob'!$F$5:$F$14,1),0),COUNT('Default Prob'!$P$5:$P$14)))</f>
        <v>0.0422329706543792</v>
      </c>
      <c r="H927" s="37" t="n">
        <f aca="false">H926*EXP(-G926*(F927-F926))</f>
        <v>0.891240086864921</v>
      </c>
      <c r="I927" s="38" t="n">
        <f aca="false">H926-H927</f>
        <v>0.000309209408402622</v>
      </c>
      <c r="J927" s="39" t="n">
        <f aca="false">INDEX('Default Prob'!$C$3:$C$20, _xlfn.IFNA(MATCH(F927, 'Default Prob'!$B$3:$B$20, 1), 1))</f>
        <v>-0.00592</v>
      </c>
      <c r="K927" s="40" t="n">
        <f aca="false">1/((1+J927)^F927)</f>
        <v>1.02112557949346</v>
      </c>
      <c r="L927" s="41" t="n">
        <f aca="false">IF(AND(D927, A927 &lt;= $G$2), $D$5*$D$2*(A927-E927)/365.25, 0)</f>
        <v>0</v>
      </c>
      <c r="M927" s="41" t="n">
        <f aca="false">IF(A927&lt;=$G$2, $D$5*$D$2*(A927-E927)/365.25, 0)</f>
        <v>3408.62422997947</v>
      </c>
      <c r="N927" s="42" t="n">
        <f aca="false">(L927*H927 + M927*I927) * K927</f>
        <v>1.07624459204174</v>
      </c>
      <c r="O927" s="43" t="n">
        <f aca="false">IF(A927&lt;=$G$2, $D$2*(1-$D$3), 0)</f>
        <v>600000</v>
      </c>
      <c r="P927" s="44" t="n">
        <f aca="false">O927*I927*K927</f>
        <v>189.444981803974</v>
      </c>
    </row>
    <row r="928" customFormat="false" ht="15" hidden="false" customHeight="false" outlineLevel="0" collapsed="false">
      <c r="A928" s="4" t="n">
        <f aca="false">WORKDAY(A927, 1)</f>
        <v>45181</v>
      </c>
      <c r="B928" s="33" t="n">
        <f aca="false">DATE(2000, MONTH(A928), DAY(A928))</f>
        <v>36781</v>
      </c>
      <c r="C928" s="33" t="n">
        <f aca="false">VLOOKUP(B928, $R$9:$S$13, 2)</f>
        <v>36789</v>
      </c>
      <c r="D928" s="34" t="n">
        <f aca="false">IF(OR(C928=B928, AND(C928&lt;&gt;C927, C927&gt;B927)), 1, 0)</f>
        <v>0</v>
      </c>
      <c r="E928" s="4" t="n">
        <f aca="false" t="array" ref="E928:E928">INDEX($A$9:A927, MAX(IF($D$9:D927=1, ROW(D$9:$D927)-ROW($D$9)+1, 0)))</f>
        <v>45097</v>
      </c>
      <c r="F928" s="36" t="n">
        <f aca="false">(A928-$A$2)/365.25</f>
        <v>3.52361396303901</v>
      </c>
      <c r="G928" s="37" t="n">
        <f aca="false">INDEX('Default Prob'!$P$5:$P$14,MIN(1+_xlfn.IFNA(MATCH(F928,'Default Prob'!$F$5:$F$14,1),0),COUNT('Default Prob'!$P$5:$P$14)))</f>
        <v>0.0422329706543792</v>
      </c>
      <c r="H928" s="37" t="n">
        <f aca="false">H927*EXP(-G927*(F928-F927))</f>
        <v>0.891137040895246</v>
      </c>
      <c r="I928" s="38" t="n">
        <f aca="false">H927-H928</f>
        <v>0.000103045969675364</v>
      </c>
      <c r="J928" s="39" t="n">
        <f aca="false">INDEX('Default Prob'!$C$3:$C$20, _xlfn.IFNA(MATCH(F928, 'Default Prob'!$B$3:$B$20, 1), 1))</f>
        <v>-0.00592</v>
      </c>
      <c r="K928" s="40" t="n">
        <f aca="false">1/((1+J928)^F928)</f>
        <v>1.02114217929369</v>
      </c>
      <c r="L928" s="41" t="n">
        <f aca="false">IF(AND(D928, A928 &lt;= $G$2), $D$5*$D$2*(A928-E928)/365.25, 0)</f>
        <v>0</v>
      </c>
      <c r="M928" s="41" t="n">
        <f aca="false">IF(A928&lt;=$G$2, $D$5*$D$2*(A928-E928)/365.25, 0)</f>
        <v>3449.69199178645</v>
      </c>
      <c r="N928" s="42" t="n">
        <f aca="false">(L928*H928 + M928*I928) * K928</f>
        <v>0.362992411807209</v>
      </c>
      <c r="O928" s="43" t="n">
        <f aca="false">IF(A928&lt;=$G$2, $D$2*(1-$D$3), 0)</f>
        <v>600000</v>
      </c>
      <c r="P928" s="44" t="n">
        <f aca="false">O928*I928*K928</f>
        <v>63.1347516250395</v>
      </c>
    </row>
    <row r="929" customFormat="false" ht="15" hidden="false" customHeight="false" outlineLevel="0" collapsed="false">
      <c r="A929" s="4" t="n">
        <f aca="false">WORKDAY(A928, 1)</f>
        <v>45182</v>
      </c>
      <c r="B929" s="33" t="n">
        <f aca="false">DATE(2000, MONTH(A929), DAY(A929))</f>
        <v>36782</v>
      </c>
      <c r="C929" s="33" t="n">
        <f aca="false">VLOOKUP(B929, $R$9:$S$13, 2)</f>
        <v>36789</v>
      </c>
      <c r="D929" s="34" t="n">
        <f aca="false">IF(OR(C929=B929, AND(C929&lt;&gt;C928, C928&gt;B928)), 1, 0)</f>
        <v>0</v>
      </c>
      <c r="E929" s="4" t="n">
        <f aca="false" t="array" ref="E929:E929">INDEX($A$9:A928, MAX(IF($D$9:D928=1, ROW(D$9:$D928)-ROW($D$9)+1, 0)))</f>
        <v>45097</v>
      </c>
      <c r="F929" s="36" t="n">
        <f aca="false">(A929-$A$2)/365.25</f>
        <v>3.52635181382615</v>
      </c>
      <c r="G929" s="37" t="n">
        <f aca="false">INDEX('Default Prob'!$P$5:$P$14,MIN(1+_xlfn.IFNA(MATCH(F929,'Default Prob'!$F$5:$F$14,1),0),COUNT('Default Prob'!$P$5:$P$14)))</f>
        <v>0.0422329706543792</v>
      </c>
      <c r="H929" s="37" t="n">
        <f aca="false">H928*EXP(-G928*(F929-F928))</f>
        <v>0.891034006839837</v>
      </c>
      <c r="I929" s="38" t="n">
        <f aca="false">H928-H929</f>
        <v>0.000103034055408902</v>
      </c>
      <c r="J929" s="39" t="n">
        <f aca="false">INDEX('Default Prob'!$C$3:$C$20, _xlfn.IFNA(MATCH(F929, 'Default Prob'!$B$3:$B$20, 1), 1))</f>
        <v>-0.00592</v>
      </c>
      <c r="K929" s="40" t="n">
        <f aca="false">1/((1+J929)^F929)</f>
        <v>1.02115877936377</v>
      </c>
      <c r="L929" s="41" t="n">
        <f aca="false">IF(AND(D929, A929 &lt;= $G$2), $D$5*$D$2*(A929-E929)/365.25, 0)</f>
        <v>0</v>
      </c>
      <c r="M929" s="41" t="n">
        <f aca="false">IF(A929&lt;=$G$2, $D$5*$D$2*(A929-E929)/365.25, 0)</f>
        <v>3490.75975359343</v>
      </c>
      <c r="N929" s="42" t="n">
        <f aca="false">(L929*H929 + M929*I929) * K929</f>
        <v>0.367277251400884</v>
      </c>
      <c r="O929" s="43" t="n">
        <f aca="false">IF(A929&lt;=$G$2, $D$2*(1-$D$3), 0)</f>
        <v>600000</v>
      </c>
      <c r="P929" s="44" t="n">
        <f aca="false">O929*I929*K929</f>
        <v>63.1284781525519</v>
      </c>
    </row>
    <row r="930" customFormat="false" ht="15" hidden="false" customHeight="false" outlineLevel="0" collapsed="false">
      <c r="A930" s="4" t="n">
        <f aca="false">WORKDAY(A929, 1)</f>
        <v>45183</v>
      </c>
      <c r="B930" s="33" t="n">
        <f aca="false">DATE(2000, MONTH(A930), DAY(A930))</f>
        <v>36783</v>
      </c>
      <c r="C930" s="33" t="n">
        <f aca="false">VLOOKUP(B930, $R$9:$S$13, 2)</f>
        <v>36789</v>
      </c>
      <c r="D930" s="34" t="n">
        <f aca="false">IF(OR(C930=B930, AND(C930&lt;&gt;C929, C929&gt;B929)), 1, 0)</f>
        <v>0</v>
      </c>
      <c r="E930" s="4" t="n">
        <f aca="false" t="array" ref="E930:E930">INDEX($A$9:A929, MAX(IF($D$9:D929=1, ROW(D$9:$D929)-ROW($D$9)+1, 0)))</f>
        <v>45097</v>
      </c>
      <c r="F930" s="36" t="n">
        <f aca="false">(A930-$A$2)/365.25</f>
        <v>3.52908966461328</v>
      </c>
      <c r="G930" s="37" t="n">
        <f aca="false">INDEX('Default Prob'!$P$5:$P$14,MIN(1+_xlfn.IFNA(MATCH(F930,'Default Prob'!$F$5:$F$14,1),0),COUNT('Default Prob'!$P$5:$P$14)))</f>
        <v>0.0422329706543792</v>
      </c>
      <c r="H930" s="37" t="n">
        <f aca="false">H929*EXP(-G929*(F930-F929))</f>
        <v>0.890930984697317</v>
      </c>
      <c r="I930" s="38" t="n">
        <f aca="false">H929-H930</f>
        <v>0.000103022142520004</v>
      </c>
      <c r="J930" s="39" t="n">
        <f aca="false">INDEX('Default Prob'!$C$3:$C$20, _xlfn.IFNA(MATCH(F930, 'Default Prob'!$B$3:$B$20, 1), 1))</f>
        <v>-0.00592</v>
      </c>
      <c r="K930" s="40" t="n">
        <f aca="false">1/((1+J930)^F930)</f>
        <v>1.02117537970371</v>
      </c>
      <c r="L930" s="41" t="n">
        <f aca="false">IF(AND(D930, A930 &lt;= $G$2), $D$5*$D$2*(A930-E930)/365.25, 0)</f>
        <v>0</v>
      </c>
      <c r="M930" s="41" t="n">
        <f aca="false">IF(A930&lt;=$G$2, $D$5*$D$2*(A930-E930)/365.25, 0)</f>
        <v>3531.82751540041</v>
      </c>
      <c r="N930" s="42" t="n">
        <f aca="false">(L930*H930 + M930*I930) * K930</f>
        <v>0.371561235872481</v>
      </c>
      <c r="O930" s="43" t="n">
        <f aca="false">IF(A930&lt;=$G$2, $D$2*(1-$D$3), 0)</f>
        <v>600000</v>
      </c>
      <c r="P930" s="44" t="n">
        <f aca="false">O930*I930*K930</f>
        <v>63.122205303453</v>
      </c>
    </row>
    <row r="931" customFormat="false" ht="15" hidden="false" customHeight="false" outlineLevel="0" collapsed="false">
      <c r="A931" s="4" t="n">
        <f aca="false">WORKDAY(A930, 1)</f>
        <v>45184</v>
      </c>
      <c r="B931" s="33" t="n">
        <f aca="false">DATE(2000, MONTH(A931), DAY(A931))</f>
        <v>36784</v>
      </c>
      <c r="C931" s="33" t="n">
        <f aca="false">VLOOKUP(B931, $R$9:$S$13, 2)</f>
        <v>36789</v>
      </c>
      <c r="D931" s="34" t="n">
        <f aca="false">IF(OR(C931=B931, AND(C931&lt;&gt;C930, C930&gt;B930)), 1, 0)</f>
        <v>0</v>
      </c>
      <c r="E931" s="4" t="n">
        <f aca="false" t="array" ref="E931:E931">INDEX($A$9:A930, MAX(IF($D$9:D930=1, ROW(D$9:$D930)-ROW($D$9)+1, 0)))</f>
        <v>45097</v>
      </c>
      <c r="F931" s="36" t="n">
        <f aca="false">(A931-$A$2)/365.25</f>
        <v>3.53182751540041</v>
      </c>
      <c r="G931" s="37" t="n">
        <f aca="false">INDEX('Default Prob'!$P$5:$P$14,MIN(1+_xlfn.IFNA(MATCH(F931,'Default Prob'!$F$5:$F$14,1),0),COUNT('Default Prob'!$P$5:$P$14)))</f>
        <v>0.0422329706543792</v>
      </c>
      <c r="H931" s="37" t="n">
        <f aca="false">H930*EXP(-G930*(F931-F930))</f>
        <v>0.890827974466308</v>
      </c>
      <c r="I931" s="38" t="n">
        <f aca="false">H930-H931</f>
        <v>0.000103010231008449</v>
      </c>
      <c r="J931" s="39" t="n">
        <f aca="false">INDEX('Default Prob'!$C$3:$C$20, _xlfn.IFNA(MATCH(F931, 'Default Prob'!$B$3:$B$20, 1), 1))</f>
        <v>-0.00592</v>
      </c>
      <c r="K931" s="40" t="n">
        <f aca="false">1/((1+J931)^F931)</f>
        <v>1.02119198031351</v>
      </c>
      <c r="L931" s="41" t="n">
        <f aca="false">IF(AND(D931, A931 &lt;= $G$2), $D$5*$D$2*(A931-E931)/365.25, 0)</f>
        <v>0</v>
      </c>
      <c r="M931" s="41" t="n">
        <f aca="false">IF(A931&lt;=$G$2, $D$5*$D$2*(A931-E931)/365.25, 0)</f>
        <v>3572.89527720739</v>
      </c>
      <c r="N931" s="42" t="n">
        <f aca="false">(L931*H931 + M931*I931) * K931</f>
        <v>0.37584436534941</v>
      </c>
      <c r="O931" s="43" t="n">
        <f aca="false">IF(A931&lt;=$G$2, $D$2*(1-$D$3), 0)</f>
        <v>600000</v>
      </c>
      <c r="P931" s="44" t="n">
        <f aca="false">O931*I931*K931</f>
        <v>63.1159330776423</v>
      </c>
    </row>
    <row r="932" customFormat="false" ht="15" hidden="false" customHeight="false" outlineLevel="0" collapsed="false">
      <c r="A932" s="4" t="n">
        <f aca="false">WORKDAY(A931, 1)</f>
        <v>45187</v>
      </c>
      <c r="B932" s="33" t="n">
        <f aca="false">DATE(2000, MONTH(A932), DAY(A932))</f>
        <v>36787</v>
      </c>
      <c r="C932" s="33" t="n">
        <f aca="false">VLOOKUP(B932, $R$9:$S$13, 2)</f>
        <v>36789</v>
      </c>
      <c r="D932" s="34" t="n">
        <f aca="false">IF(OR(C932=B932, AND(C932&lt;&gt;C931, C931&gt;B931)), 1, 0)</f>
        <v>0</v>
      </c>
      <c r="E932" s="4" t="n">
        <f aca="false" t="array" ref="E932:E932">INDEX($A$9:A931, MAX(IF($D$9:D931=1, ROW(D$9:$D931)-ROW($D$9)+1, 0)))</f>
        <v>45097</v>
      </c>
      <c r="F932" s="36" t="n">
        <f aca="false">(A932-$A$2)/365.25</f>
        <v>3.54004106776181</v>
      </c>
      <c r="G932" s="37" t="n">
        <f aca="false">INDEX('Default Prob'!$P$5:$P$14,MIN(1+_xlfn.IFNA(MATCH(F932,'Default Prob'!$F$5:$F$14,1),0),COUNT('Default Prob'!$P$5:$P$14)))</f>
        <v>0.0422329706543792</v>
      </c>
      <c r="H932" s="37" t="n">
        <f aca="false">H931*EXP(-G931*(F932-F931))</f>
        <v>0.890519015228581</v>
      </c>
      <c r="I932" s="38" t="n">
        <f aca="false">H931-H932</f>
        <v>0.000308959237727668</v>
      </c>
      <c r="J932" s="39" t="n">
        <f aca="false">INDEX('Default Prob'!$C$3:$C$20, _xlfn.IFNA(MATCH(F932, 'Default Prob'!$B$3:$B$20, 1), 1))</f>
        <v>-0.00592</v>
      </c>
      <c r="K932" s="40" t="n">
        <f aca="false">1/((1+J932)^F932)</f>
        <v>1.02124178376213</v>
      </c>
      <c r="L932" s="41" t="n">
        <f aca="false">IF(AND(D932, A932 &lt;= $G$2), $D$5*$D$2*(A932-E932)/365.25, 0)</f>
        <v>0</v>
      </c>
      <c r="M932" s="41" t="n">
        <f aca="false">IF(A932&lt;=$G$2, $D$5*$D$2*(A932-E932)/365.25, 0)</f>
        <v>3696.09856262834</v>
      </c>
      <c r="N932" s="42" t="n">
        <f aca="false">(L932*H932 + M932*I932) * K932</f>
        <v>1.16620071762674</v>
      </c>
      <c r="O932" s="43" t="n">
        <f aca="false">IF(A932&lt;=$G$2, $D$2*(1-$D$3), 0)</f>
        <v>600000</v>
      </c>
      <c r="P932" s="44" t="n">
        <f aca="false">O932*I932*K932</f>
        <v>189.313249828075</v>
      </c>
    </row>
    <row r="933" customFormat="false" ht="15" hidden="false" customHeight="false" outlineLevel="0" collapsed="false">
      <c r="A933" s="4" t="n">
        <f aca="false">WORKDAY(A932, 1)</f>
        <v>45188</v>
      </c>
      <c r="B933" s="33" t="n">
        <f aca="false">DATE(2000, MONTH(A933), DAY(A933))</f>
        <v>36788</v>
      </c>
      <c r="C933" s="33" t="n">
        <f aca="false">VLOOKUP(B933, $R$9:$S$13, 2)</f>
        <v>36789</v>
      </c>
      <c r="D933" s="34" t="n">
        <f aca="false">IF(OR(C933=B933, AND(C933&lt;&gt;C932, C932&gt;B932)), 1, 0)</f>
        <v>0</v>
      </c>
      <c r="E933" s="4" t="n">
        <f aca="false" t="array" ref="E933:E933">INDEX($A$9:A932, MAX(IF($D$9:D932=1, ROW(D$9:$D932)-ROW($D$9)+1, 0)))</f>
        <v>45097</v>
      </c>
      <c r="F933" s="36" t="n">
        <f aca="false">(A933-$A$2)/365.25</f>
        <v>3.54277891854894</v>
      </c>
      <c r="G933" s="37" t="n">
        <f aca="false">INDEX('Default Prob'!$P$5:$P$14,MIN(1+_xlfn.IFNA(MATCH(F933,'Default Prob'!$F$5:$F$14,1),0),COUNT('Default Prob'!$P$5:$P$14)))</f>
        <v>0.0422329706543792</v>
      </c>
      <c r="H933" s="37" t="n">
        <f aca="false">H932*EXP(-G932*(F933-F932))</f>
        <v>0.890416052629848</v>
      </c>
      <c r="I933" s="38" t="n">
        <f aca="false">H932-H933</f>
        <v>0.000102962598732992</v>
      </c>
      <c r="J933" s="39" t="n">
        <f aca="false">INDEX('Default Prob'!$C$3:$C$20, _xlfn.IFNA(MATCH(F933, 'Default Prob'!$B$3:$B$20, 1), 1))</f>
        <v>-0.00592</v>
      </c>
      <c r="K933" s="40" t="n">
        <f aca="false">1/((1+J933)^F933)</f>
        <v>1.02125838545142</v>
      </c>
      <c r="L933" s="41" t="n">
        <f aca="false">IF(AND(D933, A933 &lt;= $G$2), $D$5*$D$2*(A933-E933)/365.25, 0)</f>
        <v>0</v>
      </c>
      <c r="M933" s="41" t="n">
        <f aca="false">IF(A933&lt;=$G$2, $D$5*$D$2*(A933-E933)/365.25, 0)</f>
        <v>3737.16632443532</v>
      </c>
      <c r="N933" s="42" t="n">
        <f aca="false">(L933*H933 + M933*I933) * K933</f>
        <v>0.392968335864406</v>
      </c>
      <c r="O933" s="43" t="n">
        <f aca="false">IF(A933&lt;=$G$2, $D$2*(1-$D$3), 0)</f>
        <v>600000</v>
      </c>
      <c r="P933" s="44" t="n">
        <f aca="false">O933*I933*K933</f>
        <v>63.0908504063624</v>
      </c>
    </row>
    <row r="934" customFormat="false" ht="15" hidden="false" customHeight="false" outlineLevel="0" collapsed="false">
      <c r="A934" s="4" t="n">
        <f aca="false">WORKDAY(A933, 1)</f>
        <v>45189</v>
      </c>
      <c r="B934" s="33" t="n">
        <f aca="false">DATE(2000, MONTH(A934), DAY(A934))</f>
        <v>36789</v>
      </c>
      <c r="C934" s="33" t="n">
        <f aca="false">VLOOKUP(B934, $R$9:$S$13, 2)</f>
        <v>36789</v>
      </c>
      <c r="D934" s="34" t="n">
        <f aca="false">IF(OR(C934=B934, AND(C934&lt;&gt;C933, C933&gt;B933)), 1, 0)</f>
        <v>1</v>
      </c>
      <c r="E934" s="4" t="n">
        <f aca="false" t="array" ref="E934:E934">INDEX($A$9:A933, MAX(IF($D$9:D933=1, ROW(D$9:$D933)-ROW($D$9)+1, 0)))</f>
        <v>45097</v>
      </c>
      <c r="F934" s="36" t="n">
        <f aca="false">(A934-$A$2)/365.25</f>
        <v>3.54551676933607</v>
      </c>
      <c r="G934" s="37" t="n">
        <f aca="false">INDEX('Default Prob'!$P$5:$P$14,MIN(1+_xlfn.IFNA(MATCH(F934,'Default Prob'!$F$5:$F$14,1),0),COUNT('Default Prob'!$P$5:$P$14)))</f>
        <v>0.0422329706543792</v>
      </c>
      <c r="H934" s="37" t="n">
        <f aca="false">H933*EXP(-G933*(F934-F933))</f>
        <v>0.890313101935742</v>
      </c>
      <c r="I934" s="38" t="n">
        <f aca="false">H933-H934</f>
        <v>0.00010295069410593</v>
      </c>
      <c r="J934" s="39" t="n">
        <f aca="false">INDEX('Default Prob'!$C$3:$C$20, _xlfn.IFNA(MATCH(F934, 'Default Prob'!$B$3:$B$20, 1), 1))</f>
        <v>-0.00592</v>
      </c>
      <c r="K934" s="40" t="n">
        <f aca="false">1/((1+J934)^F934)</f>
        <v>1.02127498741059</v>
      </c>
      <c r="L934" s="41" t="n">
        <f aca="false">IF(AND(D934, A934 &lt;= $G$2), $D$5*$D$2*(A934-E934)/365.25, 0)</f>
        <v>3778.2340862423</v>
      </c>
      <c r="M934" s="41" t="n">
        <f aca="false">IF(A934&lt;=$G$2, $D$5*$D$2*(A934-E934)/365.25, 0)</f>
        <v>3778.2340862423</v>
      </c>
      <c r="N934" s="42" t="n">
        <f aca="false">(L934*H934 + M934*I934) * K934</f>
        <v>3435.77359960803</v>
      </c>
      <c r="O934" s="43" t="n">
        <f aca="false">IF(A934&lt;=$G$2, $D$2*(1-$D$3), 0)</f>
        <v>600000</v>
      </c>
      <c r="P934" s="44" t="n">
        <f aca="false">O934*I934*K934</f>
        <v>63.084581296167</v>
      </c>
    </row>
    <row r="935" customFormat="false" ht="15" hidden="false" customHeight="false" outlineLevel="0" collapsed="false">
      <c r="A935" s="4" t="n">
        <f aca="false">WORKDAY(A934, 1)</f>
        <v>45190</v>
      </c>
      <c r="B935" s="33" t="n">
        <f aca="false">DATE(2000, MONTH(A935), DAY(A935))</f>
        <v>36790</v>
      </c>
      <c r="C935" s="33" t="n">
        <f aca="false">VLOOKUP(B935, $R$9:$S$13, 2)</f>
        <v>36880</v>
      </c>
      <c r="D935" s="34" t="n">
        <f aca="false">IF(OR(C935=B935, AND(C935&lt;&gt;C934, C934&gt;B934)), 1, 0)</f>
        <v>0</v>
      </c>
      <c r="E935" s="4" t="n">
        <f aca="false" t="array" ref="E935:E935">INDEX($A$9:A934, MAX(IF($D$9:D934=1, ROW(D$9:$D934)-ROW($D$9)+1, 0)))</f>
        <v>45189</v>
      </c>
      <c r="F935" s="36" t="n">
        <f aca="false">(A935-$A$2)/365.25</f>
        <v>3.5482546201232</v>
      </c>
      <c r="G935" s="37" t="n">
        <f aca="false">INDEX('Default Prob'!$P$5:$P$14,MIN(1+_xlfn.IFNA(MATCH(F935,'Default Prob'!$F$5:$F$14,1),0),COUNT('Default Prob'!$P$5:$P$14)))</f>
        <v>0.0422329706543792</v>
      </c>
      <c r="H935" s="37" t="n">
        <f aca="false">H934*EXP(-G934*(F935-F934))</f>
        <v>0.890210163144887</v>
      </c>
      <c r="I935" s="38" t="n">
        <f aca="false">H934-H935</f>
        <v>0.000102938790855323</v>
      </c>
      <c r="J935" s="39" t="n">
        <f aca="false">INDEX('Default Prob'!$C$3:$C$20, _xlfn.IFNA(MATCH(F935, 'Default Prob'!$B$3:$B$20, 1), 1))</f>
        <v>-0.00592</v>
      </c>
      <c r="K935" s="40" t="n">
        <f aca="false">1/((1+J935)^F935)</f>
        <v>1.02129158963965</v>
      </c>
      <c r="L935" s="41" t="n">
        <f aca="false">IF(AND(D935, A935 &lt;= $G$2), $D$5*$D$2*(A935-E935)/365.25, 0)</f>
        <v>0</v>
      </c>
      <c r="M935" s="41" t="n">
        <f aca="false">IF(A935&lt;=$G$2, $D$5*$D$2*(A935-E935)/365.25, 0)</f>
        <v>41.0677618069815</v>
      </c>
      <c r="N935" s="42" t="n">
        <f aca="false">(L935*H935 + M935*I935) * K935</f>
        <v>0.00431747520937231</v>
      </c>
      <c r="O935" s="43" t="n">
        <f aca="false">IF(A935&lt;=$G$2, $D$2*(1-$D$3), 0)</f>
        <v>600000</v>
      </c>
      <c r="P935" s="44" t="n">
        <f aca="false">O935*I935*K935</f>
        <v>63.0783128089295</v>
      </c>
    </row>
    <row r="936" customFormat="false" ht="15" hidden="false" customHeight="false" outlineLevel="0" collapsed="false">
      <c r="A936" s="4" t="n">
        <f aca="false">WORKDAY(A935, 1)</f>
        <v>45191</v>
      </c>
      <c r="B936" s="33" t="n">
        <f aca="false">DATE(2000, MONTH(A936), DAY(A936))</f>
        <v>36791</v>
      </c>
      <c r="C936" s="33" t="n">
        <f aca="false">VLOOKUP(B936, $R$9:$S$13, 2)</f>
        <v>36880</v>
      </c>
      <c r="D936" s="34" t="n">
        <f aca="false">IF(OR(C936=B936, AND(C936&lt;&gt;C935, C935&gt;B935)), 1, 0)</f>
        <v>0</v>
      </c>
      <c r="E936" s="4" t="n">
        <f aca="false" t="array" ref="E936:E936">INDEX($A$9:A935, MAX(IF($D$9:D935=1, ROW(D$9:$D935)-ROW($D$9)+1, 0)))</f>
        <v>45189</v>
      </c>
      <c r="F936" s="36" t="n">
        <f aca="false">(A936-$A$2)/365.25</f>
        <v>3.55099247091034</v>
      </c>
      <c r="G936" s="37" t="n">
        <f aca="false">INDEX('Default Prob'!$P$5:$P$14,MIN(1+_xlfn.IFNA(MATCH(F936,'Default Prob'!$F$5:$F$14,1),0),COUNT('Default Prob'!$P$5:$P$14)))</f>
        <v>0.0422329706543792</v>
      </c>
      <c r="H936" s="37" t="n">
        <f aca="false">H935*EXP(-G935*(F936-F935))</f>
        <v>0.890107236255906</v>
      </c>
      <c r="I936" s="38" t="n">
        <f aca="false">H935-H936</f>
        <v>0.000102926888980948</v>
      </c>
      <c r="J936" s="39" t="n">
        <f aca="false">INDEX('Default Prob'!$C$3:$C$20, _xlfn.IFNA(MATCH(F936, 'Default Prob'!$B$3:$B$20, 1), 1))</f>
        <v>-0.00592</v>
      </c>
      <c r="K936" s="40" t="n">
        <f aca="false">1/((1+J936)^F936)</f>
        <v>1.0213081921386</v>
      </c>
      <c r="L936" s="41" t="n">
        <f aca="false">IF(AND(D936, A936 &lt;= $G$2), $D$5*$D$2*(A936-E936)/365.25, 0)</f>
        <v>0</v>
      </c>
      <c r="M936" s="41" t="n">
        <f aca="false">IF(A936&lt;=$G$2, $D$5*$D$2*(A936-E936)/365.25, 0)</f>
        <v>82.1355236139631</v>
      </c>
      <c r="N936" s="42" t="n">
        <f aca="false">(L936*H936 + M936*I936) * K936</f>
        <v>0.00863409239487329</v>
      </c>
      <c r="O936" s="43" t="n">
        <f aca="false">IF(A936&lt;=$G$2, $D$2*(1-$D$3), 0)</f>
        <v>600000</v>
      </c>
      <c r="P936" s="44" t="n">
        <f aca="false">O936*I936*K936</f>
        <v>63.0720449445494</v>
      </c>
    </row>
    <row r="937" customFormat="false" ht="15" hidden="false" customHeight="false" outlineLevel="0" collapsed="false">
      <c r="A937" s="4" t="n">
        <f aca="false">WORKDAY(A936, 1)</f>
        <v>45194</v>
      </c>
      <c r="B937" s="33" t="n">
        <f aca="false">DATE(2000, MONTH(A937), DAY(A937))</f>
        <v>36794</v>
      </c>
      <c r="C937" s="33" t="n">
        <f aca="false">VLOOKUP(B937, $R$9:$S$13, 2)</f>
        <v>36880</v>
      </c>
      <c r="D937" s="34" t="n">
        <f aca="false">IF(OR(C937=B937, AND(C937&lt;&gt;C936, C936&gt;B936)), 1, 0)</f>
        <v>0</v>
      </c>
      <c r="E937" s="4" t="n">
        <f aca="false" t="array" ref="E937:E937">INDEX($A$9:A936, MAX(IF($D$9:D936=1, ROW(D$9:$D936)-ROW($D$9)+1, 0)))</f>
        <v>45189</v>
      </c>
      <c r="F937" s="36" t="n">
        <f aca="false">(A937-$A$2)/365.25</f>
        <v>3.55920602327173</v>
      </c>
      <c r="G937" s="37" t="n">
        <f aca="false">INDEX('Default Prob'!$P$5:$P$14,MIN(1+_xlfn.IFNA(MATCH(F937,'Default Prob'!$F$5:$F$14,1),0),COUNT('Default Prob'!$P$5:$P$14)))</f>
        <v>0.0422329706543792</v>
      </c>
      <c r="H937" s="37" t="n">
        <f aca="false">H936*EXP(-G936*(F937-F936))</f>
        <v>0.889798526986449</v>
      </c>
      <c r="I937" s="38" t="n">
        <f aca="false">H936-H937</f>
        <v>0.000308709269457141</v>
      </c>
      <c r="J937" s="39" t="n">
        <f aca="false">INDEX('Default Prob'!$C$3:$C$20, _xlfn.IFNA(MATCH(F937, 'Default Prob'!$B$3:$B$20, 1), 1))</f>
        <v>-0.00592</v>
      </c>
      <c r="K937" s="40" t="n">
        <f aca="false">1/((1+J937)^F937)</f>
        <v>1.02135800125486</v>
      </c>
      <c r="L937" s="41" t="n">
        <f aca="false">IF(AND(D937, A937 &lt;= $G$2), $D$5*$D$2*(A937-E937)/365.25, 0)</f>
        <v>0</v>
      </c>
      <c r="M937" s="41" t="n">
        <f aca="false">IF(A937&lt;=$G$2, $D$5*$D$2*(A937-E937)/365.25, 0)</f>
        <v>205.338809034908</v>
      </c>
      <c r="N937" s="42" t="n">
        <f aca="false">(L937*H937 + M937*I937) * K937</f>
        <v>0.0647438772939617</v>
      </c>
      <c r="O937" s="43" t="n">
        <f aca="false">IF(A937&lt;=$G$2, $D$2*(1-$D$3), 0)</f>
        <v>600000</v>
      </c>
      <c r="P937" s="44" t="n">
        <f aca="false">O937*I937*K937</f>
        <v>189.181609452956</v>
      </c>
    </row>
    <row r="938" customFormat="false" ht="15" hidden="false" customHeight="false" outlineLevel="0" collapsed="false">
      <c r="A938" s="4" t="n">
        <f aca="false">WORKDAY(A937, 1)</f>
        <v>45195</v>
      </c>
      <c r="B938" s="33" t="n">
        <f aca="false">DATE(2000, MONTH(A938), DAY(A938))</f>
        <v>36795</v>
      </c>
      <c r="C938" s="33" t="n">
        <f aca="false">VLOOKUP(B938, $R$9:$S$13, 2)</f>
        <v>36880</v>
      </c>
      <c r="D938" s="34" t="n">
        <f aca="false">IF(OR(C938=B938, AND(C938&lt;&gt;C937, C937&gt;B937)), 1, 0)</f>
        <v>0</v>
      </c>
      <c r="E938" s="4" t="n">
        <f aca="false" t="array" ref="E938:E938">INDEX($A$9:A937, MAX(IF($D$9:D937=1, ROW(D$9:$D937)-ROW($D$9)+1, 0)))</f>
        <v>45189</v>
      </c>
      <c r="F938" s="36" t="n">
        <f aca="false">(A938-$A$2)/365.25</f>
        <v>3.56194387405886</v>
      </c>
      <c r="G938" s="37" t="n">
        <f aca="false">INDEX('Default Prob'!$P$5:$P$14,MIN(1+_xlfn.IFNA(MATCH(F938,'Default Prob'!$F$5:$F$14,1),0),COUNT('Default Prob'!$P$5:$P$14)))</f>
        <v>0.0422329706543792</v>
      </c>
      <c r="H938" s="37" t="n">
        <f aca="false">H937*EXP(-G937*(F938-F937))</f>
        <v>0.889695647691205</v>
      </c>
      <c r="I938" s="38" t="n">
        <f aca="false">H937-H938</f>
        <v>0.000102879295243108</v>
      </c>
      <c r="J938" s="39" t="n">
        <f aca="false">INDEX('Default Prob'!$C$3:$C$20, _xlfn.IFNA(MATCH(F938, 'Default Prob'!$B$3:$B$20, 1), 1))</f>
        <v>-0.00592</v>
      </c>
      <c r="K938" s="40" t="n">
        <f aca="false">1/((1+J938)^F938)</f>
        <v>1.02137460483342</v>
      </c>
      <c r="L938" s="41" t="n">
        <f aca="false">IF(AND(D938, A938 &lt;= $G$2), $D$5*$D$2*(A938-E938)/365.25, 0)</f>
        <v>0</v>
      </c>
      <c r="M938" s="41" t="n">
        <f aca="false">IF(A938&lt;=$G$2, $D$5*$D$2*(A938-E938)/365.25, 0)</f>
        <v>246.406570841889</v>
      </c>
      <c r="N938" s="42" t="n">
        <f aca="false">(L938*H938 + M938*I938) * K938</f>
        <v>0.0258919834557217</v>
      </c>
      <c r="O938" s="43" t="n">
        <f aca="false">IF(A938&lt;=$G$2, $D$2*(1-$D$3), 0)</f>
        <v>600000</v>
      </c>
      <c r="P938" s="44" t="n">
        <f aca="false">O938*I938*K938</f>
        <v>63.0469797146822</v>
      </c>
    </row>
    <row r="939" customFormat="false" ht="15" hidden="false" customHeight="false" outlineLevel="0" collapsed="false">
      <c r="A939" s="4" t="n">
        <f aca="false">WORKDAY(A938, 1)</f>
        <v>45196</v>
      </c>
      <c r="B939" s="33" t="n">
        <f aca="false">DATE(2000, MONTH(A939), DAY(A939))</f>
        <v>36796</v>
      </c>
      <c r="C939" s="33" t="n">
        <f aca="false">VLOOKUP(B939, $R$9:$S$13, 2)</f>
        <v>36880</v>
      </c>
      <c r="D939" s="34" t="n">
        <f aca="false">IF(OR(C939=B939, AND(C939&lt;&gt;C938, C938&gt;B938)), 1, 0)</f>
        <v>0</v>
      </c>
      <c r="E939" s="4" t="n">
        <f aca="false" t="array" ref="E939:E939">INDEX($A$9:A938, MAX(IF($D$9:D938=1, ROW(D$9:$D938)-ROW($D$9)+1, 0)))</f>
        <v>45189</v>
      </c>
      <c r="F939" s="36" t="n">
        <f aca="false">(A939-$A$2)/365.25</f>
        <v>3.564681724846</v>
      </c>
      <c r="G939" s="37" t="n">
        <f aca="false">INDEX('Default Prob'!$P$5:$P$14,MIN(1+_xlfn.IFNA(MATCH(F939,'Default Prob'!$F$5:$F$14,1),0),COUNT('Default Prob'!$P$5:$P$14)))</f>
        <v>0.0422329706543792</v>
      </c>
      <c r="H939" s="37" t="n">
        <f aca="false">H938*EXP(-G938*(F939-F938))</f>
        <v>0.889592780290958</v>
      </c>
      <c r="I939" s="38" t="n">
        <f aca="false">H938-H939</f>
        <v>0.000102867400247675</v>
      </c>
      <c r="J939" s="39" t="n">
        <f aca="false">INDEX('Default Prob'!$C$3:$C$20, _xlfn.IFNA(MATCH(F939, 'Default Prob'!$B$3:$B$20, 1), 1))</f>
        <v>-0.00592</v>
      </c>
      <c r="K939" s="40" t="n">
        <f aca="false">1/((1+J939)^F939)</f>
        <v>1.0213912086819</v>
      </c>
      <c r="L939" s="41" t="n">
        <f aca="false">IF(AND(D939, A939 &lt;= $G$2), $D$5*$D$2*(A939-E939)/365.25, 0)</f>
        <v>0</v>
      </c>
      <c r="M939" s="41" t="n">
        <f aca="false">IF(A939&lt;=$G$2, $D$5*$D$2*(A939-E939)/365.25, 0)</f>
        <v>287.474332648871</v>
      </c>
      <c r="N939" s="42" t="n">
        <f aca="false">(L939*H939 + M939*I939) * K939</f>
        <v>0.0302043124398589</v>
      </c>
      <c r="O939" s="43" t="n">
        <f aca="false">IF(A939&lt;=$G$2, $D$2*(1-$D$3), 0)</f>
        <v>600000</v>
      </c>
      <c r="P939" s="44" t="n">
        <f aca="false">O939*I939*K939</f>
        <v>63.0407149637626</v>
      </c>
    </row>
    <row r="940" customFormat="false" ht="15" hidden="false" customHeight="false" outlineLevel="0" collapsed="false">
      <c r="A940" s="4" t="n">
        <f aca="false">WORKDAY(A939, 1)</f>
        <v>45197</v>
      </c>
      <c r="B940" s="33" t="n">
        <f aca="false">DATE(2000, MONTH(A940), DAY(A940))</f>
        <v>36797</v>
      </c>
      <c r="C940" s="33" t="n">
        <f aca="false">VLOOKUP(B940, $R$9:$S$13, 2)</f>
        <v>36880</v>
      </c>
      <c r="D940" s="34" t="n">
        <f aca="false">IF(OR(C940=B940, AND(C940&lt;&gt;C939, C939&gt;B939)), 1, 0)</f>
        <v>0</v>
      </c>
      <c r="E940" s="4" t="n">
        <f aca="false" t="array" ref="E940:E940">INDEX($A$9:A939, MAX(IF($D$9:D939=1, ROW(D$9:$D939)-ROW($D$9)+1, 0)))</f>
        <v>45189</v>
      </c>
      <c r="F940" s="36" t="n">
        <f aca="false">(A940-$A$2)/365.25</f>
        <v>3.56741957563313</v>
      </c>
      <c r="G940" s="37" t="n">
        <f aca="false">INDEX('Default Prob'!$P$5:$P$14,MIN(1+_xlfn.IFNA(MATCH(F940,'Default Prob'!$F$5:$F$14,1),0),COUNT('Default Prob'!$P$5:$P$14)))</f>
        <v>0.0422329706543792</v>
      </c>
      <c r="H940" s="37" t="n">
        <f aca="false">H939*EXP(-G939*(F940-F939))</f>
        <v>0.88948992478433</v>
      </c>
      <c r="I940" s="38" t="n">
        <f aca="false">H939-H940</f>
        <v>0.000102855506627586</v>
      </c>
      <c r="J940" s="39" t="n">
        <f aca="false">INDEX('Default Prob'!$C$3:$C$20, _xlfn.IFNA(MATCH(F940, 'Default Prob'!$B$3:$B$20, 1), 1))</f>
        <v>-0.00592</v>
      </c>
      <c r="K940" s="40" t="n">
        <f aca="false">1/((1+J940)^F940)</f>
        <v>1.0214078128003</v>
      </c>
      <c r="L940" s="41" t="n">
        <f aca="false">IF(AND(D940, A940 &lt;= $G$2), $D$5*$D$2*(A940-E940)/365.25, 0)</f>
        <v>0</v>
      </c>
      <c r="M940" s="41" t="n">
        <f aca="false">IF(A940&lt;=$G$2, $D$5*$D$2*(A940-E940)/365.25, 0)</f>
        <v>328.542094455852</v>
      </c>
      <c r="N940" s="42" t="n">
        <f aca="false">(L940*H940 + M940*I940) * K940</f>
        <v>0.0345157841672113</v>
      </c>
      <c r="O940" s="43" t="n">
        <f aca="false">IF(A940&lt;=$G$2, $D$2*(1-$D$3), 0)</f>
        <v>600000</v>
      </c>
      <c r="P940" s="44" t="n">
        <f aca="false">O940*I940*K940</f>
        <v>63.0344508353696</v>
      </c>
    </row>
    <row r="941" customFormat="false" ht="15" hidden="false" customHeight="false" outlineLevel="0" collapsed="false">
      <c r="A941" s="4" t="n">
        <f aca="false">WORKDAY(A940, 1)</f>
        <v>45198</v>
      </c>
      <c r="B941" s="33" t="n">
        <f aca="false">DATE(2000, MONTH(A941), DAY(A941))</f>
        <v>36798</v>
      </c>
      <c r="C941" s="33" t="n">
        <f aca="false">VLOOKUP(B941, $R$9:$S$13, 2)</f>
        <v>36880</v>
      </c>
      <c r="D941" s="34" t="n">
        <f aca="false">IF(OR(C941=B941, AND(C941&lt;&gt;C940, C940&gt;B940)), 1, 0)</f>
        <v>0</v>
      </c>
      <c r="E941" s="4" t="n">
        <f aca="false" t="array" ref="E941:E941">INDEX($A$9:A940, MAX(IF($D$9:D940=1, ROW(D$9:$D940)-ROW($D$9)+1, 0)))</f>
        <v>45189</v>
      </c>
      <c r="F941" s="36" t="n">
        <f aca="false">(A941-$A$2)/365.25</f>
        <v>3.57015742642026</v>
      </c>
      <c r="G941" s="37" t="n">
        <f aca="false">INDEX('Default Prob'!$P$5:$P$14,MIN(1+_xlfn.IFNA(MATCH(F941,'Default Prob'!$F$5:$F$14,1),0),COUNT('Default Prob'!$P$5:$P$14)))</f>
        <v>0.0422329706543792</v>
      </c>
      <c r="H941" s="37" t="n">
        <f aca="false">H940*EXP(-G940*(F941-F940))</f>
        <v>0.889387081169947</v>
      </c>
      <c r="I941" s="38" t="n">
        <f aca="false">H940-H941</f>
        <v>0.000102843614382619</v>
      </c>
      <c r="J941" s="39" t="n">
        <f aca="false">INDEX('Default Prob'!$C$3:$C$20, _xlfn.IFNA(MATCH(F941, 'Default Prob'!$B$3:$B$20, 1), 1))</f>
        <v>-0.00592</v>
      </c>
      <c r="K941" s="40" t="n">
        <f aca="false">1/((1+J941)^F941)</f>
        <v>1.02142441718862</v>
      </c>
      <c r="L941" s="41" t="n">
        <f aca="false">IF(AND(D941, A941 &lt;= $G$2), $D$5*$D$2*(A941-E941)/365.25, 0)</f>
        <v>0</v>
      </c>
      <c r="M941" s="41" t="n">
        <f aca="false">IF(A941&lt;=$G$2, $D$5*$D$2*(A941-E941)/365.25, 0)</f>
        <v>369.609856262834</v>
      </c>
      <c r="N941" s="42" t="n">
        <f aca="false">(L941*H941 + M941*I941) * K941</f>
        <v>0.038826398765546</v>
      </c>
      <c r="O941" s="43" t="n">
        <f aca="false">IF(A941&lt;=$G$2, $D$2*(1-$D$3), 0)</f>
        <v>600000</v>
      </c>
      <c r="P941" s="44" t="n">
        <f aca="false">O941*I941*K941</f>
        <v>63.028187329403</v>
      </c>
    </row>
    <row r="942" customFormat="false" ht="15" hidden="false" customHeight="false" outlineLevel="0" collapsed="false">
      <c r="A942" s="4" t="n">
        <f aca="false">WORKDAY(A941, 1)</f>
        <v>45201</v>
      </c>
      <c r="B942" s="33" t="n">
        <f aca="false">DATE(2000, MONTH(A942), DAY(A942))</f>
        <v>36801</v>
      </c>
      <c r="C942" s="33" t="n">
        <f aca="false">VLOOKUP(B942, $R$9:$S$13, 2)</f>
        <v>36880</v>
      </c>
      <c r="D942" s="34" t="n">
        <f aca="false">IF(OR(C942=B942, AND(C942&lt;&gt;C941, C941&gt;B941)), 1, 0)</f>
        <v>0</v>
      </c>
      <c r="E942" s="4" t="n">
        <f aca="false" t="array" ref="E942:E942">INDEX($A$9:A941, MAX(IF($D$9:D941=1, ROW(D$9:$D941)-ROW($D$9)+1, 0)))</f>
        <v>45189</v>
      </c>
      <c r="F942" s="36" t="n">
        <f aca="false">(A942-$A$2)/365.25</f>
        <v>3.57837097878166</v>
      </c>
      <c r="G942" s="37" t="n">
        <f aca="false">INDEX('Default Prob'!$P$5:$P$14,MIN(1+_xlfn.IFNA(MATCH(F942,'Default Prob'!$F$5:$F$14,1),0),COUNT('Default Prob'!$P$5:$P$14)))</f>
        <v>0.0422329706543792</v>
      </c>
      <c r="H942" s="37" t="n">
        <f aca="false">H941*EXP(-G941*(F942-F941))</f>
        <v>0.88907862166652</v>
      </c>
      <c r="I942" s="38" t="n">
        <f aca="false">H941-H942</f>
        <v>0.000308459503427394</v>
      </c>
      <c r="J942" s="39" t="n">
        <f aca="false">INDEX('Default Prob'!$C$3:$C$20, _xlfn.IFNA(MATCH(F942, 'Default Prob'!$B$3:$B$20, 1), 1))</f>
        <v>-0.00592</v>
      </c>
      <c r="K942" s="40" t="n">
        <f aca="false">1/((1+J942)^F942)</f>
        <v>1.02147423197316</v>
      </c>
      <c r="L942" s="41" t="n">
        <f aca="false">IF(AND(D942, A942 &lt;= $G$2), $D$5*$D$2*(A942-E942)/365.25, 0)</f>
        <v>0</v>
      </c>
      <c r="M942" s="41" t="n">
        <f aca="false">IF(A942&lt;=$G$2, $D$5*$D$2*(A942-E942)/365.25, 0)</f>
        <v>492.813141683778</v>
      </c>
      <c r="N942" s="42" t="n">
        <f aca="false">(L942*H942 + M942*I942) * K942</f>
        <v>0.155277257178638</v>
      </c>
      <c r="O942" s="43" t="n">
        <f aca="false">IF(A942&lt;=$G$2, $D$2*(1-$D$3), 0)</f>
        <v>600000</v>
      </c>
      <c r="P942" s="44" t="n">
        <f aca="false">O942*I942*K942</f>
        <v>189.050060614992</v>
      </c>
    </row>
    <row r="943" customFormat="false" ht="15" hidden="false" customHeight="false" outlineLevel="0" collapsed="false">
      <c r="A943" s="4" t="n">
        <f aca="false">WORKDAY(A942, 1)</f>
        <v>45202</v>
      </c>
      <c r="B943" s="33" t="n">
        <f aca="false">DATE(2000, MONTH(A943), DAY(A943))</f>
        <v>36802</v>
      </c>
      <c r="C943" s="33" t="n">
        <f aca="false">VLOOKUP(B943, $R$9:$S$13, 2)</f>
        <v>36880</v>
      </c>
      <c r="D943" s="34" t="n">
        <f aca="false">IF(OR(C943=B943, AND(C943&lt;&gt;C942, C942&gt;B942)), 1, 0)</f>
        <v>0</v>
      </c>
      <c r="E943" s="4" t="n">
        <f aca="false" t="array" ref="E943:E943">INDEX($A$9:A942, MAX(IF($D$9:D942=1, ROW(D$9:$D942)-ROW($D$9)+1, 0)))</f>
        <v>45189</v>
      </c>
      <c r="F943" s="36" t="n">
        <f aca="false">(A943-$A$2)/365.25</f>
        <v>3.58110882956879</v>
      </c>
      <c r="G943" s="37" t="n">
        <f aca="false">INDEX('Default Prob'!$P$5:$P$14,MIN(1+_xlfn.IFNA(MATCH(F943,'Default Prob'!$F$5:$F$14,1),0),COUNT('Default Prob'!$P$5:$P$14)))</f>
        <v>0.0422329706543792</v>
      </c>
      <c r="H943" s="37" t="n">
        <f aca="false">H942*EXP(-G942*(F943-F942))</f>
        <v>0.888975825607369</v>
      </c>
      <c r="I943" s="38" t="n">
        <f aca="false">H942-H943</f>
        <v>0.0001027960591512</v>
      </c>
      <c r="J943" s="39" t="n">
        <f aca="false">INDEX('Default Prob'!$C$3:$C$20, _xlfn.IFNA(MATCH(F943, 'Default Prob'!$B$3:$B$20, 1), 1))</f>
        <v>-0.00592</v>
      </c>
      <c r="K943" s="40" t="n">
        <f aca="false">1/((1+J943)^F943)</f>
        <v>1.02149083744122</v>
      </c>
      <c r="L943" s="41" t="n">
        <f aca="false">IF(AND(D943, A943 &lt;= $G$2), $D$5*$D$2*(A943-E943)/365.25, 0)</f>
        <v>0</v>
      </c>
      <c r="M943" s="41" t="n">
        <f aca="false">IF(A943&lt;=$G$2, $D$5*$D$2*(A943-E943)/365.25, 0)</f>
        <v>533.88090349076</v>
      </c>
      <c r="N943" s="42" t="n">
        <f aca="false">(L943*H943 + M943*I943) * K943</f>
        <v>0.0560602884239922</v>
      </c>
      <c r="O943" s="43" t="n">
        <f aca="false">IF(A943&lt;=$G$2, $D$2*(1-$D$3), 0)</f>
        <v>600000</v>
      </c>
      <c r="P943" s="44" t="n">
        <f aca="false">O943*I943*K943</f>
        <v>63.0031395288097</v>
      </c>
    </row>
    <row r="944" customFormat="false" ht="15" hidden="false" customHeight="false" outlineLevel="0" collapsed="false">
      <c r="A944" s="4" t="n">
        <f aca="false">WORKDAY(A943, 1)</f>
        <v>45203</v>
      </c>
      <c r="B944" s="33" t="n">
        <f aca="false">DATE(2000, MONTH(A944), DAY(A944))</f>
        <v>36803</v>
      </c>
      <c r="C944" s="33" t="n">
        <f aca="false">VLOOKUP(B944, $R$9:$S$13, 2)</f>
        <v>36880</v>
      </c>
      <c r="D944" s="34" t="n">
        <f aca="false">IF(OR(C944=B944, AND(C944&lt;&gt;C943, C943&gt;B943)), 1, 0)</f>
        <v>0</v>
      </c>
      <c r="E944" s="4" t="n">
        <f aca="false" t="array" ref="E944:E944">INDEX($A$9:A943, MAX(IF($D$9:D943=1, ROW(D$9:$D943)-ROW($D$9)+1, 0)))</f>
        <v>45189</v>
      </c>
      <c r="F944" s="36" t="n">
        <f aca="false">(A944-$A$2)/365.25</f>
        <v>3.58384668035592</v>
      </c>
      <c r="G944" s="37" t="n">
        <f aca="false">INDEX('Default Prob'!$P$5:$P$14,MIN(1+_xlfn.IFNA(MATCH(F944,'Default Prob'!$F$5:$F$14,1),0),COUNT('Default Prob'!$P$5:$P$14)))</f>
        <v>0.0422329706543792</v>
      </c>
      <c r="H944" s="37" t="n">
        <f aca="false">H943*EXP(-G943*(F944-F943))</f>
        <v>0.888873041433589</v>
      </c>
      <c r="I944" s="38" t="n">
        <f aca="false">H943-H944</f>
        <v>0.000102784173779624</v>
      </c>
      <c r="J944" s="39" t="n">
        <f aca="false">INDEX('Default Prob'!$C$3:$C$20, _xlfn.IFNA(MATCH(F944, 'Default Prob'!$B$3:$B$20, 1), 1))</f>
        <v>-0.00592</v>
      </c>
      <c r="K944" s="40" t="n">
        <f aca="false">1/((1+J944)^F944)</f>
        <v>1.02150744317922</v>
      </c>
      <c r="L944" s="41" t="n">
        <f aca="false">IF(AND(D944, A944 &lt;= $G$2), $D$5*$D$2*(A944-E944)/365.25, 0)</f>
        <v>0</v>
      </c>
      <c r="M944" s="41" t="n">
        <f aca="false">IF(A944&lt;=$G$2, $D$5*$D$2*(A944-E944)/365.25, 0)</f>
        <v>574.948665297741</v>
      </c>
      <c r="N944" s="42" t="n">
        <f aca="false">(L944*H944 + M944*I944) * K944</f>
        <v>0.0603666192935019</v>
      </c>
      <c r="O944" s="43" t="n">
        <f aca="false">IF(A944&lt;=$G$2, $D$2*(1-$D$3), 0)</f>
        <v>600000</v>
      </c>
      <c r="P944" s="44" t="n">
        <f aca="false">O944*I944*K944</f>
        <v>62.9968791341473</v>
      </c>
    </row>
    <row r="945" customFormat="false" ht="15" hidden="false" customHeight="false" outlineLevel="0" collapsed="false">
      <c r="A945" s="4" t="n">
        <f aca="false">WORKDAY(A944, 1)</f>
        <v>45204</v>
      </c>
      <c r="B945" s="33" t="n">
        <f aca="false">DATE(2000, MONTH(A945), DAY(A945))</f>
        <v>36804</v>
      </c>
      <c r="C945" s="33" t="n">
        <f aca="false">VLOOKUP(B945, $R$9:$S$13, 2)</f>
        <v>36880</v>
      </c>
      <c r="D945" s="34" t="n">
        <f aca="false">IF(OR(C945=B945, AND(C945&lt;&gt;C944, C944&gt;B944)), 1, 0)</f>
        <v>0</v>
      </c>
      <c r="E945" s="4" t="n">
        <f aca="false" t="array" ref="E945:E945">INDEX($A$9:A944, MAX(IF($D$9:D944=1, ROW(D$9:$D944)-ROW($D$9)+1, 0)))</f>
        <v>45189</v>
      </c>
      <c r="F945" s="36" t="n">
        <f aca="false">(A945-$A$2)/365.25</f>
        <v>3.58658453114305</v>
      </c>
      <c r="G945" s="37" t="n">
        <f aca="false">INDEX('Default Prob'!$P$5:$P$14,MIN(1+_xlfn.IFNA(MATCH(F945,'Default Prob'!$F$5:$F$14,1),0),COUNT('Default Prob'!$P$5:$P$14)))</f>
        <v>0.0422329706543792</v>
      </c>
      <c r="H945" s="37" t="n">
        <f aca="false">H944*EXP(-G944*(F945-F944))</f>
        <v>0.888770269143807</v>
      </c>
      <c r="I945" s="38" t="n">
        <f aca="false">H944-H945</f>
        <v>0.000102772289782282</v>
      </c>
      <c r="J945" s="39" t="n">
        <f aca="false">INDEX('Default Prob'!$C$3:$C$20, _xlfn.IFNA(MATCH(F945, 'Default Prob'!$B$3:$B$20, 1), 1))</f>
        <v>-0.00592</v>
      </c>
      <c r="K945" s="40" t="n">
        <f aca="false">1/((1+J945)^F945)</f>
        <v>1.02152404918717</v>
      </c>
      <c r="L945" s="41" t="n">
        <f aca="false">IF(AND(D945, A945 &lt;= $G$2), $D$5*$D$2*(A945-E945)/365.25, 0)</f>
        <v>0</v>
      </c>
      <c r="M945" s="41" t="n">
        <f aca="false">IF(A945&lt;=$G$2, $D$5*$D$2*(A945-E945)/365.25, 0)</f>
        <v>616.016427104723</v>
      </c>
      <c r="N945" s="42" t="n">
        <f aca="false">(L945*H945 + M945*I945) * K945</f>
        <v>0.0646720938003905</v>
      </c>
      <c r="O945" s="43" t="n">
        <f aca="false">IF(A945&lt;=$G$2, $D$2*(1-$D$3), 0)</f>
        <v>600000</v>
      </c>
      <c r="P945" s="44" t="n">
        <f aca="false">O945*I945*K945</f>
        <v>62.9906193615804</v>
      </c>
    </row>
    <row r="946" customFormat="false" ht="15" hidden="false" customHeight="false" outlineLevel="0" collapsed="false">
      <c r="A946" s="4" t="n">
        <f aca="false">WORKDAY(A945, 1)</f>
        <v>45205</v>
      </c>
      <c r="B946" s="33" t="n">
        <f aca="false">DATE(2000, MONTH(A946), DAY(A946))</f>
        <v>36805</v>
      </c>
      <c r="C946" s="33" t="n">
        <f aca="false">VLOOKUP(B946, $R$9:$S$13, 2)</f>
        <v>36880</v>
      </c>
      <c r="D946" s="34" t="n">
        <f aca="false">IF(OR(C946=B946, AND(C946&lt;&gt;C945, C945&gt;B945)), 1, 0)</f>
        <v>0</v>
      </c>
      <c r="E946" s="4" t="n">
        <f aca="false" t="array" ref="E946:E946">INDEX($A$9:A945, MAX(IF($D$9:D945=1, ROW(D$9:$D945)-ROW($D$9)+1, 0)))</f>
        <v>45189</v>
      </c>
      <c r="F946" s="36" t="n">
        <f aca="false">(A946-$A$2)/365.25</f>
        <v>3.58932238193018</v>
      </c>
      <c r="G946" s="37" t="n">
        <f aca="false">INDEX('Default Prob'!$P$5:$P$14,MIN(1+_xlfn.IFNA(MATCH(F946,'Default Prob'!$F$5:$F$14,1),0),COUNT('Default Prob'!$P$5:$P$14)))</f>
        <v>0.0422329706543792</v>
      </c>
      <c r="H946" s="37" t="n">
        <f aca="false">H945*EXP(-G945*(F946-F945))</f>
        <v>0.888667508736648</v>
      </c>
      <c r="I946" s="38" t="n">
        <f aca="false">H945-H946</f>
        <v>0.000102760407158842</v>
      </c>
      <c r="J946" s="39" t="n">
        <f aca="false">INDEX('Default Prob'!$C$3:$C$20, _xlfn.IFNA(MATCH(F946, 'Default Prob'!$B$3:$B$20, 1), 1))</f>
        <v>-0.00592</v>
      </c>
      <c r="K946" s="40" t="n">
        <f aca="false">1/((1+J946)^F946)</f>
        <v>1.02154065546507</v>
      </c>
      <c r="L946" s="41" t="n">
        <f aca="false">IF(AND(D946, A946 &lt;= $G$2), $D$5*$D$2*(A946-E946)/365.25, 0)</f>
        <v>0</v>
      </c>
      <c r="M946" s="41" t="n">
        <f aca="false">IF(A946&lt;=$G$2, $D$5*$D$2*(A946-E946)/365.25, 0)</f>
        <v>657.084188911704</v>
      </c>
      <c r="N946" s="42" t="n">
        <f aca="false">(L946*H946 + M946*I946) * K946</f>
        <v>0.0689767120722138</v>
      </c>
      <c r="O946" s="43" t="n">
        <f aca="false">IF(A946&lt;=$G$2, $D$2*(1-$D$3), 0)</f>
        <v>600000</v>
      </c>
      <c r="P946" s="44" t="n">
        <f aca="false">O946*I946*K946</f>
        <v>62.9843602109403</v>
      </c>
    </row>
    <row r="947" customFormat="false" ht="15" hidden="false" customHeight="false" outlineLevel="0" collapsed="false">
      <c r="A947" s="4" t="n">
        <f aca="false">WORKDAY(A946, 1)</f>
        <v>45208</v>
      </c>
      <c r="B947" s="33" t="n">
        <f aca="false">DATE(2000, MONTH(A947), DAY(A947))</f>
        <v>36808</v>
      </c>
      <c r="C947" s="33" t="n">
        <f aca="false">VLOOKUP(B947, $R$9:$S$13, 2)</f>
        <v>36880</v>
      </c>
      <c r="D947" s="34" t="n">
        <f aca="false">IF(OR(C947=B947, AND(C947&lt;&gt;C946, C946&gt;B946)), 1, 0)</f>
        <v>0</v>
      </c>
      <c r="E947" s="4" t="n">
        <f aca="false" t="array" ref="E947:E947">INDEX($A$9:A946, MAX(IF($D$9:D946=1, ROW(D$9:$D946)-ROW($D$9)+1, 0)))</f>
        <v>45189</v>
      </c>
      <c r="F947" s="36" t="n">
        <f aca="false">(A947-$A$2)/365.25</f>
        <v>3.59753593429158</v>
      </c>
      <c r="G947" s="37" t="n">
        <f aca="false">INDEX('Default Prob'!$P$5:$P$14,MIN(1+_xlfn.IFNA(MATCH(F947,'Default Prob'!$F$5:$F$14,1),0),COUNT('Default Prob'!$P$5:$P$14)))</f>
        <v>0.0422329706543792</v>
      </c>
      <c r="H947" s="37" t="n">
        <f aca="false">H946*EXP(-G946*(F947-F946))</f>
        <v>0.888359298797174</v>
      </c>
      <c r="I947" s="38" t="n">
        <f aca="false">H946-H947</f>
        <v>0.000308209939474668</v>
      </c>
      <c r="J947" s="39" t="n">
        <f aca="false">INDEX('Default Prob'!$C$3:$C$20, _xlfn.IFNA(MATCH(F947, 'Default Prob'!$B$3:$B$20, 1), 1))</f>
        <v>-0.00592</v>
      </c>
      <c r="K947" s="40" t="n">
        <f aca="false">1/((1+J947)^F947)</f>
        <v>1.02159047591854</v>
      </c>
      <c r="L947" s="41" t="n">
        <f aca="false">IF(AND(D947, A947 &lt;= $G$2), $D$5*$D$2*(A947-E947)/365.25, 0)</f>
        <v>0</v>
      </c>
      <c r="M947" s="41" t="n">
        <f aca="false">IF(A947&lt;=$G$2, $D$5*$D$2*(A947-E947)/365.25, 0)</f>
        <v>780.287474332649</v>
      </c>
      <c r="N947" s="42" t="n">
        <f aca="false">(L947*H947 + M947*I947) * K947</f>
        <v>0.245684699641243</v>
      </c>
      <c r="O947" s="43" t="n">
        <f aca="false">IF(A947&lt;=$G$2, $D$2*(1-$D$3), 0)</f>
        <v>600000</v>
      </c>
      <c r="P947" s="44" t="n">
        <f aca="false">O947*I947*K947</f>
        <v>188.918603250451</v>
      </c>
    </row>
    <row r="948" customFormat="false" ht="15" hidden="false" customHeight="false" outlineLevel="0" collapsed="false">
      <c r="A948" s="4" t="n">
        <f aca="false">WORKDAY(A947, 1)</f>
        <v>45209</v>
      </c>
      <c r="B948" s="33" t="n">
        <f aca="false">DATE(2000, MONTH(A948), DAY(A948))</f>
        <v>36809</v>
      </c>
      <c r="C948" s="33" t="n">
        <f aca="false">VLOOKUP(B948, $R$9:$S$13, 2)</f>
        <v>36880</v>
      </c>
      <c r="D948" s="34" t="n">
        <f aca="false">IF(OR(C948=B948, AND(C948&lt;&gt;C947, C947&gt;B947)), 1, 0)</f>
        <v>0</v>
      </c>
      <c r="E948" s="4" t="n">
        <f aca="false" t="array" ref="E948:E948">INDEX($A$9:A947, MAX(IF($D$9:D947=1, ROW(D$9:$D947)-ROW($D$9)+1, 0)))</f>
        <v>45189</v>
      </c>
      <c r="F948" s="36" t="n">
        <f aca="false">(A948-$A$2)/365.25</f>
        <v>3.60027378507871</v>
      </c>
      <c r="G948" s="37" t="n">
        <f aca="false">INDEX('Default Prob'!$P$5:$P$14,MIN(1+_xlfn.IFNA(MATCH(F948,'Default Prob'!$F$5:$F$14,1),0),COUNT('Default Prob'!$P$5:$P$14)))</f>
        <v>0.0422329706543792</v>
      </c>
      <c r="H948" s="37" t="n">
        <f aca="false">H947*EXP(-G947*(F948-F947))</f>
        <v>0.888256585906771</v>
      </c>
      <c r="I948" s="38" t="n">
        <f aca="false">H947-H948</f>
        <v>0.000102712890402756</v>
      </c>
      <c r="J948" s="39" t="n">
        <f aca="false">INDEX('Default Prob'!$C$3:$C$20, _xlfn.IFNA(MATCH(F948, 'Default Prob'!$B$3:$B$20, 1), 1))</f>
        <v>-0.00592</v>
      </c>
      <c r="K948" s="40" t="n">
        <f aca="false">1/((1+J948)^F948)</f>
        <v>1.0216070832763</v>
      </c>
      <c r="L948" s="41" t="n">
        <f aca="false">IF(AND(D948, A948 &lt;= $G$2), $D$5*$D$2*(A948-E948)/365.25, 0)</f>
        <v>0</v>
      </c>
      <c r="M948" s="41" t="n">
        <f aca="false">IF(A948&lt;=$G$2, $D$5*$D$2*(A948-E948)/365.25, 0)</f>
        <v>821.35523613963</v>
      </c>
      <c r="N948" s="42" t="n">
        <f aca="false">(L948*H948 + M948*I948) * K948</f>
        <v>0.086186625362824</v>
      </c>
      <c r="O948" s="43" t="n">
        <f aca="false">IF(A948&lt;=$G$2, $D$2*(1-$D$3), 0)</f>
        <v>600000</v>
      </c>
      <c r="P948" s="44" t="n">
        <f aca="false">O948*I948*K948</f>
        <v>62.9593298275429</v>
      </c>
    </row>
    <row r="949" customFormat="false" ht="15" hidden="false" customHeight="false" outlineLevel="0" collapsed="false">
      <c r="A949" s="4" t="n">
        <f aca="false">WORKDAY(A948, 1)</f>
        <v>45210</v>
      </c>
      <c r="B949" s="33" t="n">
        <f aca="false">DATE(2000, MONTH(A949), DAY(A949))</f>
        <v>36810</v>
      </c>
      <c r="C949" s="33" t="n">
        <f aca="false">VLOOKUP(B949, $R$9:$S$13, 2)</f>
        <v>36880</v>
      </c>
      <c r="D949" s="34" t="n">
        <f aca="false">IF(OR(C949=B949, AND(C949&lt;&gt;C948, C948&gt;B948)), 1, 0)</f>
        <v>0</v>
      </c>
      <c r="E949" s="4" t="n">
        <f aca="false" t="array" ref="E949:E949">INDEX($A$9:A948, MAX(IF($D$9:D948=1, ROW(D$9:$D948)-ROW($D$9)+1, 0)))</f>
        <v>45189</v>
      </c>
      <c r="F949" s="36" t="n">
        <f aca="false">(A949-$A$2)/365.25</f>
        <v>3.60301163586585</v>
      </c>
      <c r="G949" s="37" t="n">
        <f aca="false">INDEX('Default Prob'!$P$5:$P$14,MIN(1+_xlfn.IFNA(MATCH(F949,'Default Prob'!$F$5:$F$14,1),0),COUNT('Default Prob'!$P$5:$P$14)))</f>
        <v>0.0422329706543792</v>
      </c>
      <c r="H949" s="37" t="n">
        <f aca="false">H948*EXP(-G948*(F949-F948))</f>
        <v>0.888153884892123</v>
      </c>
      <c r="I949" s="38" t="n">
        <f aca="false">H948-H949</f>
        <v>0.000102701014647266</v>
      </c>
      <c r="J949" s="39" t="n">
        <f aca="false">INDEX('Default Prob'!$C$3:$C$20, _xlfn.IFNA(MATCH(F949, 'Default Prob'!$B$3:$B$20, 1), 1))</f>
        <v>-0.00592</v>
      </c>
      <c r="K949" s="40" t="n">
        <f aca="false">1/((1+J949)^F949)</f>
        <v>1.02162369090404</v>
      </c>
      <c r="L949" s="41" t="n">
        <f aca="false">IF(AND(D949, A949 &lt;= $G$2), $D$5*$D$2*(A949-E949)/365.25, 0)</f>
        <v>0</v>
      </c>
      <c r="M949" s="41" t="n">
        <f aca="false">IF(A949&lt;=$G$2, $D$5*$D$2*(A949-E949)/365.25, 0)</f>
        <v>862.422997946612</v>
      </c>
      <c r="N949" s="42" t="n">
        <f aca="false">(L949*H949 + M949*I949) * K949</f>
        <v>0.0904869643742966</v>
      </c>
      <c r="O949" s="43" t="n">
        <f aca="false">IF(A949&lt;=$G$2, $D$2*(1-$D$3), 0)</f>
        <v>600000</v>
      </c>
      <c r="P949" s="44" t="n">
        <f aca="false">O949*I949*K949</f>
        <v>62.9530737861178</v>
      </c>
    </row>
    <row r="950" customFormat="false" ht="15" hidden="false" customHeight="false" outlineLevel="0" collapsed="false">
      <c r="A950" s="4" t="n">
        <f aca="false">WORKDAY(A949, 1)</f>
        <v>45211</v>
      </c>
      <c r="B950" s="33" t="n">
        <f aca="false">DATE(2000, MONTH(A950), DAY(A950))</f>
        <v>36811</v>
      </c>
      <c r="C950" s="33" t="n">
        <f aca="false">VLOOKUP(B950, $R$9:$S$13, 2)</f>
        <v>36880</v>
      </c>
      <c r="D950" s="34" t="n">
        <f aca="false">IF(OR(C950=B950, AND(C950&lt;&gt;C949, C949&gt;B949)), 1, 0)</f>
        <v>0</v>
      </c>
      <c r="E950" s="4" t="n">
        <f aca="false" t="array" ref="E950:E950">INDEX($A$9:A949, MAX(IF($D$9:D949=1, ROW(D$9:$D949)-ROW($D$9)+1, 0)))</f>
        <v>45189</v>
      </c>
      <c r="F950" s="36" t="n">
        <f aca="false">(A950-$A$2)/365.25</f>
        <v>3.60574948665298</v>
      </c>
      <c r="G950" s="37" t="n">
        <f aca="false">INDEX('Default Prob'!$P$5:$P$14,MIN(1+_xlfn.IFNA(MATCH(F950,'Default Prob'!$F$5:$F$14,1),0),COUNT('Default Prob'!$P$5:$P$14)))</f>
        <v>0.0422329706543792</v>
      </c>
      <c r="H950" s="37" t="n">
        <f aca="false">H949*EXP(-G949*(F950-F949))</f>
        <v>0.888051195751859</v>
      </c>
      <c r="I950" s="38" t="n">
        <f aca="false">H949-H950</f>
        <v>0.000102689140264789</v>
      </c>
      <c r="J950" s="39" t="n">
        <f aca="false">INDEX('Default Prob'!$C$3:$C$20, _xlfn.IFNA(MATCH(F950, 'Default Prob'!$B$3:$B$20, 1), 1))</f>
        <v>-0.00592</v>
      </c>
      <c r="K950" s="40" t="n">
        <f aca="false">1/((1+J950)^F950)</f>
        <v>1.02164029880175</v>
      </c>
      <c r="L950" s="41" t="n">
        <f aca="false">IF(AND(D950, A950 &lt;= $G$2), $D$5*$D$2*(A950-E950)/365.25, 0)</f>
        <v>0</v>
      </c>
      <c r="M950" s="41" t="n">
        <f aca="false">IF(A950&lt;=$G$2, $D$5*$D$2*(A950-E950)/365.25, 0)</f>
        <v>903.490759753593</v>
      </c>
      <c r="N950" s="42" t="n">
        <f aca="false">(L950*H950 + M950*I950) * K950</f>
        <v>0.0947864479163822</v>
      </c>
      <c r="O950" s="43" t="n">
        <f aca="false">IF(A950&lt;=$G$2, $D$2*(1-$D$3), 0)</f>
        <v>600000</v>
      </c>
      <c r="P950" s="44" t="n">
        <f aca="false">O950*I950*K950</f>
        <v>62.9468183662884</v>
      </c>
    </row>
    <row r="951" customFormat="false" ht="15" hidden="false" customHeight="false" outlineLevel="0" collapsed="false">
      <c r="A951" s="4" t="n">
        <f aca="false">WORKDAY(A950, 1)</f>
        <v>45212</v>
      </c>
      <c r="B951" s="33" t="n">
        <f aca="false">DATE(2000, MONTH(A951), DAY(A951))</f>
        <v>36812</v>
      </c>
      <c r="C951" s="33" t="n">
        <f aca="false">VLOOKUP(B951, $R$9:$S$13, 2)</f>
        <v>36880</v>
      </c>
      <c r="D951" s="34" t="n">
        <f aca="false">IF(OR(C951=B951, AND(C951&lt;&gt;C950, C950&gt;B950)), 1, 0)</f>
        <v>0</v>
      </c>
      <c r="E951" s="4" t="n">
        <f aca="false" t="array" ref="E951:E951">INDEX($A$9:A950, MAX(IF($D$9:D950=1, ROW(D$9:$D950)-ROW($D$9)+1, 0)))</f>
        <v>45189</v>
      </c>
      <c r="F951" s="36" t="n">
        <f aca="false">(A951-$A$2)/365.25</f>
        <v>3.60848733744011</v>
      </c>
      <c r="G951" s="37" t="n">
        <f aca="false">INDEX('Default Prob'!$P$5:$P$14,MIN(1+_xlfn.IFNA(MATCH(F951,'Default Prob'!$F$5:$F$14,1),0),COUNT('Default Prob'!$P$5:$P$14)))</f>
        <v>0.0422329706543792</v>
      </c>
      <c r="H951" s="37" t="n">
        <f aca="false">H950*EXP(-G950*(F951-F950))</f>
        <v>0.887948518484603</v>
      </c>
      <c r="I951" s="38" t="n">
        <f aca="false">H950-H951</f>
        <v>0.000102677267255213</v>
      </c>
      <c r="J951" s="39" t="n">
        <f aca="false">INDEX('Default Prob'!$C$3:$C$20, _xlfn.IFNA(MATCH(F951, 'Default Prob'!$B$3:$B$20, 1), 1))</f>
        <v>-0.00592</v>
      </c>
      <c r="K951" s="40" t="n">
        <f aca="false">1/((1+J951)^F951)</f>
        <v>1.02165690696945</v>
      </c>
      <c r="L951" s="41" t="n">
        <f aca="false">IF(AND(D951, A951 &lt;= $G$2), $D$5*$D$2*(A951-E951)/365.25, 0)</f>
        <v>0</v>
      </c>
      <c r="M951" s="41" t="n">
        <f aca="false">IF(A951&lt;=$G$2, $D$5*$D$2*(A951-E951)/365.25, 0)</f>
        <v>944.558521560575</v>
      </c>
      <c r="N951" s="42" t="n">
        <f aca="false">(L951*H951 + M951*I951) * K951</f>
        <v>0.0990850761166675</v>
      </c>
      <c r="O951" s="43" t="n">
        <f aca="false">IF(A951&lt;=$G$2, $D$2*(1-$D$3), 0)</f>
        <v>600000</v>
      </c>
      <c r="P951" s="44" t="n">
        <f aca="false">O951*I951*K951</f>
        <v>62.9405635680223</v>
      </c>
    </row>
    <row r="952" customFormat="false" ht="15" hidden="false" customHeight="false" outlineLevel="0" collapsed="false">
      <c r="A952" s="4" t="n">
        <f aca="false">WORKDAY(A951, 1)</f>
        <v>45215</v>
      </c>
      <c r="B952" s="33" t="n">
        <f aca="false">DATE(2000, MONTH(A952), DAY(A952))</f>
        <v>36815</v>
      </c>
      <c r="C952" s="33" t="n">
        <f aca="false">VLOOKUP(B952, $R$9:$S$13, 2)</f>
        <v>36880</v>
      </c>
      <c r="D952" s="34" t="n">
        <f aca="false">IF(OR(C952=B952, AND(C952&lt;&gt;C951, C951&gt;B951)), 1, 0)</f>
        <v>0</v>
      </c>
      <c r="E952" s="4" t="n">
        <f aca="false" t="array" ref="E952:E952">INDEX($A$9:A951, MAX(IF($D$9:D951=1, ROW(D$9:$D951)-ROW($D$9)+1, 0)))</f>
        <v>45189</v>
      </c>
      <c r="F952" s="36" t="n">
        <f aca="false">(A952-$A$2)/365.25</f>
        <v>3.61670088980151</v>
      </c>
      <c r="G952" s="37" t="n">
        <f aca="false">INDEX('Default Prob'!$P$5:$P$14,MIN(1+_xlfn.IFNA(MATCH(F952,'Default Prob'!$F$5:$F$14,1),0),COUNT('Default Prob'!$P$5:$P$14)))</f>
        <v>0.0422329706543792</v>
      </c>
      <c r="H952" s="37" t="n">
        <f aca="false">H951*EXP(-G951*(F952-F951))</f>
        <v>0.887640557907168</v>
      </c>
      <c r="I952" s="38" t="n">
        <f aca="false">H951-H952</f>
        <v>0.00030796057743554</v>
      </c>
      <c r="J952" s="39" t="n">
        <f aca="false">INDEX('Default Prob'!$C$3:$C$20, _xlfn.IFNA(MATCH(F952, 'Default Prob'!$B$3:$B$20, 1), 1))</f>
        <v>-0.00592</v>
      </c>
      <c r="K952" s="40" t="n">
        <f aca="false">1/((1+J952)^F952)</f>
        <v>1.0217067330925</v>
      </c>
      <c r="L952" s="41" t="n">
        <f aca="false">IF(AND(D952, A952 &lt;= $G$2), $D$5*$D$2*(A952-E952)/365.25, 0)</f>
        <v>0</v>
      </c>
      <c r="M952" s="41" t="n">
        <f aca="false">IF(A952&lt;=$G$2, $D$5*$D$2*(A952-E952)/365.25, 0)</f>
        <v>1067.76180698152</v>
      </c>
      <c r="N952" s="42" t="n">
        <f aca="false">(L952*H952 + M952*I952) * K952</f>
        <v>0.335966336049962</v>
      </c>
      <c r="O952" s="43" t="n">
        <f aca="false">IF(A952&lt;=$G$2, $D$2*(1-$D$3), 0)</f>
        <v>600000</v>
      </c>
      <c r="P952" s="44" t="n">
        <f aca="false">O952*I952*K952</f>
        <v>188.787237295767</v>
      </c>
    </row>
    <row r="953" customFormat="false" ht="15" hidden="false" customHeight="false" outlineLevel="0" collapsed="false">
      <c r="A953" s="4" t="n">
        <f aca="false">WORKDAY(A952, 1)</f>
        <v>45216</v>
      </c>
      <c r="B953" s="33" t="n">
        <f aca="false">DATE(2000, MONTH(A953), DAY(A953))</f>
        <v>36816</v>
      </c>
      <c r="C953" s="33" t="n">
        <f aca="false">VLOOKUP(B953, $R$9:$S$13, 2)</f>
        <v>36880</v>
      </c>
      <c r="D953" s="34" t="n">
        <f aca="false">IF(OR(C953=B953, AND(C953&lt;&gt;C952, C952&gt;B952)), 1, 0)</f>
        <v>0</v>
      </c>
      <c r="E953" s="4" t="n">
        <f aca="false" t="array" ref="E953:E953">INDEX($A$9:A952, MAX(IF($D$9:D952=1, ROW(D$9:$D952)-ROW($D$9)+1, 0)))</f>
        <v>45189</v>
      </c>
      <c r="F953" s="36" t="n">
        <f aca="false">(A953-$A$2)/365.25</f>
        <v>3.61943874058864</v>
      </c>
      <c r="G953" s="37" t="n">
        <f aca="false">INDEX('Default Prob'!$P$5:$P$14,MIN(1+_xlfn.IFNA(MATCH(F953,'Default Prob'!$F$5:$F$14,1),0),COUNT('Default Prob'!$P$5:$P$14)))</f>
        <v>0.0422329706543792</v>
      </c>
      <c r="H953" s="37" t="n">
        <f aca="false">H952*EXP(-G952*(F953-F952))</f>
        <v>0.887537928118225</v>
      </c>
      <c r="I953" s="38" t="n">
        <f aca="false">H952-H953</f>
        <v>0.000102629788943265</v>
      </c>
      <c r="J953" s="39" t="n">
        <f aca="false">INDEX('Default Prob'!$C$3:$C$20, _xlfn.IFNA(MATCH(F953, 'Default Prob'!$B$3:$B$20, 1), 1))</f>
        <v>-0.00592</v>
      </c>
      <c r="K953" s="40" t="n">
        <f aca="false">1/((1+J953)^F953)</f>
        <v>1.02172334234018</v>
      </c>
      <c r="L953" s="41" t="n">
        <f aca="false">IF(AND(D953, A953 &lt;= $G$2), $D$5*$D$2*(A953-E953)/365.25, 0)</f>
        <v>0</v>
      </c>
      <c r="M953" s="41" t="n">
        <f aca="false">IF(A953&lt;=$G$2, $D$5*$D$2*(A953-E953)/365.25, 0)</f>
        <v>1108.8295687885</v>
      </c>
      <c r="N953" s="42" t="n">
        <f aca="false">(L953*H953 + M953*I953) * K953</f>
        <v>0.116271038050721</v>
      </c>
      <c r="O953" s="43" t="n">
        <f aca="false">IF(A953&lt;=$G$2, $D$2*(1-$D$3), 0)</f>
        <v>600000</v>
      </c>
      <c r="P953" s="44" t="n">
        <f aca="false">O953*I953*K953</f>
        <v>62.9155505896679</v>
      </c>
    </row>
    <row r="954" customFormat="false" ht="15" hidden="false" customHeight="false" outlineLevel="0" collapsed="false">
      <c r="A954" s="4" t="n">
        <f aca="false">WORKDAY(A953, 1)</f>
        <v>45217</v>
      </c>
      <c r="B954" s="33" t="n">
        <f aca="false">DATE(2000, MONTH(A954), DAY(A954))</f>
        <v>36817</v>
      </c>
      <c r="C954" s="33" t="n">
        <f aca="false">VLOOKUP(B954, $R$9:$S$13, 2)</f>
        <v>36880</v>
      </c>
      <c r="D954" s="34" t="n">
        <f aca="false">IF(OR(C954=B954, AND(C954&lt;&gt;C953, C953&gt;B953)), 1, 0)</f>
        <v>0</v>
      </c>
      <c r="E954" s="4" t="n">
        <f aca="false" t="array" ref="E954:E954">INDEX($A$9:A953, MAX(IF($D$9:D953=1, ROW(D$9:$D953)-ROW($D$9)+1, 0)))</f>
        <v>45189</v>
      </c>
      <c r="F954" s="36" t="n">
        <f aca="false">(A954-$A$2)/365.25</f>
        <v>3.62217659137577</v>
      </c>
      <c r="G954" s="37" t="n">
        <f aca="false">INDEX('Default Prob'!$P$5:$P$14,MIN(1+_xlfn.IFNA(MATCH(F954,'Default Prob'!$F$5:$F$14,1),0),COUNT('Default Prob'!$P$5:$P$14)))</f>
        <v>0.0422329706543792</v>
      </c>
      <c r="H954" s="37" t="n">
        <f aca="false">H953*EXP(-G953*(F954-F953))</f>
        <v>0.887435310195429</v>
      </c>
      <c r="I954" s="38" t="n">
        <f aca="false">H953-H954</f>
        <v>0.000102617922795978</v>
      </c>
      <c r="J954" s="39" t="n">
        <f aca="false">INDEX('Default Prob'!$C$3:$C$20, _xlfn.IFNA(MATCH(F954, 'Default Prob'!$B$3:$B$20, 1), 1))</f>
        <v>-0.00592</v>
      </c>
      <c r="K954" s="40" t="n">
        <f aca="false">1/((1+J954)^F954)</f>
        <v>1.02173995185787</v>
      </c>
      <c r="L954" s="41" t="n">
        <f aca="false">IF(AND(D954, A954 &lt;= $G$2), $D$5*$D$2*(A954-E954)/365.25, 0)</f>
        <v>0</v>
      </c>
      <c r="M954" s="41" t="n">
        <f aca="false">IF(A954&lt;=$G$2, $D$5*$D$2*(A954-E954)/365.25, 0)</f>
        <v>1149.89733059548</v>
      </c>
      <c r="N954" s="42" t="n">
        <f aca="false">(L954*H954 + M954*I954) * K954</f>
        <v>0.12056539145482</v>
      </c>
      <c r="O954" s="43" t="n">
        <f aca="false">IF(A954&lt;=$G$2, $D$2*(1-$D$3), 0)</f>
        <v>600000</v>
      </c>
      <c r="P954" s="44" t="n">
        <f aca="false">O954*I954*K954</f>
        <v>62.90929889839</v>
      </c>
    </row>
    <row r="955" customFormat="false" ht="15" hidden="false" customHeight="false" outlineLevel="0" collapsed="false">
      <c r="A955" s="4" t="n">
        <f aca="false">WORKDAY(A954, 1)</f>
        <v>45218</v>
      </c>
      <c r="B955" s="33" t="n">
        <f aca="false">DATE(2000, MONTH(A955), DAY(A955))</f>
        <v>36818</v>
      </c>
      <c r="C955" s="33" t="n">
        <f aca="false">VLOOKUP(B955, $R$9:$S$13, 2)</f>
        <v>36880</v>
      </c>
      <c r="D955" s="34" t="n">
        <f aca="false">IF(OR(C955=B955, AND(C955&lt;&gt;C954, C954&gt;B954)), 1, 0)</f>
        <v>0</v>
      </c>
      <c r="E955" s="4" t="n">
        <f aca="false" t="array" ref="E955:E955">INDEX($A$9:A954, MAX(IF($D$9:D954=1, ROW(D$9:$D954)-ROW($D$9)+1, 0)))</f>
        <v>45189</v>
      </c>
      <c r="F955" s="36" t="n">
        <f aca="false">(A955-$A$2)/365.25</f>
        <v>3.6249144421629</v>
      </c>
      <c r="G955" s="37" t="n">
        <f aca="false">INDEX('Default Prob'!$P$5:$P$14,MIN(1+_xlfn.IFNA(MATCH(F955,'Default Prob'!$F$5:$F$14,1),0),COUNT('Default Prob'!$P$5:$P$14)))</f>
        <v>0.0422329706543792</v>
      </c>
      <c r="H955" s="37" t="n">
        <f aca="false">H954*EXP(-G954*(F955-F954))</f>
        <v>0.887332704137408</v>
      </c>
      <c r="I955" s="38" t="n">
        <f aca="false">H954-H955</f>
        <v>0.000102606058020704</v>
      </c>
      <c r="J955" s="39" t="n">
        <f aca="false">INDEX('Default Prob'!$C$3:$C$20, _xlfn.IFNA(MATCH(F955, 'Default Prob'!$B$3:$B$20, 1), 1))</f>
        <v>-0.00592</v>
      </c>
      <c r="K955" s="40" t="n">
        <f aca="false">1/((1+J955)^F955)</f>
        <v>1.02175656164556</v>
      </c>
      <c r="L955" s="41" t="n">
        <f aca="false">IF(AND(D955, A955 &lt;= $G$2), $D$5*$D$2*(A955-E955)/365.25, 0)</f>
        <v>0</v>
      </c>
      <c r="M955" s="41" t="n">
        <f aca="false">IF(A955&lt;=$G$2, $D$5*$D$2*(A955-E955)/365.25, 0)</f>
        <v>1190.96509240246</v>
      </c>
      <c r="N955" s="42" t="n">
        <f aca="false">(L955*H955 + M955*I955) * K955</f>
        <v>0.124858890282134</v>
      </c>
      <c r="O955" s="43" t="n">
        <f aca="false">IF(A955&lt;=$G$2, $D$2*(1-$D$3), 0)</f>
        <v>600000</v>
      </c>
      <c r="P955" s="44" t="n">
        <f aca="false">O955*I955*K955</f>
        <v>62.9030478283442</v>
      </c>
    </row>
    <row r="956" customFormat="false" ht="15" hidden="false" customHeight="false" outlineLevel="0" collapsed="false">
      <c r="A956" s="4" t="n">
        <f aca="false">WORKDAY(A955, 1)</f>
        <v>45219</v>
      </c>
      <c r="B956" s="33" t="n">
        <f aca="false">DATE(2000, MONTH(A956), DAY(A956))</f>
        <v>36819</v>
      </c>
      <c r="C956" s="33" t="n">
        <f aca="false">VLOOKUP(B956, $R$9:$S$13, 2)</f>
        <v>36880</v>
      </c>
      <c r="D956" s="34" t="n">
        <f aca="false">IF(OR(C956=B956, AND(C956&lt;&gt;C955, C955&gt;B955)), 1, 0)</f>
        <v>0</v>
      </c>
      <c r="E956" s="4" t="n">
        <f aca="false" t="array" ref="E956:E956">INDEX($A$9:A955, MAX(IF($D$9:D955=1, ROW(D$9:$D955)-ROW($D$9)+1, 0)))</f>
        <v>45189</v>
      </c>
      <c r="F956" s="36" t="n">
        <f aca="false">(A956-$A$2)/365.25</f>
        <v>3.62765229295003</v>
      </c>
      <c r="G956" s="37" t="n">
        <f aca="false">INDEX('Default Prob'!$P$5:$P$14,MIN(1+_xlfn.IFNA(MATCH(F956,'Default Prob'!$F$5:$F$14,1),0),COUNT('Default Prob'!$P$5:$P$14)))</f>
        <v>0.0422329706543792</v>
      </c>
      <c r="H956" s="37" t="n">
        <f aca="false">H955*EXP(-G955*(F956-F955))</f>
        <v>0.887230109942791</v>
      </c>
      <c r="I956" s="38" t="n">
        <f aca="false">H955-H956</f>
        <v>0.000102594194617223</v>
      </c>
      <c r="J956" s="39" t="n">
        <f aca="false">INDEX('Default Prob'!$C$3:$C$20, _xlfn.IFNA(MATCH(F956, 'Default Prob'!$B$3:$B$20, 1), 1))</f>
        <v>-0.00592</v>
      </c>
      <c r="K956" s="40" t="n">
        <f aca="false">1/((1+J956)^F956)</f>
        <v>1.02177317170328</v>
      </c>
      <c r="L956" s="41" t="n">
        <f aca="false">IF(AND(D956, A956 &lt;= $G$2), $D$5*$D$2*(A956-E956)/365.25, 0)</f>
        <v>0</v>
      </c>
      <c r="M956" s="41" t="n">
        <f aca="false">IF(A956&lt;=$G$2, $D$5*$D$2*(A956-E956)/365.25, 0)</f>
        <v>1232.03285420945</v>
      </c>
      <c r="N956" s="42" t="n">
        <f aca="false">(L956*H956 + M956*I956) * K956</f>
        <v>0.12915153466002</v>
      </c>
      <c r="O956" s="43" t="n">
        <f aca="false">IF(A956&lt;=$G$2, $D$2*(1-$D$3), 0)</f>
        <v>600000</v>
      </c>
      <c r="P956" s="44" t="n">
        <f aca="false">O956*I956*K956</f>
        <v>62.8967973794297</v>
      </c>
    </row>
    <row r="957" customFormat="false" ht="15" hidden="false" customHeight="false" outlineLevel="0" collapsed="false">
      <c r="A957" s="4" t="n">
        <f aca="false">WORKDAY(A956, 1)</f>
        <v>45222</v>
      </c>
      <c r="B957" s="33" t="n">
        <f aca="false">DATE(2000, MONTH(A957), DAY(A957))</f>
        <v>36822</v>
      </c>
      <c r="C957" s="33" t="n">
        <f aca="false">VLOOKUP(B957, $R$9:$S$13, 2)</f>
        <v>36880</v>
      </c>
      <c r="D957" s="34" t="n">
        <f aca="false">IF(OR(C957=B957, AND(C957&lt;&gt;C956, C956&gt;B956)), 1, 0)</f>
        <v>0</v>
      </c>
      <c r="E957" s="4" t="n">
        <f aca="false" t="array" ref="E957:E957">INDEX($A$9:A956, MAX(IF($D$9:D956=1, ROW(D$9:$D956)-ROW($D$9)+1, 0)))</f>
        <v>45189</v>
      </c>
      <c r="F957" s="36" t="n">
        <f aca="false">(A957-$A$2)/365.25</f>
        <v>3.63586584531143</v>
      </c>
      <c r="G957" s="37" t="n">
        <f aca="false">INDEX('Default Prob'!$P$5:$P$14,MIN(1+_xlfn.IFNA(MATCH(F957,'Default Prob'!$F$5:$F$14,1),0),COUNT('Default Prob'!$P$5:$P$14)))</f>
        <v>0.0422329706543792</v>
      </c>
      <c r="H957" s="37" t="n">
        <f aca="false">H956*EXP(-G956*(F957-F956))</f>
        <v>0.886922398525644</v>
      </c>
      <c r="I957" s="38" t="n">
        <f aca="false">H956-H957</f>
        <v>0.000307711417146694</v>
      </c>
      <c r="J957" s="39" t="n">
        <f aca="false">INDEX('Default Prob'!$C$3:$C$20, _xlfn.IFNA(MATCH(F957, 'Default Prob'!$B$3:$B$20, 1), 1))</f>
        <v>-0.00592</v>
      </c>
      <c r="K957" s="40" t="n">
        <f aca="false">1/((1+J957)^F957)</f>
        <v>1.02182300349655</v>
      </c>
      <c r="L957" s="41" t="n">
        <f aca="false">IF(AND(D957, A957 &lt;= $G$2), $D$5*$D$2*(A957-E957)/365.25, 0)</f>
        <v>0</v>
      </c>
      <c r="M957" s="41" t="n">
        <f aca="false">IF(A957&lt;=$G$2, $D$5*$D$2*(A957-E957)/365.25, 0)</f>
        <v>1355.23613963039</v>
      </c>
      <c r="N957" s="42" t="n">
        <f aca="false">(L957*H957 + M957*I957) * K957</f>
        <v>0.426122297651231</v>
      </c>
      <c r="O957" s="43" t="n">
        <f aca="false">IF(A957&lt;=$G$2, $D$2*(1-$D$3), 0)</f>
        <v>600000</v>
      </c>
      <c r="P957" s="44" t="n">
        <f aca="false">O957*I957*K957</f>
        <v>188.655962687409</v>
      </c>
    </row>
    <row r="958" customFormat="false" ht="15" hidden="false" customHeight="false" outlineLevel="0" collapsed="false">
      <c r="A958" s="4" t="n">
        <f aca="false">WORKDAY(A957, 1)</f>
        <v>45223</v>
      </c>
      <c r="B958" s="33" t="n">
        <f aca="false">DATE(2000, MONTH(A958), DAY(A958))</f>
        <v>36823</v>
      </c>
      <c r="C958" s="33" t="n">
        <f aca="false">VLOOKUP(B958, $R$9:$S$13, 2)</f>
        <v>36880</v>
      </c>
      <c r="D958" s="34" t="n">
        <f aca="false">IF(OR(C958=B958, AND(C958&lt;&gt;C957, C957&gt;B957)), 1, 0)</f>
        <v>0</v>
      </c>
      <c r="E958" s="4" t="n">
        <f aca="false" t="array" ref="E958:E958">INDEX($A$9:A957, MAX(IF($D$9:D957=1, ROW(D$9:$D957)-ROW($D$9)+1, 0)))</f>
        <v>45189</v>
      </c>
      <c r="F958" s="36" t="n">
        <f aca="false">(A958-$A$2)/365.25</f>
        <v>3.63860369609856</v>
      </c>
      <c r="G958" s="37" t="n">
        <f aca="false">INDEX('Default Prob'!$P$5:$P$14,MIN(1+_xlfn.IFNA(MATCH(F958,'Default Prob'!$F$5:$F$14,1),0),COUNT('Default Prob'!$P$5:$P$14)))</f>
        <v>0.0422329706543792</v>
      </c>
      <c r="H958" s="37" t="n">
        <f aca="false">H957*EXP(-G957*(F958-F957))</f>
        <v>0.886819851770926</v>
      </c>
      <c r="I958" s="38" t="n">
        <f aca="false">H957-H958</f>
        <v>0.000102546754718325</v>
      </c>
      <c r="J958" s="39" t="n">
        <f aca="false">INDEX('Default Prob'!$C$3:$C$20, _xlfn.IFNA(MATCH(F958, 'Default Prob'!$B$3:$B$20, 1), 1))</f>
        <v>-0.00592</v>
      </c>
      <c r="K958" s="40" t="n">
        <f aca="false">1/((1+J958)^F958)</f>
        <v>1.02183961463436</v>
      </c>
      <c r="L958" s="41" t="n">
        <f aca="false">IF(AND(D958, A958 &lt;= $G$2), $D$5*$D$2*(A958-E958)/365.25, 0)</f>
        <v>0</v>
      </c>
      <c r="M958" s="41" t="n">
        <f aca="false">IF(A958&lt;=$G$2, $D$5*$D$2*(A958-E958)/365.25, 0)</f>
        <v>1396.30390143737</v>
      </c>
      <c r="N958" s="42" t="n">
        <f aca="false">(L958*H958 + M958*I958) * K958</f>
        <v>0.14631357022566</v>
      </c>
      <c r="O958" s="43" t="n">
        <f aca="false">IF(A958&lt;=$G$2, $D$2*(1-$D$3), 0)</f>
        <v>600000</v>
      </c>
      <c r="P958" s="44" t="n">
        <f aca="false">O958*I958*K958</f>
        <v>62.8718017940264</v>
      </c>
    </row>
    <row r="959" customFormat="false" ht="15" hidden="false" customHeight="false" outlineLevel="0" collapsed="false">
      <c r="A959" s="4" t="n">
        <f aca="false">WORKDAY(A958, 1)</f>
        <v>45224</v>
      </c>
      <c r="B959" s="33" t="n">
        <f aca="false">DATE(2000, MONTH(A959), DAY(A959))</f>
        <v>36824</v>
      </c>
      <c r="C959" s="33" t="n">
        <f aca="false">VLOOKUP(B959, $R$9:$S$13, 2)</f>
        <v>36880</v>
      </c>
      <c r="D959" s="34" t="n">
        <f aca="false">IF(OR(C959=B959, AND(C959&lt;&gt;C958, C958&gt;B958)), 1, 0)</f>
        <v>0</v>
      </c>
      <c r="E959" s="4" t="n">
        <f aca="false" t="array" ref="E959:E959">INDEX($A$9:A958, MAX(IF($D$9:D958=1, ROW(D$9:$D958)-ROW($D$9)+1, 0)))</f>
        <v>45189</v>
      </c>
      <c r="F959" s="36" t="n">
        <f aca="false">(A959-$A$2)/365.25</f>
        <v>3.64134154688569</v>
      </c>
      <c r="G959" s="37" t="n">
        <f aca="false">INDEX('Default Prob'!$P$5:$P$14,MIN(1+_xlfn.IFNA(MATCH(F959,'Default Prob'!$F$5:$F$14,1),0),COUNT('Default Prob'!$P$5:$P$14)))</f>
        <v>0.0422329706543792</v>
      </c>
      <c r="H959" s="37" t="n">
        <f aca="false">H958*EXP(-G958*(F959-F958))</f>
        <v>0.886717316872754</v>
      </c>
      <c r="I959" s="38" t="n">
        <f aca="false">H958-H959</f>
        <v>0.00010253489817158</v>
      </c>
      <c r="J959" s="39" t="n">
        <f aca="false">INDEX('Default Prob'!$C$3:$C$20, _xlfn.IFNA(MATCH(F959, 'Default Prob'!$B$3:$B$20, 1), 1))</f>
        <v>-0.00592</v>
      </c>
      <c r="K959" s="40" t="n">
        <f aca="false">1/((1+J959)^F959)</f>
        <v>1.02185622604222</v>
      </c>
      <c r="L959" s="41" t="n">
        <f aca="false">IF(AND(D959, A959 &lt;= $G$2), $D$5*$D$2*(A959-E959)/365.25, 0)</f>
        <v>0</v>
      </c>
      <c r="M959" s="41" t="n">
        <f aca="false">IF(A959&lt;=$G$2, $D$5*$D$2*(A959-E959)/365.25, 0)</f>
        <v>1437.37166324435</v>
      </c>
      <c r="N959" s="42" t="n">
        <f aca="false">(L959*H959 + M959*I959) * K959</f>
        <v>0.150601944267482</v>
      </c>
      <c r="O959" s="43" t="n">
        <f aca="false">IF(A959&lt;=$G$2, $D$2*(1-$D$3), 0)</f>
        <v>600000</v>
      </c>
      <c r="P959" s="44" t="n">
        <f aca="false">O959*I959*K959</f>
        <v>62.8655544499402</v>
      </c>
    </row>
    <row r="960" customFormat="false" ht="15" hidden="false" customHeight="false" outlineLevel="0" collapsed="false">
      <c r="A960" s="4" t="n">
        <f aca="false">WORKDAY(A959, 1)</f>
        <v>45225</v>
      </c>
      <c r="B960" s="33" t="n">
        <f aca="false">DATE(2000, MONTH(A960), DAY(A960))</f>
        <v>36825</v>
      </c>
      <c r="C960" s="33" t="n">
        <f aca="false">VLOOKUP(B960, $R$9:$S$13, 2)</f>
        <v>36880</v>
      </c>
      <c r="D960" s="34" t="n">
        <f aca="false">IF(OR(C960=B960, AND(C960&lt;&gt;C959, C959&gt;B959)), 1, 0)</f>
        <v>0</v>
      </c>
      <c r="E960" s="4" t="n">
        <f aca="false" t="array" ref="E960:E960">INDEX($A$9:A959, MAX(IF($D$9:D959=1, ROW(D$9:$D959)-ROW($D$9)+1, 0)))</f>
        <v>45189</v>
      </c>
      <c r="F960" s="36" t="n">
        <f aca="false">(A960-$A$2)/365.25</f>
        <v>3.64407939767283</v>
      </c>
      <c r="G960" s="37" t="n">
        <f aca="false">INDEX('Default Prob'!$P$5:$P$14,MIN(1+_xlfn.IFNA(MATCH(F960,'Default Prob'!$F$5:$F$14,1),0),COUNT('Default Prob'!$P$5:$P$14)))</f>
        <v>0.0422329706543792</v>
      </c>
      <c r="H960" s="37" t="n">
        <f aca="false">H959*EXP(-G959*(F960-F959))</f>
        <v>0.886614793829759</v>
      </c>
      <c r="I960" s="38" t="n">
        <f aca="false">H959-H960</f>
        <v>0.000102523042995628</v>
      </c>
      <c r="J960" s="39" t="n">
        <f aca="false">INDEX('Default Prob'!$C$3:$C$20, _xlfn.IFNA(MATCH(F960, 'Default Prob'!$B$3:$B$20, 1), 1))</f>
        <v>-0.00592</v>
      </c>
      <c r="K960" s="40" t="n">
        <f aca="false">1/((1+J960)^F960)</f>
        <v>1.02187283772011</v>
      </c>
      <c r="L960" s="41" t="n">
        <f aca="false">IF(AND(D960, A960 &lt;= $G$2), $D$5*$D$2*(A960-E960)/365.25, 0)</f>
        <v>0</v>
      </c>
      <c r="M960" s="41" t="n">
        <f aca="false">IF(A960&lt;=$G$2, $D$5*$D$2*(A960-E960)/365.25, 0)</f>
        <v>1478.43942505133</v>
      </c>
      <c r="N960" s="42" t="n">
        <f aca="false">(L960*H960 + M960*I960) * K960</f>
        <v>0.154889464624031</v>
      </c>
      <c r="O960" s="43" t="n">
        <f aca="false">IF(A960&lt;=$G$2, $D$2*(1-$D$3), 0)</f>
        <v>600000</v>
      </c>
      <c r="P960" s="44" t="n">
        <f aca="false">O960*I960*K960</f>
        <v>62.859307726586</v>
      </c>
    </row>
    <row r="961" customFormat="false" ht="15" hidden="false" customHeight="false" outlineLevel="0" collapsed="false">
      <c r="A961" s="4" t="n">
        <f aca="false">WORKDAY(A960, 1)</f>
        <v>45226</v>
      </c>
      <c r="B961" s="33" t="n">
        <f aca="false">DATE(2000, MONTH(A961), DAY(A961))</f>
        <v>36826</v>
      </c>
      <c r="C961" s="33" t="n">
        <f aca="false">VLOOKUP(B961, $R$9:$S$13, 2)</f>
        <v>36880</v>
      </c>
      <c r="D961" s="34" t="n">
        <f aca="false">IF(OR(C961=B961, AND(C961&lt;&gt;C960, C960&gt;B960)), 1, 0)</f>
        <v>0</v>
      </c>
      <c r="E961" s="4" t="n">
        <f aca="false" t="array" ref="E961:E961">INDEX($A$9:A960, MAX(IF($D$9:D960=1, ROW(D$9:$D960)-ROW($D$9)+1, 0)))</f>
        <v>45189</v>
      </c>
      <c r="F961" s="36" t="n">
        <f aca="false">(A961-$A$2)/365.25</f>
        <v>3.64681724845996</v>
      </c>
      <c r="G961" s="37" t="n">
        <f aca="false">INDEX('Default Prob'!$P$5:$P$14,MIN(1+_xlfn.IFNA(MATCH(F961,'Default Prob'!$F$5:$F$14,1),0),COUNT('Default Prob'!$P$5:$P$14)))</f>
        <v>0.0422329706543792</v>
      </c>
      <c r="H961" s="37" t="n">
        <f aca="false">H960*EXP(-G960*(F961-F960))</f>
        <v>0.886512282640568</v>
      </c>
      <c r="I961" s="38" t="n">
        <f aca="false">H960-H961</f>
        <v>0.000102511189190468</v>
      </c>
      <c r="J961" s="39" t="n">
        <f aca="false">INDEX('Default Prob'!$C$3:$C$20, _xlfn.IFNA(MATCH(F961, 'Default Prob'!$B$3:$B$20, 1), 1))</f>
        <v>-0.00592</v>
      </c>
      <c r="K961" s="40" t="n">
        <f aca="false">1/((1+J961)^F961)</f>
        <v>1.02188944966805</v>
      </c>
      <c r="L961" s="41" t="n">
        <f aca="false">IF(AND(D961, A961 &lt;= $G$2), $D$5*$D$2*(A961-E961)/365.25, 0)</f>
        <v>0</v>
      </c>
      <c r="M961" s="41" t="n">
        <f aca="false">IF(A961&lt;=$G$2, $D$5*$D$2*(A961-E961)/365.25, 0)</f>
        <v>1519.50718685832</v>
      </c>
      <c r="N961" s="42" t="n">
        <f aca="false">(L961*H961 + M961*I961) * K961</f>
        <v>0.159176131422859</v>
      </c>
      <c r="O961" s="43" t="n">
        <f aca="false">IF(A961&lt;=$G$2, $D$2*(1-$D$3), 0)</f>
        <v>600000</v>
      </c>
      <c r="P961" s="44" t="n">
        <f aca="false">O961*I961*K961</f>
        <v>62.853061623999</v>
      </c>
    </row>
    <row r="962" customFormat="false" ht="15" hidden="false" customHeight="false" outlineLevel="0" collapsed="false">
      <c r="A962" s="4" t="n">
        <f aca="false">WORKDAY(A961, 1)</f>
        <v>45229</v>
      </c>
      <c r="B962" s="33" t="n">
        <f aca="false">DATE(2000, MONTH(A962), DAY(A962))</f>
        <v>36829</v>
      </c>
      <c r="C962" s="33" t="n">
        <f aca="false">VLOOKUP(B962, $R$9:$S$13, 2)</f>
        <v>36880</v>
      </c>
      <c r="D962" s="34" t="n">
        <f aca="false">IF(OR(C962=B962, AND(C962&lt;&gt;C961, C961&gt;B961)), 1, 0)</f>
        <v>0</v>
      </c>
      <c r="E962" s="4" t="n">
        <f aca="false" t="array" ref="E962:E962">INDEX($A$9:A961, MAX(IF($D$9:D961=1, ROW(D$9:$D961)-ROW($D$9)+1, 0)))</f>
        <v>45189</v>
      </c>
      <c r="F962" s="36" t="n">
        <f aca="false">(A962-$A$2)/365.25</f>
        <v>3.65503080082136</v>
      </c>
      <c r="G962" s="37" t="n">
        <f aca="false">INDEX('Default Prob'!$P$5:$P$14,MIN(1+_xlfn.IFNA(MATCH(F962,'Default Prob'!$F$5:$F$14,1),0),COUNT('Default Prob'!$P$5:$P$14)))</f>
        <v>0.0422329706543792</v>
      </c>
      <c r="H962" s="37" t="n">
        <f aca="false">H961*EXP(-G961*(F962-F961))</f>
        <v>0.886204820182123</v>
      </c>
      <c r="I962" s="38" t="n">
        <f aca="false">H961-H962</f>
        <v>0.000307462458444818</v>
      </c>
      <c r="J962" s="39" t="n">
        <f aca="false">INDEX('Default Prob'!$C$3:$C$20, _xlfn.IFNA(MATCH(F962, 'Default Prob'!$B$3:$B$20, 1), 1))</f>
        <v>-0.00592</v>
      </c>
      <c r="K962" s="40" t="n">
        <f aca="false">1/((1+J962)^F962)</f>
        <v>1.02193928713219</v>
      </c>
      <c r="L962" s="41" t="n">
        <f aca="false">IF(AND(D962, A962 &lt;= $G$2), $D$5*$D$2*(A962-E962)/365.25, 0)</f>
        <v>0</v>
      </c>
      <c r="M962" s="41" t="n">
        <f aca="false">IF(A962&lt;=$G$2, $D$5*$D$2*(A962-E962)/365.25, 0)</f>
        <v>1642.71047227926</v>
      </c>
      <c r="N962" s="42" t="n">
        <f aca="false">(L962*H962 + M962*I962) * K962</f>
        <v>0.516152715569621</v>
      </c>
      <c r="O962" s="43" t="n">
        <f aca="false">IF(A962&lt;=$G$2, $D$2*(1-$D$3), 0)</f>
        <v>600000</v>
      </c>
      <c r="P962" s="44" t="n">
        <f aca="false">O962*I962*K962</f>
        <v>188.524779361804</v>
      </c>
    </row>
    <row r="963" customFormat="false" ht="15" hidden="false" customHeight="false" outlineLevel="0" collapsed="false">
      <c r="A963" s="4" t="n">
        <f aca="false">WORKDAY(A962, 1)</f>
        <v>45230</v>
      </c>
      <c r="B963" s="33" t="n">
        <f aca="false">DATE(2000, MONTH(A963), DAY(A963))</f>
        <v>36830</v>
      </c>
      <c r="C963" s="33" t="n">
        <f aca="false">VLOOKUP(B963, $R$9:$S$13, 2)</f>
        <v>36880</v>
      </c>
      <c r="D963" s="34" t="n">
        <f aca="false">IF(OR(C963=B963, AND(C963&lt;&gt;C962, C962&gt;B962)), 1, 0)</f>
        <v>0</v>
      </c>
      <c r="E963" s="4" t="n">
        <f aca="false" t="array" ref="E963:E963">INDEX($A$9:A962, MAX(IF($D$9:D962=1, ROW(D$9:$D962)-ROW($D$9)+1, 0)))</f>
        <v>45189</v>
      </c>
      <c r="F963" s="36" t="n">
        <f aca="false">(A963-$A$2)/365.25</f>
        <v>3.65776865160849</v>
      </c>
      <c r="G963" s="37" t="n">
        <f aca="false">INDEX('Default Prob'!$P$5:$P$14,MIN(1+_xlfn.IFNA(MATCH(F963,'Default Prob'!$F$5:$F$14,1),0),COUNT('Default Prob'!$P$5:$P$14)))</f>
        <v>0.0422329706543792</v>
      </c>
      <c r="H963" s="37" t="n">
        <f aca="false">H962*EXP(-G962*(F963-F962))</f>
        <v>0.88610235639445</v>
      </c>
      <c r="I963" s="38" t="n">
        <f aca="false">H962-H963</f>
        <v>0.000102463787673535</v>
      </c>
      <c r="J963" s="39" t="n">
        <f aca="false">INDEX('Default Prob'!$C$3:$C$20, _xlfn.IFNA(MATCH(F963, 'Default Prob'!$B$3:$B$20, 1), 1))</f>
        <v>-0.00592</v>
      </c>
      <c r="K963" s="40" t="n">
        <f aca="false">1/((1+J963)^F963)</f>
        <v>1.02195590016035</v>
      </c>
      <c r="L963" s="41" t="n">
        <f aca="false">IF(AND(D963, A963 &lt;= $G$2), $D$5*$D$2*(A963-E963)/365.25, 0)</f>
        <v>0</v>
      </c>
      <c r="M963" s="41" t="n">
        <f aca="false">IF(A963&lt;=$G$2, $D$5*$D$2*(A963-E963)/365.25, 0)</f>
        <v>1683.77823408624</v>
      </c>
      <c r="N963" s="42" t="n">
        <f aca="false">(L963*H963 + M963*I963) * K963</f>
        <v>0.176314265585035</v>
      </c>
      <c r="O963" s="43" t="n">
        <f aca="false">IF(A963&lt;=$G$2, $D$2*(1-$D$3), 0)</f>
        <v>600000</v>
      </c>
      <c r="P963" s="44" t="n">
        <f aca="false">O963*I963*K963</f>
        <v>62.8280834194478</v>
      </c>
    </row>
    <row r="964" customFormat="false" ht="15" hidden="false" customHeight="false" outlineLevel="0" collapsed="false">
      <c r="A964" s="4" t="n">
        <f aca="false">WORKDAY(A963, 1)</f>
        <v>45231</v>
      </c>
      <c r="B964" s="33" t="n">
        <f aca="false">DATE(2000, MONTH(A964), DAY(A964))</f>
        <v>36831</v>
      </c>
      <c r="C964" s="33" t="n">
        <f aca="false">VLOOKUP(B964, $R$9:$S$13, 2)</f>
        <v>36880</v>
      </c>
      <c r="D964" s="34" t="n">
        <f aca="false">IF(OR(C964=B964, AND(C964&lt;&gt;C963, C963&gt;B963)), 1, 0)</f>
        <v>0</v>
      </c>
      <c r="E964" s="4" t="n">
        <f aca="false" t="array" ref="E964:E964">INDEX($A$9:A963, MAX(IF($D$9:D963=1, ROW(D$9:$D963)-ROW($D$9)+1, 0)))</f>
        <v>45189</v>
      </c>
      <c r="F964" s="36" t="n">
        <f aca="false">(A964-$A$2)/365.25</f>
        <v>3.66050650239562</v>
      </c>
      <c r="G964" s="37" t="n">
        <f aca="false">INDEX('Default Prob'!$P$5:$P$14,MIN(1+_xlfn.IFNA(MATCH(F964,'Default Prob'!$F$5:$F$14,1),0),COUNT('Default Prob'!$P$5:$P$14)))</f>
        <v>0.0422329706543792</v>
      </c>
      <c r="H964" s="37" t="n">
        <f aca="false">H963*EXP(-G963*(F964-F963))</f>
        <v>0.88599990445373</v>
      </c>
      <c r="I964" s="38" t="n">
        <f aca="false">H963-H964</f>
        <v>0.00010245194071945</v>
      </c>
      <c r="J964" s="39" t="n">
        <f aca="false">INDEX('Default Prob'!$C$3:$C$20, _xlfn.IFNA(MATCH(F964, 'Default Prob'!$B$3:$B$20, 1), 1))</f>
        <v>-0.00592</v>
      </c>
      <c r="K964" s="40" t="n">
        <f aca="false">1/((1+J964)^F964)</f>
        <v>1.02197251345859</v>
      </c>
      <c r="L964" s="41" t="n">
        <f aca="false">IF(AND(D964, A964 &lt;= $G$2), $D$5*$D$2*(A964-E964)/365.25, 0)</f>
        <v>0</v>
      </c>
      <c r="M964" s="41" t="n">
        <f aca="false">IF(A964&lt;=$G$2, $D$5*$D$2*(A964-E964)/365.25, 0)</f>
        <v>1724.84599589322</v>
      </c>
      <c r="N964" s="42" t="n">
        <f aca="false">(L964*H964 + M964*I964) * K964</f>
        <v>0.180596666503581</v>
      </c>
      <c r="O964" s="43" t="n">
        <f aca="false">IF(A964&lt;=$G$2, $D$2*(1-$D$3), 0)</f>
        <v>600000</v>
      </c>
      <c r="P964" s="44" t="n">
        <f aca="false">O964*I964*K964</f>
        <v>62.8218404194599</v>
      </c>
    </row>
    <row r="965" customFormat="false" ht="15" hidden="false" customHeight="false" outlineLevel="0" collapsed="false">
      <c r="A965" s="4" t="n">
        <f aca="false">WORKDAY(A964, 1)</f>
        <v>45232</v>
      </c>
      <c r="B965" s="33" t="n">
        <f aca="false">DATE(2000, MONTH(A965), DAY(A965))</f>
        <v>36832</v>
      </c>
      <c r="C965" s="33" t="n">
        <f aca="false">VLOOKUP(B965, $R$9:$S$13, 2)</f>
        <v>36880</v>
      </c>
      <c r="D965" s="34" t="n">
        <f aca="false">IF(OR(C965=B965, AND(C965&lt;&gt;C964, C964&gt;B964)), 1, 0)</f>
        <v>0</v>
      </c>
      <c r="E965" s="4" t="n">
        <f aca="false" t="array" ref="E965:E965">INDEX($A$9:A964, MAX(IF($D$9:D964=1, ROW(D$9:$D964)-ROW($D$9)+1, 0)))</f>
        <v>45189</v>
      </c>
      <c r="F965" s="36" t="n">
        <f aca="false">(A965-$A$2)/365.25</f>
        <v>3.66324435318275</v>
      </c>
      <c r="G965" s="37" t="n">
        <f aca="false">INDEX('Default Prob'!$P$5:$P$14,MIN(1+_xlfn.IFNA(MATCH(F965,'Default Prob'!$F$5:$F$14,1),0),COUNT('Default Prob'!$P$5:$P$14)))</f>
        <v>0.0422329706543792</v>
      </c>
      <c r="H965" s="37" t="n">
        <f aca="false">H964*EXP(-G964*(F965-F964))</f>
        <v>0.885897464358595</v>
      </c>
      <c r="I965" s="38" t="n">
        <f aca="false">H964-H965</f>
        <v>0.000102440095135159</v>
      </c>
      <c r="J965" s="39" t="n">
        <f aca="false">INDEX('Default Prob'!$C$3:$C$20, _xlfn.IFNA(MATCH(F965, 'Default Prob'!$B$3:$B$20, 1), 1))</f>
        <v>-0.00592</v>
      </c>
      <c r="K965" s="40" t="n">
        <f aca="false">1/((1+J965)^F965)</f>
        <v>1.02198912702689</v>
      </c>
      <c r="L965" s="41" t="n">
        <f aca="false">IF(AND(D965, A965 &lt;= $G$2), $D$5*$D$2*(A965-E965)/365.25, 0)</f>
        <v>0</v>
      </c>
      <c r="M965" s="41" t="n">
        <f aca="false">IF(A965&lt;=$G$2, $D$5*$D$2*(A965-E965)/365.25, 0)</f>
        <v>1765.91375770021</v>
      </c>
      <c r="N965" s="42" t="n">
        <f aca="false">(L965*H965 + M965*I965) * K965</f>
        <v>0.184878214627865</v>
      </c>
      <c r="O965" s="43" t="n">
        <f aca="false">IF(A965&lt;=$G$2, $D$2*(1-$D$3), 0)</f>
        <v>600000</v>
      </c>
      <c r="P965" s="44" t="n">
        <f aca="false">O965*I965*K965</f>
        <v>62.8155980398397</v>
      </c>
    </row>
    <row r="966" customFormat="false" ht="15" hidden="false" customHeight="false" outlineLevel="0" collapsed="false">
      <c r="A966" s="4" t="n">
        <f aca="false">WORKDAY(A965, 1)</f>
        <v>45233</v>
      </c>
      <c r="B966" s="33" t="n">
        <f aca="false">DATE(2000, MONTH(A966), DAY(A966))</f>
        <v>36833</v>
      </c>
      <c r="C966" s="33" t="n">
        <f aca="false">VLOOKUP(B966, $R$9:$S$13, 2)</f>
        <v>36880</v>
      </c>
      <c r="D966" s="34" t="n">
        <f aca="false">IF(OR(C966=B966, AND(C966&lt;&gt;C965, C965&gt;B965)), 1, 0)</f>
        <v>0</v>
      </c>
      <c r="E966" s="4" t="n">
        <f aca="false" t="array" ref="E966:E966">INDEX($A$9:A965, MAX(IF($D$9:D965=1, ROW(D$9:$D965)-ROW($D$9)+1, 0)))</f>
        <v>45189</v>
      </c>
      <c r="F966" s="36" t="n">
        <f aca="false">(A966-$A$2)/365.25</f>
        <v>3.66598220396988</v>
      </c>
      <c r="G966" s="37" t="n">
        <f aca="false">INDEX('Default Prob'!$P$5:$P$14,MIN(1+_xlfn.IFNA(MATCH(F966,'Default Prob'!$F$5:$F$14,1),0),COUNT('Default Prob'!$P$5:$P$14)))</f>
        <v>0.0422329706543792</v>
      </c>
      <c r="H966" s="37" t="n">
        <f aca="false">H965*EXP(-G965*(F966-F965))</f>
        <v>0.885795036107675</v>
      </c>
      <c r="I966" s="38" t="n">
        <f aca="false">H965-H966</f>
        <v>0.000102428250920439</v>
      </c>
      <c r="J966" s="39" t="n">
        <f aca="false">INDEX('Default Prob'!$C$3:$C$20, _xlfn.IFNA(MATCH(F966, 'Default Prob'!$B$3:$B$20, 1), 1))</f>
        <v>-0.00592</v>
      </c>
      <c r="K966" s="40" t="n">
        <f aca="false">1/((1+J966)^F966)</f>
        <v>1.02200574086527</v>
      </c>
      <c r="L966" s="41" t="n">
        <f aca="false">IF(AND(D966, A966 &lt;= $G$2), $D$5*$D$2*(A966-E966)/365.25, 0)</f>
        <v>0</v>
      </c>
      <c r="M966" s="41" t="n">
        <f aca="false">IF(A966&lt;=$G$2, $D$5*$D$2*(A966-E966)/365.25, 0)</f>
        <v>1806.98151950719</v>
      </c>
      <c r="N966" s="42" t="n">
        <f aca="false">(L966*H966 + M966*I966) * K966</f>
        <v>0.189158910084969</v>
      </c>
      <c r="O966" s="43" t="n">
        <f aca="false">IF(A966&lt;=$G$2, $D$2*(1-$D$3), 0)</f>
        <v>600000</v>
      </c>
      <c r="P966" s="44" t="n">
        <f aca="false">O966*I966*K966</f>
        <v>62.8093562804864</v>
      </c>
    </row>
    <row r="967" customFormat="false" ht="15" hidden="false" customHeight="false" outlineLevel="0" collapsed="false">
      <c r="A967" s="4" t="n">
        <f aca="false">WORKDAY(A966, 1)</f>
        <v>45236</v>
      </c>
      <c r="B967" s="33" t="n">
        <f aca="false">DATE(2000, MONTH(A967), DAY(A967))</f>
        <v>36836</v>
      </c>
      <c r="C967" s="33" t="n">
        <f aca="false">VLOOKUP(B967, $R$9:$S$13, 2)</f>
        <v>36880</v>
      </c>
      <c r="D967" s="34" t="n">
        <f aca="false">IF(OR(C967=B967, AND(C967&lt;&gt;C966, C966&gt;B966)), 1, 0)</f>
        <v>0</v>
      </c>
      <c r="E967" s="4" t="n">
        <f aca="false" t="array" ref="E967:E967">INDEX($A$9:A966, MAX(IF($D$9:D966=1, ROW(D$9:$D966)-ROW($D$9)+1, 0)))</f>
        <v>45189</v>
      </c>
      <c r="F967" s="36" t="n">
        <f aca="false">(A967-$A$2)/365.25</f>
        <v>3.67419575633128</v>
      </c>
      <c r="G967" s="37" t="n">
        <f aca="false">INDEX('Default Prob'!$P$5:$P$14,MIN(1+_xlfn.IFNA(MATCH(F967,'Default Prob'!$F$5:$F$14,1),0),COUNT('Default Prob'!$P$5:$P$14)))</f>
        <v>0.0422329706543792</v>
      </c>
      <c r="H967" s="37" t="n">
        <f aca="false">H966*EXP(-G966*(F967-F966))</f>
        <v>0.885487822406508</v>
      </c>
      <c r="I967" s="38" t="n">
        <f aca="false">H966-H967</f>
        <v>0.00030721370116682</v>
      </c>
      <c r="J967" s="39" t="n">
        <f aca="false">INDEX('Default Prob'!$C$3:$C$20, _xlfn.IFNA(MATCH(F967, 'Default Prob'!$B$3:$B$20, 1), 1))</f>
        <v>-0.00592</v>
      </c>
      <c r="K967" s="40" t="n">
        <f aca="false">1/((1+J967)^F967)</f>
        <v>1.02205558400092</v>
      </c>
      <c r="L967" s="41" t="n">
        <f aca="false">IF(AND(D967, A967 &lt;= $G$2), $D$5*$D$2*(A967-E967)/365.25, 0)</f>
        <v>0</v>
      </c>
      <c r="M967" s="41" t="n">
        <f aca="false">IF(A967&lt;=$G$2, $D$5*$D$2*(A967-E967)/365.25, 0)</f>
        <v>1930.18480492813</v>
      </c>
      <c r="N967" s="42" t="n">
        <f aca="false">(L967*H967 + M967*I967) * K967</f>
        <v>0.606057720808194</v>
      </c>
      <c r="O967" s="43" t="n">
        <f aca="false">IF(A967&lt;=$G$2, $D$2*(1-$D$3), 0)</f>
        <v>600000</v>
      </c>
      <c r="P967" s="44" t="n">
        <f aca="false">O967*I967*K967</f>
        <v>188.393687255483</v>
      </c>
    </row>
    <row r="968" customFormat="false" ht="15" hidden="false" customHeight="false" outlineLevel="0" collapsed="false">
      <c r="A968" s="4" t="n">
        <f aca="false">WORKDAY(A967, 1)</f>
        <v>45237</v>
      </c>
      <c r="B968" s="33" t="n">
        <f aca="false">DATE(2000, MONTH(A968), DAY(A968))</f>
        <v>36837</v>
      </c>
      <c r="C968" s="33" t="n">
        <f aca="false">VLOOKUP(B968, $R$9:$S$13, 2)</f>
        <v>36880</v>
      </c>
      <c r="D968" s="34" t="n">
        <f aca="false">IF(OR(C968=B968, AND(C968&lt;&gt;C967, C967&gt;B967)), 1, 0)</f>
        <v>0</v>
      </c>
      <c r="E968" s="4" t="n">
        <f aca="false" t="array" ref="E968:E968">INDEX($A$9:A967, MAX(IF($D$9:D967=1, ROW(D$9:$D967)-ROW($D$9)+1, 0)))</f>
        <v>45189</v>
      </c>
      <c r="F968" s="36" t="n">
        <f aca="false">(A968-$A$2)/365.25</f>
        <v>3.67693360711841</v>
      </c>
      <c r="G968" s="37" t="n">
        <f aca="false">INDEX('Default Prob'!$P$5:$P$14,MIN(1+_xlfn.IFNA(MATCH(F968,'Default Prob'!$F$5:$F$14,1),0),COUNT('Default Prob'!$P$5:$P$14)))</f>
        <v>0.0422329706543792</v>
      </c>
      <c r="H968" s="37" t="n">
        <f aca="false">H967*EXP(-G967*(F968-F967))</f>
        <v>0.885385441518753</v>
      </c>
      <c r="I968" s="38" t="n">
        <f aca="false">H967-H968</f>
        <v>0.000102380887754494</v>
      </c>
      <c r="J968" s="39" t="n">
        <f aca="false">INDEX('Default Prob'!$C$3:$C$20, _xlfn.IFNA(MATCH(F968, 'Default Prob'!$B$3:$B$20, 1), 1))</f>
        <v>-0.00592</v>
      </c>
      <c r="K968" s="40" t="n">
        <f aca="false">1/((1+J968)^F968)</f>
        <v>1.02207219891965</v>
      </c>
      <c r="L968" s="41" t="n">
        <f aca="false">IF(AND(D968, A968 &lt;= $G$2), $D$5*$D$2*(A968-E968)/365.25, 0)</f>
        <v>0</v>
      </c>
      <c r="M968" s="41" t="n">
        <f aca="false">IF(A968&lt;=$G$2, $D$5*$D$2*(A968-E968)/365.25, 0)</f>
        <v>1971.25256673511</v>
      </c>
      <c r="N968" s="42" t="n">
        <f aca="false">(L968*H968 + M968*I968) * K968</f>
        <v>0.206273167785624</v>
      </c>
      <c r="O968" s="43" t="n">
        <f aca="false">IF(A968&lt;=$G$2, $D$2*(1-$D$3), 0)</f>
        <v>600000</v>
      </c>
      <c r="P968" s="44" t="n">
        <f aca="false">O968*I968*K968</f>
        <v>62.7843954447493</v>
      </c>
    </row>
    <row r="969" customFormat="false" ht="15" hidden="false" customHeight="false" outlineLevel="0" collapsed="false">
      <c r="A969" s="4" t="n">
        <f aca="false">WORKDAY(A968, 1)</f>
        <v>45238</v>
      </c>
      <c r="B969" s="33" t="n">
        <f aca="false">DATE(2000, MONTH(A969), DAY(A969))</f>
        <v>36838</v>
      </c>
      <c r="C969" s="33" t="n">
        <f aca="false">VLOOKUP(B969, $R$9:$S$13, 2)</f>
        <v>36880</v>
      </c>
      <c r="D969" s="34" t="n">
        <f aca="false">IF(OR(C969=B969, AND(C969&lt;&gt;C968, C968&gt;B968)), 1, 0)</f>
        <v>0</v>
      </c>
      <c r="E969" s="4" t="n">
        <f aca="false" t="array" ref="E969:E969">INDEX($A$9:A968, MAX(IF($D$9:D968=1, ROW(D$9:$D968)-ROW($D$9)+1, 0)))</f>
        <v>45189</v>
      </c>
      <c r="F969" s="36" t="n">
        <f aca="false">(A969-$A$2)/365.25</f>
        <v>3.67967145790554</v>
      </c>
      <c r="G969" s="37" t="n">
        <f aca="false">INDEX('Default Prob'!$P$5:$P$14,MIN(1+_xlfn.IFNA(MATCH(F969,'Default Prob'!$F$5:$F$14,1),0),COUNT('Default Prob'!$P$5:$P$14)))</f>
        <v>0.0422329706543792</v>
      </c>
      <c r="H969" s="37" t="n">
        <f aca="false">H968*EXP(-G968*(F969-F968))</f>
        <v>0.885283072468368</v>
      </c>
      <c r="I969" s="38" t="n">
        <f aca="false">H968-H969</f>
        <v>0.000102369050385409</v>
      </c>
      <c r="J969" s="39" t="n">
        <f aca="false">INDEX('Default Prob'!$C$3:$C$20, _xlfn.IFNA(MATCH(F969, 'Default Prob'!$B$3:$B$20, 1), 1))</f>
        <v>-0.00592</v>
      </c>
      <c r="K969" s="40" t="n">
        <f aca="false">1/((1+J969)^F969)</f>
        <v>1.02208881410849</v>
      </c>
      <c r="L969" s="41" t="n">
        <f aca="false">IF(AND(D969, A969 &lt;= $G$2), $D$5*$D$2*(A969-E969)/365.25, 0)</f>
        <v>0</v>
      </c>
      <c r="M969" s="41" t="n">
        <f aca="false">IF(A969&lt;=$G$2, $D$5*$D$2*(A969-E969)/365.25, 0)</f>
        <v>2012.32032854209</v>
      </c>
      <c r="N969" s="42" t="n">
        <f aca="false">(L969*H969 + M969*I969) * K969</f>
        <v>0.210549601814451</v>
      </c>
      <c r="O969" s="43" t="n">
        <f aca="false">IF(A969&lt;=$G$2, $D$2*(1-$D$3), 0)</f>
        <v>600000</v>
      </c>
      <c r="P969" s="44" t="n">
        <f aca="false">O969*I969*K969</f>
        <v>62.7781567859007</v>
      </c>
    </row>
    <row r="970" customFormat="false" ht="15" hidden="false" customHeight="false" outlineLevel="0" collapsed="false">
      <c r="A970" s="4" t="n">
        <f aca="false">WORKDAY(A969, 1)</f>
        <v>45239</v>
      </c>
      <c r="B970" s="33" t="n">
        <f aca="false">DATE(2000, MONTH(A970), DAY(A970))</f>
        <v>36839</v>
      </c>
      <c r="C970" s="33" t="n">
        <f aca="false">VLOOKUP(B970, $R$9:$S$13, 2)</f>
        <v>36880</v>
      </c>
      <c r="D970" s="34" t="n">
        <f aca="false">IF(OR(C970=B970, AND(C970&lt;&gt;C969, C969&gt;B969)), 1, 0)</f>
        <v>0</v>
      </c>
      <c r="E970" s="4" t="n">
        <f aca="false" t="array" ref="E970:E970">INDEX($A$9:A969, MAX(IF($D$9:D969=1, ROW(D$9:$D969)-ROW($D$9)+1, 0)))</f>
        <v>45189</v>
      </c>
      <c r="F970" s="36" t="n">
        <f aca="false">(A970-$A$2)/365.25</f>
        <v>3.68240930869268</v>
      </c>
      <c r="G970" s="37" t="n">
        <f aca="false">INDEX('Default Prob'!$P$5:$P$14,MIN(1+_xlfn.IFNA(MATCH(F970,'Default Prob'!$F$5:$F$14,1),0),COUNT('Default Prob'!$P$5:$P$14)))</f>
        <v>0.0422329706543792</v>
      </c>
      <c r="H970" s="37" t="n">
        <f aca="false">H969*EXP(-G969*(F970-F969))</f>
        <v>0.885180715253983</v>
      </c>
      <c r="I970" s="38" t="n">
        <f aca="false">H969-H970</f>
        <v>0.000102357214385007</v>
      </c>
      <c r="J970" s="39" t="n">
        <f aca="false">INDEX('Default Prob'!$C$3:$C$20, _xlfn.IFNA(MATCH(F970, 'Default Prob'!$B$3:$B$20, 1), 1))</f>
        <v>-0.00592</v>
      </c>
      <c r="K970" s="40" t="n">
        <f aca="false">1/((1+J970)^F970)</f>
        <v>1.02210542956742</v>
      </c>
      <c r="L970" s="41" t="n">
        <f aca="false">IF(AND(D970, A970 &lt;= $G$2), $D$5*$D$2*(A970-E970)/365.25, 0)</f>
        <v>0</v>
      </c>
      <c r="M970" s="41" t="n">
        <f aca="false">IF(A970&lt;=$G$2, $D$5*$D$2*(A970-E970)/365.25, 0)</f>
        <v>2053.38809034908</v>
      </c>
      <c r="N970" s="42" t="n">
        <f aca="false">(L970*H970 + M970*I970) * K970</f>
        <v>0.214825183939039</v>
      </c>
      <c r="O970" s="43" t="n">
        <f aca="false">IF(A970&lt;=$G$2, $D$2*(1-$D$3), 0)</f>
        <v>600000</v>
      </c>
      <c r="P970" s="44" t="n">
        <f aca="false">O970*I970*K970</f>
        <v>62.7719187469872</v>
      </c>
    </row>
    <row r="971" customFormat="false" ht="15" hidden="false" customHeight="false" outlineLevel="0" collapsed="false">
      <c r="A971" s="4" t="n">
        <f aca="false">WORKDAY(A970, 1)</f>
        <v>45240</v>
      </c>
      <c r="B971" s="33" t="n">
        <f aca="false">DATE(2000, MONTH(A971), DAY(A971))</f>
        <v>36840</v>
      </c>
      <c r="C971" s="33" t="n">
        <f aca="false">VLOOKUP(B971, $R$9:$S$13, 2)</f>
        <v>36880</v>
      </c>
      <c r="D971" s="34" t="n">
        <f aca="false">IF(OR(C971=B971, AND(C971&lt;&gt;C970, C970&gt;B970)), 1, 0)</f>
        <v>0</v>
      </c>
      <c r="E971" s="4" t="n">
        <f aca="false" t="array" ref="E971:E971">INDEX($A$9:A970, MAX(IF($D$9:D970=1, ROW(D$9:$D970)-ROW($D$9)+1, 0)))</f>
        <v>45189</v>
      </c>
      <c r="F971" s="36" t="n">
        <f aca="false">(A971-$A$2)/365.25</f>
        <v>3.68514715947981</v>
      </c>
      <c r="G971" s="37" t="n">
        <f aca="false">INDEX('Default Prob'!$P$5:$P$14,MIN(1+_xlfn.IFNA(MATCH(F971,'Default Prob'!$F$5:$F$14,1),0),COUNT('Default Prob'!$P$5:$P$14)))</f>
        <v>0.0422329706543792</v>
      </c>
      <c r="H971" s="37" t="n">
        <f aca="false">H970*EXP(-G970*(F971-F970))</f>
        <v>0.88507836987423</v>
      </c>
      <c r="I971" s="38" t="n">
        <f aca="false">H970-H971</f>
        <v>0.000102345379752955</v>
      </c>
      <c r="J971" s="39" t="n">
        <f aca="false">INDEX('Default Prob'!$C$3:$C$20, _xlfn.IFNA(MATCH(F971, 'Default Prob'!$B$3:$B$20, 1), 1))</f>
        <v>-0.00592</v>
      </c>
      <c r="K971" s="40" t="n">
        <f aca="false">1/((1+J971)^F971)</f>
        <v>1.02212204529646</v>
      </c>
      <c r="L971" s="41" t="n">
        <f aca="false">IF(AND(D971, A971 &lt;= $G$2), $D$5*$D$2*(A971-E971)/365.25, 0)</f>
        <v>0</v>
      </c>
      <c r="M971" s="41" t="n">
        <f aca="false">IF(A971&lt;=$G$2, $D$5*$D$2*(A971-E971)/365.25, 0)</f>
        <v>2094.45585215606</v>
      </c>
      <c r="N971" s="42" t="n">
        <f aca="false">(L971*H971 + M971*I971) * K971</f>
        <v>0.219099914286094</v>
      </c>
      <c r="O971" s="43" t="n">
        <f aca="false">IF(A971&lt;=$G$2, $D$2*(1-$D$3), 0)</f>
        <v>600000</v>
      </c>
      <c r="P971" s="44" t="n">
        <f aca="false">O971*I971*K971</f>
        <v>62.7656813278398</v>
      </c>
    </row>
    <row r="972" customFormat="false" ht="15" hidden="false" customHeight="false" outlineLevel="0" collapsed="false">
      <c r="A972" s="4" t="n">
        <f aca="false">WORKDAY(A971, 1)</f>
        <v>45243</v>
      </c>
      <c r="B972" s="33" t="n">
        <f aca="false">DATE(2000, MONTH(A972), DAY(A972))</f>
        <v>36843</v>
      </c>
      <c r="C972" s="33" t="n">
        <f aca="false">VLOOKUP(B972, $R$9:$S$13, 2)</f>
        <v>36880</v>
      </c>
      <c r="D972" s="34" t="n">
        <f aca="false">IF(OR(C972=B972, AND(C972&lt;&gt;C971, C971&gt;B971)), 1, 0)</f>
        <v>0</v>
      </c>
      <c r="E972" s="4" t="n">
        <f aca="false" t="array" ref="E972:E972">INDEX($A$9:A971, MAX(IF($D$9:D971=1, ROW(D$9:$D971)-ROW($D$9)+1, 0)))</f>
        <v>45189</v>
      </c>
      <c r="F972" s="36" t="n">
        <f aca="false">(A972-$A$2)/365.25</f>
        <v>3.6933607118412</v>
      </c>
      <c r="G972" s="37" t="n">
        <f aca="false">INDEX('Default Prob'!$P$5:$P$14,MIN(1+_xlfn.IFNA(MATCH(F972,'Default Prob'!$F$5:$F$14,1),0),COUNT('Default Prob'!$P$5:$P$14)))</f>
        <v>0.0422329706543792</v>
      </c>
      <c r="H972" s="37" t="n">
        <f aca="false">H971*EXP(-G971*(F972-F971))</f>
        <v>0.88477140472908</v>
      </c>
      <c r="I972" s="38" t="n">
        <f aca="false">H971-H972</f>
        <v>0.000306965145149829</v>
      </c>
      <c r="J972" s="39" t="n">
        <f aca="false">INDEX('Default Prob'!$C$3:$C$20, _xlfn.IFNA(MATCH(F972, 'Default Prob'!$B$3:$B$20, 1), 1))</f>
        <v>-0.00592</v>
      </c>
      <c r="K972" s="40" t="n">
        <f aca="false">1/((1+J972)^F972)</f>
        <v>1.02217189410426</v>
      </c>
      <c r="L972" s="41" t="n">
        <f aca="false">IF(AND(D972, A972 &lt;= $G$2), $D$5*$D$2*(A972-E972)/365.25, 0)</f>
        <v>0</v>
      </c>
      <c r="M972" s="41" t="n">
        <f aca="false">IF(A972&lt;=$G$2, $D$5*$D$2*(A972-E972)/365.25, 0)</f>
        <v>2217.659137577</v>
      </c>
      <c r="N972" s="42" t="n">
        <f aca="false">(L972*H972 + M972*I972) * K972</f>
        <v>0.695837444248736</v>
      </c>
      <c r="O972" s="43" t="n">
        <f aca="false">IF(A972&lt;=$G$2, $D$2*(1-$D$3), 0)</f>
        <v>600000</v>
      </c>
      <c r="P972" s="44" t="n">
        <f aca="false">O972*I972*K972</f>
        <v>188.262686305075</v>
      </c>
    </row>
    <row r="973" customFormat="false" ht="15" hidden="false" customHeight="false" outlineLevel="0" collapsed="false">
      <c r="A973" s="4" t="n">
        <f aca="false">WORKDAY(A972, 1)</f>
        <v>45244</v>
      </c>
      <c r="B973" s="33" t="n">
        <f aca="false">DATE(2000, MONTH(A973), DAY(A973))</f>
        <v>36844</v>
      </c>
      <c r="C973" s="33" t="n">
        <f aca="false">VLOOKUP(B973, $R$9:$S$13, 2)</f>
        <v>36880</v>
      </c>
      <c r="D973" s="34" t="n">
        <f aca="false">IF(OR(C973=B973, AND(C973&lt;&gt;C972, C972&gt;B972)), 1, 0)</f>
        <v>0</v>
      </c>
      <c r="E973" s="4" t="n">
        <f aca="false" t="array" ref="E973:E973">INDEX($A$9:A972, MAX(IF($D$9:D972=1, ROW(D$9:$D972)-ROW($D$9)+1, 0)))</f>
        <v>45189</v>
      </c>
      <c r="F973" s="36" t="n">
        <f aca="false">(A973-$A$2)/365.25</f>
        <v>3.69609856262834</v>
      </c>
      <c r="G973" s="37" t="n">
        <f aca="false">INDEX('Default Prob'!$P$5:$P$14,MIN(1+_xlfn.IFNA(MATCH(F973,'Default Prob'!$F$5:$F$14,1),0),COUNT('Default Prob'!$P$5:$P$14)))</f>
        <v>0.0422329706543792</v>
      </c>
      <c r="H973" s="37" t="n">
        <f aca="false">H972*EXP(-G972*(F973-F972))</f>
        <v>0.884669106674173</v>
      </c>
      <c r="I973" s="38" t="n">
        <f aca="false">H972-H973</f>
        <v>0.000102298054906913</v>
      </c>
      <c r="J973" s="39" t="n">
        <f aca="false">INDEX('Default Prob'!$C$3:$C$20, _xlfn.IFNA(MATCH(F973, 'Default Prob'!$B$3:$B$20, 1), 1))</f>
        <v>-0.00592</v>
      </c>
      <c r="K973" s="40" t="n">
        <f aca="false">1/((1+J973)^F973)</f>
        <v>1.02218851091378</v>
      </c>
      <c r="L973" s="41" t="n">
        <f aca="false">IF(AND(D973, A973 &lt;= $G$2), $D$5*$D$2*(A973-E973)/365.25, 0)</f>
        <v>0</v>
      </c>
      <c r="M973" s="41" t="n">
        <f aca="false">IF(A973&lt;=$G$2, $D$5*$D$2*(A973-E973)/365.25, 0)</f>
        <v>2258.72689938398</v>
      </c>
      <c r="N973" s="42" t="n">
        <f aca="false">(L973*H973 + M973*I973) * K973</f>
        <v>0.23619032044382</v>
      </c>
      <c r="O973" s="43" t="n">
        <f aca="false">IF(A973&lt;=$G$2, $D$2*(1-$D$3), 0)</f>
        <v>600000</v>
      </c>
      <c r="P973" s="44" t="n">
        <f aca="false">O973*I973*K973</f>
        <v>62.7407378488039</v>
      </c>
    </row>
    <row r="974" customFormat="false" ht="15" hidden="false" customHeight="false" outlineLevel="0" collapsed="false">
      <c r="A974" s="4" t="n">
        <f aca="false">WORKDAY(A973, 1)</f>
        <v>45245</v>
      </c>
      <c r="B974" s="33" t="n">
        <f aca="false">DATE(2000, MONTH(A974), DAY(A974))</f>
        <v>36845</v>
      </c>
      <c r="C974" s="33" t="n">
        <f aca="false">VLOOKUP(B974, $R$9:$S$13, 2)</f>
        <v>36880</v>
      </c>
      <c r="D974" s="34" t="n">
        <f aca="false">IF(OR(C974=B974, AND(C974&lt;&gt;C973, C973&gt;B973)), 1, 0)</f>
        <v>0</v>
      </c>
      <c r="E974" s="4" t="n">
        <f aca="false" t="array" ref="E974:E974">INDEX($A$9:A973, MAX(IF($D$9:D973=1, ROW(D$9:$D973)-ROW($D$9)+1, 0)))</f>
        <v>45189</v>
      </c>
      <c r="F974" s="36" t="n">
        <f aca="false">(A974-$A$2)/365.25</f>
        <v>3.69883641341547</v>
      </c>
      <c r="G974" s="37" t="n">
        <f aca="false">INDEX('Default Prob'!$P$5:$P$14,MIN(1+_xlfn.IFNA(MATCH(F974,'Default Prob'!$F$5:$F$14,1),0),COUNT('Default Prob'!$P$5:$P$14)))</f>
        <v>0.0422329706543792</v>
      </c>
      <c r="H974" s="37" t="n">
        <f aca="false">H973*EXP(-G973*(F974-F973))</f>
        <v>0.884566820447058</v>
      </c>
      <c r="I974" s="38" t="n">
        <f aca="false">H973-H974</f>
        <v>0.000102286227115056</v>
      </c>
      <c r="J974" s="39" t="n">
        <f aca="false">INDEX('Default Prob'!$C$3:$C$20, _xlfn.IFNA(MATCH(F974, 'Default Prob'!$B$3:$B$20, 1), 1))</f>
        <v>-0.00592</v>
      </c>
      <c r="K974" s="40" t="n">
        <f aca="false">1/((1+J974)^F974)</f>
        <v>1.02220512799342</v>
      </c>
      <c r="L974" s="41" t="n">
        <f aca="false">IF(AND(D974, A974 &lt;= $G$2), $D$5*$D$2*(A974-E974)/365.25, 0)</f>
        <v>0</v>
      </c>
      <c r="M974" s="41" t="n">
        <f aca="false">IF(A974&lt;=$G$2, $D$5*$D$2*(A974-E974)/365.25, 0)</f>
        <v>2299.79466119096</v>
      </c>
      <c r="N974" s="42" t="n">
        <f aca="false">(L974*H974 + M974*I974) * K974</f>
        <v>0.240460793810519</v>
      </c>
      <c r="O974" s="43" t="n">
        <f aca="false">IF(A974&lt;=$G$2, $D$2*(1-$D$3), 0)</f>
        <v>600000</v>
      </c>
      <c r="P974" s="44" t="n">
        <f aca="false">O974*I974*K974</f>
        <v>62.7345035280658</v>
      </c>
    </row>
    <row r="975" customFormat="false" ht="15" hidden="false" customHeight="false" outlineLevel="0" collapsed="false">
      <c r="A975" s="4" t="n">
        <f aca="false">WORKDAY(A974, 1)</f>
        <v>45246</v>
      </c>
      <c r="B975" s="33" t="n">
        <f aca="false">DATE(2000, MONTH(A975), DAY(A975))</f>
        <v>36846</v>
      </c>
      <c r="C975" s="33" t="n">
        <f aca="false">VLOOKUP(B975, $R$9:$S$13, 2)</f>
        <v>36880</v>
      </c>
      <c r="D975" s="34" t="n">
        <f aca="false">IF(OR(C975=B975, AND(C975&lt;&gt;C974, C974&gt;B974)), 1, 0)</f>
        <v>0</v>
      </c>
      <c r="E975" s="4" t="n">
        <f aca="false" t="array" ref="E975:E975">INDEX($A$9:A974, MAX(IF($D$9:D974=1, ROW(D$9:$D974)-ROW($D$9)+1, 0)))</f>
        <v>45189</v>
      </c>
      <c r="F975" s="36" t="n">
        <f aca="false">(A975-$A$2)/365.25</f>
        <v>3.7015742642026</v>
      </c>
      <c r="G975" s="37" t="n">
        <f aca="false">INDEX('Default Prob'!$P$5:$P$14,MIN(1+_xlfn.IFNA(MATCH(F975,'Default Prob'!$F$5:$F$14,1),0),COUNT('Default Prob'!$P$5:$P$14)))</f>
        <v>0.0422329706543792</v>
      </c>
      <c r="H975" s="37" t="n">
        <f aca="false">H974*EXP(-G974*(F975-F974))</f>
        <v>0.884464546046367</v>
      </c>
      <c r="I975" s="38" t="n">
        <f aca="false">H974-H975</f>
        <v>0.000102274400690661</v>
      </c>
      <c r="J975" s="39" t="n">
        <f aca="false">INDEX('Default Prob'!$C$3:$C$20, _xlfn.IFNA(MATCH(F975, 'Default Prob'!$B$3:$B$20, 1), 1))</f>
        <v>-0.00592</v>
      </c>
      <c r="K975" s="40" t="n">
        <f aca="false">1/((1+J975)^F975)</f>
        <v>1.02222174534319</v>
      </c>
      <c r="L975" s="41" t="n">
        <f aca="false">IF(AND(D975, A975 &lt;= $G$2), $D$5*$D$2*(A975-E975)/365.25, 0)</f>
        <v>0</v>
      </c>
      <c r="M975" s="41" t="n">
        <f aca="false">IF(A975&lt;=$G$2, $D$5*$D$2*(A975-E975)/365.25, 0)</f>
        <v>2340.86242299795</v>
      </c>
      <c r="N975" s="42" t="n">
        <f aca="false">(L975*H975 + M975*I975) * K975</f>
        <v>0.244730416161904</v>
      </c>
      <c r="O975" s="43" t="n">
        <f aca="false">IF(A975&lt;=$G$2, $D$2*(1-$D$3), 0)</f>
        <v>600000</v>
      </c>
      <c r="P975" s="44" t="n">
        <f aca="false">O975*I975*K975</f>
        <v>62.7282698267617</v>
      </c>
    </row>
    <row r="976" customFormat="false" ht="15" hidden="false" customHeight="false" outlineLevel="0" collapsed="false">
      <c r="A976" s="4" t="n">
        <f aca="false">WORKDAY(A975, 1)</f>
        <v>45247</v>
      </c>
      <c r="B976" s="33" t="n">
        <f aca="false">DATE(2000, MONTH(A976), DAY(A976))</f>
        <v>36847</v>
      </c>
      <c r="C976" s="33" t="n">
        <f aca="false">VLOOKUP(B976, $R$9:$S$13, 2)</f>
        <v>36880</v>
      </c>
      <c r="D976" s="34" t="n">
        <f aca="false">IF(OR(C976=B976, AND(C976&lt;&gt;C975, C975&gt;B975)), 1, 0)</f>
        <v>0</v>
      </c>
      <c r="E976" s="4" t="n">
        <f aca="false" t="array" ref="E976:E976">INDEX($A$9:A975, MAX(IF($D$9:D975=1, ROW(D$9:$D975)-ROW($D$9)+1, 0)))</f>
        <v>45189</v>
      </c>
      <c r="F976" s="36" t="n">
        <f aca="false">(A976-$A$2)/365.25</f>
        <v>3.70431211498973</v>
      </c>
      <c r="G976" s="37" t="n">
        <f aca="false">INDEX('Default Prob'!$P$5:$P$14,MIN(1+_xlfn.IFNA(MATCH(F976,'Default Prob'!$F$5:$F$14,1),0),COUNT('Default Prob'!$P$5:$P$14)))</f>
        <v>0.0422329706543792</v>
      </c>
      <c r="H976" s="37" t="n">
        <f aca="false">H975*EXP(-G975*(F976-F975))</f>
        <v>0.884362283470734</v>
      </c>
      <c r="I976" s="38" t="n">
        <f aca="false">H975-H976</f>
        <v>0.000102262575633727</v>
      </c>
      <c r="J976" s="39" t="n">
        <f aca="false">INDEX('Default Prob'!$C$3:$C$20, _xlfn.IFNA(MATCH(F976, 'Default Prob'!$B$3:$B$20, 1), 1))</f>
        <v>-0.00592</v>
      </c>
      <c r="K976" s="40" t="n">
        <f aca="false">1/((1+J976)^F976)</f>
        <v>1.02223836296311</v>
      </c>
      <c r="L976" s="41" t="n">
        <f aca="false">IF(AND(D976, A976 &lt;= $G$2), $D$5*$D$2*(A976-E976)/365.25, 0)</f>
        <v>0</v>
      </c>
      <c r="M976" s="41" t="n">
        <f aca="false">IF(A976&lt;=$G$2, $D$5*$D$2*(A976-E976)/365.25, 0)</f>
        <v>2381.93018480493</v>
      </c>
      <c r="N976" s="42" t="n">
        <f aca="false">(L976*H976 + M976*I976) * K976</f>
        <v>0.248999187625309</v>
      </c>
      <c r="O976" s="43" t="n">
        <f aca="false">IF(A976&lt;=$G$2, $D$2*(1-$D$3), 0)</f>
        <v>600000</v>
      </c>
      <c r="P976" s="44" t="n">
        <f aca="false">O976*I976*K976</f>
        <v>62.7220367449271</v>
      </c>
    </row>
    <row r="977" customFormat="false" ht="15" hidden="false" customHeight="false" outlineLevel="0" collapsed="false">
      <c r="A977" s="4" t="n">
        <f aca="false">WORKDAY(A976, 1)</f>
        <v>45250</v>
      </c>
      <c r="B977" s="33" t="n">
        <f aca="false">DATE(2000, MONTH(A977), DAY(A977))</f>
        <v>36850</v>
      </c>
      <c r="C977" s="33" t="n">
        <f aca="false">VLOOKUP(B977, $R$9:$S$13, 2)</f>
        <v>36880</v>
      </c>
      <c r="D977" s="34" t="n">
        <f aca="false">IF(OR(C977=B977, AND(C977&lt;&gt;C976, C976&gt;B976)), 1, 0)</f>
        <v>0</v>
      </c>
      <c r="E977" s="4" t="n">
        <f aca="false" t="array" ref="E977:E977">INDEX($A$9:A976, MAX(IF($D$9:D976=1, ROW(D$9:$D976)-ROW($D$9)+1, 0)))</f>
        <v>45189</v>
      </c>
      <c r="F977" s="36" t="n">
        <f aca="false">(A977-$A$2)/365.25</f>
        <v>3.71252566735113</v>
      </c>
      <c r="G977" s="37" t="n">
        <f aca="false">INDEX('Default Prob'!$P$5:$P$14,MIN(1+_xlfn.IFNA(MATCH(F977,'Default Prob'!$F$5:$F$14,1),0),COUNT('Default Prob'!$P$5:$P$14)))</f>
        <v>0.0422329706543792</v>
      </c>
      <c r="H977" s="37" t="n">
        <f aca="false">H976*EXP(-G976*(F977-F976))</f>
        <v>0.884055566680503</v>
      </c>
      <c r="I977" s="38" t="n">
        <f aca="false">H976-H977</f>
        <v>0.000306716790230865</v>
      </c>
      <c r="J977" s="39" t="n">
        <f aca="false">INDEX('Default Prob'!$C$3:$C$20, _xlfn.IFNA(MATCH(F977, 'Default Prob'!$B$3:$B$20, 1), 1))</f>
        <v>-0.00592</v>
      </c>
      <c r="K977" s="40" t="n">
        <f aca="false">1/((1+J977)^F977)</f>
        <v>1.02228821744372</v>
      </c>
      <c r="L977" s="41" t="n">
        <f aca="false">IF(AND(D977, A977 &lt;= $G$2), $D$5*$D$2*(A977-E977)/365.25, 0)</f>
        <v>0</v>
      </c>
      <c r="M977" s="41" t="n">
        <f aca="false">IF(A977&lt;=$G$2, $D$5*$D$2*(A977-E977)/365.25, 0)</f>
        <v>2505.13347022587</v>
      </c>
      <c r="N977" s="42" t="n">
        <f aca="false">(L977*H977 + M977*I977) * K977</f>
        <v>0.785492016651143</v>
      </c>
      <c r="O977" s="43" t="n">
        <f aca="false">IF(A977&lt;=$G$2, $D$2*(1-$D$3), 0)</f>
        <v>600000</v>
      </c>
      <c r="P977" s="44" t="n">
        <f aca="false">O977*I977*K977</f>
        <v>188.131776447102</v>
      </c>
    </row>
    <row r="978" customFormat="false" ht="15" hidden="false" customHeight="false" outlineLevel="0" collapsed="false">
      <c r="A978" s="4" t="n">
        <f aca="false">WORKDAY(A977, 1)</f>
        <v>45251</v>
      </c>
      <c r="B978" s="33" t="n">
        <f aca="false">DATE(2000, MONTH(A978), DAY(A978))</f>
        <v>36851</v>
      </c>
      <c r="C978" s="33" t="n">
        <f aca="false">VLOOKUP(B978, $R$9:$S$13, 2)</f>
        <v>36880</v>
      </c>
      <c r="D978" s="34" t="n">
        <f aca="false">IF(OR(C978=B978, AND(C978&lt;&gt;C977, C977&gt;B977)), 1, 0)</f>
        <v>0</v>
      </c>
      <c r="E978" s="4" t="n">
        <f aca="false" t="array" ref="E978:E978">INDEX($A$9:A977, MAX(IF($D$9:D977=1, ROW(D$9:$D977)-ROW($D$9)+1, 0)))</f>
        <v>45189</v>
      </c>
      <c r="F978" s="36" t="n">
        <f aca="false">(A978-$A$2)/365.25</f>
        <v>3.71526351813826</v>
      </c>
      <c r="G978" s="37" t="n">
        <f aca="false">INDEX('Default Prob'!$P$5:$P$14,MIN(1+_xlfn.IFNA(MATCH(F978,'Default Prob'!$F$5:$F$14,1),0),COUNT('Default Prob'!$P$5:$P$14)))</f>
        <v>0.0422329706543792</v>
      </c>
      <c r="H978" s="37" t="n">
        <f aca="false">H977*EXP(-G977*(F978-F977))</f>
        <v>0.883953351391426</v>
      </c>
      <c r="I978" s="38" t="n">
        <f aca="false">H977-H978</f>
        <v>0.000102215289076502</v>
      </c>
      <c r="J978" s="39" t="n">
        <f aca="false">INDEX('Default Prob'!$C$3:$C$20, _xlfn.IFNA(MATCH(F978, 'Default Prob'!$B$3:$B$20, 1), 1))</f>
        <v>-0.00592</v>
      </c>
      <c r="K978" s="40" t="n">
        <f aca="false">1/((1+J978)^F978)</f>
        <v>1.02230483614422</v>
      </c>
      <c r="L978" s="41" t="n">
        <f aca="false">IF(AND(D978, A978 &lt;= $G$2), $D$5*$D$2*(A978-E978)/365.25, 0)</f>
        <v>0</v>
      </c>
      <c r="M978" s="41" t="n">
        <f aca="false">IF(A978&lt;=$G$2, $D$5*$D$2*(A978-E978)/365.25, 0)</f>
        <v>2546.20123203285</v>
      </c>
      <c r="N978" s="42" t="n">
        <f aca="false">(L978*H978 + M978*I978) * K978</f>
        <v>0.266065767135475</v>
      </c>
      <c r="O978" s="43" t="n">
        <f aca="false">IF(A978&lt;=$G$2, $D$2*(1-$D$3), 0)</f>
        <v>600000</v>
      </c>
      <c r="P978" s="44" t="n">
        <f aca="false">O978*I978*K978</f>
        <v>62.6971106104724</v>
      </c>
    </row>
    <row r="979" customFormat="false" ht="15" hidden="false" customHeight="false" outlineLevel="0" collapsed="false">
      <c r="A979" s="4" t="n">
        <f aca="false">WORKDAY(A978, 1)</f>
        <v>45252</v>
      </c>
      <c r="B979" s="33" t="n">
        <f aca="false">DATE(2000, MONTH(A979), DAY(A979))</f>
        <v>36852</v>
      </c>
      <c r="C979" s="33" t="n">
        <f aca="false">VLOOKUP(B979, $R$9:$S$13, 2)</f>
        <v>36880</v>
      </c>
      <c r="D979" s="34" t="n">
        <f aca="false">IF(OR(C979=B979, AND(C979&lt;&gt;C978, C978&gt;B978)), 1, 0)</f>
        <v>0</v>
      </c>
      <c r="E979" s="4" t="n">
        <f aca="false" t="array" ref="E979:E979">INDEX($A$9:A978, MAX(IF($D$9:D978=1, ROW(D$9:$D978)-ROW($D$9)+1, 0)))</f>
        <v>45189</v>
      </c>
      <c r="F979" s="36" t="n">
        <f aca="false">(A979-$A$2)/365.25</f>
        <v>3.71800136892539</v>
      </c>
      <c r="G979" s="37" t="n">
        <f aca="false">INDEX('Default Prob'!$P$5:$P$14,MIN(1+_xlfn.IFNA(MATCH(F979,'Default Prob'!$F$5:$F$14,1),0),COUNT('Default Prob'!$P$5:$P$14)))</f>
        <v>0.0422329706543792</v>
      </c>
      <c r="H979" s="37" t="n">
        <f aca="false">H978*EXP(-G978*(F979-F978))</f>
        <v>0.883851147920572</v>
      </c>
      <c r="I979" s="38" t="n">
        <f aca="false">H978-H979</f>
        <v>0.000102203470854101</v>
      </c>
      <c r="J979" s="39" t="n">
        <f aca="false">INDEX('Default Prob'!$C$3:$C$20, _xlfn.IFNA(MATCH(F979, 'Default Prob'!$B$3:$B$20, 1), 1))</f>
        <v>-0.00592</v>
      </c>
      <c r="K979" s="40" t="n">
        <f aca="false">1/((1+J979)^F979)</f>
        <v>1.02232145511489</v>
      </c>
      <c r="L979" s="41" t="n">
        <f aca="false">IF(AND(D979, A979 &lt;= $G$2), $D$5*$D$2*(A979-E979)/365.25, 0)</f>
        <v>0</v>
      </c>
      <c r="M979" s="41" t="n">
        <f aca="false">IF(A979&lt;=$G$2, $D$5*$D$2*(A979-E979)/365.25, 0)</f>
        <v>2587.26899383984</v>
      </c>
      <c r="N979" s="42" t="n">
        <f aca="false">(L979*H979 + M979*I979) * K979</f>
        <v>0.270330286061827</v>
      </c>
      <c r="O979" s="43" t="n">
        <f aca="false">IF(A979&lt;=$G$2, $D$2*(1-$D$3), 0)</f>
        <v>600000</v>
      </c>
      <c r="P979" s="44" t="n">
        <f aca="false">O979*I979*K979</f>
        <v>62.6908806248141</v>
      </c>
    </row>
    <row r="980" customFormat="false" ht="15" hidden="false" customHeight="false" outlineLevel="0" collapsed="false">
      <c r="A980" s="4" t="n">
        <f aca="false">WORKDAY(A979, 1)</f>
        <v>45253</v>
      </c>
      <c r="B980" s="33" t="n">
        <f aca="false">DATE(2000, MONTH(A980), DAY(A980))</f>
        <v>36853</v>
      </c>
      <c r="C980" s="33" t="n">
        <f aca="false">VLOOKUP(B980, $R$9:$S$13, 2)</f>
        <v>36880</v>
      </c>
      <c r="D980" s="34" t="n">
        <f aca="false">IF(OR(C980=B980, AND(C980&lt;&gt;C979, C979&gt;B979)), 1, 0)</f>
        <v>0</v>
      </c>
      <c r="E980" s="4" t="n">
        <f aca="false" t="array" ref="E980:E980">INDEX($A$9:A979, MAX(IF($D$9:D979=1, ROW(D$9:$D979)-ROW($D$9)+1, 0)))</f>
        <v>45189</v>
      </c>
      <c r="F980" s="36" t="n">
        <f aca="false">(A980-$A$2)/365.25</f>
        <v>3.72073921971253</v>
      </c>
      <c r="G980" s="37" t="n">
        <f aca="false">INDEX('Default Prob'!$P$5:$P$14,MIN(1+_xlfn.IFNA(MATCH(F980,'Default Prob'!$F$5:$F$14,1),0),COUNT('Default Prob'!$P$5:$P$14)))</f>
        <v>0.0422329706543792</v>
      </c>
      <c r="H980" s="37" t="n">
        <f aca="false">H979*EXP(-G979*(F980-F979))</f>
        <v>0.883748956266574</v>
      </c>
      <c r="I980" s="38" t="n">
        <f aca="false">H979-H980</f>
        <v>0.000102191653998163</v>
      </c>
      <c r="J980" s="39" t="n">
        <f aca="false">INDEX('Default Prob'!$C$3:$C$20, _xlfn.IFNA(MATCH(F980, 'Default Prob'!$B$3:$B$20, 1), 1))</f>
        <v>-0.00592</v>
      </c>
      <c r="K980" s="40" t="n">
        <f aca="false">1/((1+J980)^F980)</f>
        <v>1.02233807435572</v>
      </c>
      <c r="L980" s="41" t="n">
        <f aca="false">IF(AND(D980, A980 &lt;= $G$2), $D$5*$D$2*(A980-E980)/365.25, 0)</f>
        <v>0</v>
      </c>
      <c r="M980" s="41" t="n">
        <f aca="false">IF(A980&lt;=$G$2, $D$5*$D$2*(A980-E980)/365.25, 0)</f>
        <v>2628.33675564682</v>
      </c>
      <c r="N980" s="42" t="n">
        <f aca="false">(L980*H980 + M980*I980) * K980</f>
        <v>0.274593954861491</v>
      </c>
      <c r="O980" s="43" t="n">
        <f aca="false">IF(A980&lt;=$G$2, $D$2*(1-$D$3), 0)</f>
        <v>600000</v>
      </c>
      <c r="P980" s="44" t="n">
        <f aca="false">O980*I980*K980</f>
        <v>62.6846512582248</v>
      </c>
    </row>
    <row r="981" customFormat="false" ht="15" hidden="false" customHeight="false" outlineLevel="0" collapsed="false">
      <c r="A981" s="4" t="n">
        <f aca="false">WORKDAY(A980, 1)</f>
        <v>45254</v>
      </c>
      <c r="B981" s="33" t="n">
        <f aca="false">DATE(2000, MONTH(A981), DAY(A981))</f>
        <v>36854</v>
      </c>
      <c r="C981" s="33" t="n">
        <f aca="false">VLOOKUP(B981, $R$9:$S$13, 2)</f>
        <v>36880</v>
      </c>
      <c r="D981" s="34" t="n">
        <f aca="false">IF(OR(C981=B981, AND(C981&lt;&gt;C980, C980&gt;B980)), 1, 0)</f>
        <v>0</v>
      </c>
      <c r="E981" s="4" t="n">
        <f aca="false" t="array" ref="E981:E981">INDEX($A$9:A980, MAX(IF($D$9:D980=1, ROW(D$9:$D980)-ROW($D$9)+1, 0)))</f>
        <v>45189</v>
      </c>
      <c r="F981" s="36" t="n">
        <f aca="false">(A981-$A$2)/365.25</f>
        <v>3.72347707049966</v>
      </c>
      <c r="G981" s="37" t="n">
        <f aca="false">INDEX('Default Prob'!$P$5:$P$14,MIN(1+_xlfn.IFNA(MATCH(F981,'Default Prob'!$F$5:$F$14,1),0),COUNT('Default Prob'!$P$5:$P$14)))</f>
        <v>0.0422329706543792</v>
      </c>
      <c r="H981" s="37" t="n">
        <f aca="false">H980*EXP(-G980*(F981-F980))</f>
        <v>0.883646776428066</v>
      </c>
      <c r="I981" s="38" t="n">
        <f aca="false">H980-H981</f>
        <v>0.000102179838508465</v>
      </c>
      <c r="J981" s="39" t="n">
        <f aca="false">INDEX('Default Prob'!$C$3:$C$20, _xlfn.IFNA(MATCH(F981, 'Default Prob'!$B$3:$B$20, 1), 1))</f>
        <v>-0.00592</v>
      </c>
      <c r="K981" s="40" t="n">
        <f aca="false">1/((1+J981)^F981)</f>
        <v>1.02235469386672</v>
      </c>
      <c r="L981" s="41" t="n">
        <f aca="false">IF(AND(D981, A981 &lt;= $G$2), $D$5*$D$2*(A981-E981)/365.25, 0)</f>
        <v>0</v>
      </c>
      <c r="M981" s="41" t="n">
        <f aca="false">IF(A981&lt;=$G$2, $D$5*$D$2*(A981-E981)/365.25, 0)</f>
        <v>2669.4045174538</v>
      </c>
      <c r="N981" s="42" t="n">
        <f aca="false">(L981*H981 + M981*I981) * K981</f>
        <v>0.278856773661139</v>
      </c>
      <c r="O981" s="43" t="n">
        <f aca="false">IF(A981&lt;=$G$2, $D$2*(1-$D$3), 0)</f>
        <v>600000</v>
      </c>
      <c r="P981" s="44" t="n">
        <f aca="false">O981*I981*K981</f>
        <v>62.6784225106038</v>
      </c>
    </row>
    <row r="982" customFormat="false" ht="15" hidden="false" customHeight="false" outlineLevel="0" collapsed="false">
      <c r="A982" s="4" t="n">
        <f aca="false">WORKDAY(A981, 1)</f>
        <v>45257</v>
      </c>
      <c r="B982" s="33" t="n">
        <f aca="false">DATE(2000, MONTH(A982), DAY(A982))</f>
        <v>36857</v>
      </c>
      <c r="C982" s="33" t="n">
        <f aca="false">VLOOKUP(B982, $R$9:$S$13, 2)</f>
        <v>36880</v>
      </c>
      <c r="D982" s="34" t="n">
        <f aca="false">IF(OR(C982=B982, AND(C982&lt;&gt;C981, C981&gt;B981)), 1, 0)</f>
        <v>0</v>
      </c>
      <c r="E982" s="4" t="n">
        <f aca="false" t="array" ref="E982:E982">INDEX($A$9:A981, MAX(IF($D$9:D981=1, ROW(D$9:$D981)-ROW($D$9)+1, 0)))</f>
        <v>45189</v>
      </c>
      <c r="F982" s="36" t="n">
        <f aca="false">(A982-$A$2)/365.25</f>
        <v>3.73169062286105</v>
      </c>
      <c r="G982" s="37" t="n">
        <f aca="false">INDEX('Default Prob'!$P$5:$P$14,MIN(1+_xlfn.IFNA(MATCH(F982,'Default Prob'!$F$5:$F$14,1),0),COUNT('Default Prob'!$P$5:$P$14)))</f>
        <v>0.0422329706543792</v>
      </c>
      <c r="H982" s="37" t="n">
        <f aca="false">H981*EXP(-G981*(F982-F981))</f>
        <v>0.883340307791818</v>
      </c>
      <c r="I982" s="38" t="n">
        <f aca="false">H981-H982</f>
        <v>0.000306468636247392</v>
      </c>
      <c r="J982" s="39" t="n">
        <f aca="false">INDEX('Default Prob'!$C$3:$C$20, _xlfn.IFNA(MATCH(F982, 'Default Prob'!$B$3:$B$20, 1), 1))</f>
        <v>-0.00592</v>
      </c>
      <c r="K982" s="40" t="n">
        <f aca="false">1/((1+J982)^F982)</f>
        <v>1.02240455402078</v>
      </c>
      <c r="L982" s="41" t="n">
        <f aca="false">IF(AND(D982, A982 &lt;= $G$2), $D$5*$D$2*(A982-E982)/365.25, 0)</f>
        <v>0</v>
      </c>
      <c r="M982" s="41" t="n">
        <f aca="false">IF(A982&lt;=$G$2, $D$5*$D$2*(A982-E982)/365.25, 0)</f>
        <v>2792.60780287474</v>
      </c>
      <c r="N982" s="42" t="n">
        <f aca="false">(L982*H982 + M982*I982) * K982</f>
        <v>0.875021568654757</v>
      </c>
      <c r="O982" s="43" t="n">
        <f aca="false">IF(A982&lt;=$G$2, $D$2*(1-$D$3), 0)</f>
        <v>600000</v>
      </c>
      <c r="P982" s="44" t="n">
        <f aca="false">O982*I982*K982</f>
        <v>188.000957618323</v>
      </c>
    </row>
    <row r="983" customFormat="false" ht="15" hidden="false" customHeight="false" outlineLevel="0" collapsed="false">
      <c r="A983" s="4" t="n">
        <f aca="false">WORKDAY(A982, 1)</f>
        <v>45258</v>
      </c>
      <c r="B983" s="33" t="n">
        <f aca="false">DATE(2000, MONTH(A983), DAY(A983))</f>
        <v>36858</v>
      </c>
      <c r="C983" s="33" t="n">
        <f aca="false">VLOOKUP(B983, $R$9:$S$13, 2)</f>
        <v>36880</v>
      </c>
      <c r="D983" s="34" t="n">
        <f aca="false">IF(OR(C983=B983, AND(C983&lt;&gt;C982, C982&gt;B982)), 1, 0)</f>
        <v>0</v>
      </c>
      <c r="E983" s="4" t="n">
        <f aca="false" t="array" ref="E983:E983">INDEX($A$9:A982, MAX(IF($D$9:D982=1, ROW(D$9:$D982)-ROW($D$9)+1, 0)))</f>
        <v>45189</v>
      </c>
      <c r="F983" s="36" t="n">
        <f aca="false">(A983-$A$2)/365.25</f>
        <v>3.73442847364819</v>
      </c>
      <c r="G983" s="37" t="n">
        <f aca="false">INDEX('Default Prob'!$P$5:$P$14,MIN(1+_xlfn.IFNA(MATCH(F983,'Default Prob'!$F$5:$F$14,1),0),COUNT('Default Prob'!$P$5:$P$14)))</f>
        <v>0.0422329706543792</v>
      </c>
      <c r="H983" s="37" t="n">
        <f aca="false">H982*EXP(-G982*(F983-F982))</f>
        <v>0.883238175201609</v>
      </c>
      <c r="I983" s="38" t="n">
        <f aca="false">H982-H983</f>
        <v>0.000102132590209192</v>
      </c>
      <c r="J983" s="39" t="n">
        <f aca="false">INDEX('Default Prob'!$C$3:$C$20, _xlfn.IFNA(MATCH(F983, 'Default Prob'!$B$3:$B$20, 1), 1))</f>
        <v>-0.00592</v>
      </c>
      <c r="K983" s="40" t="n">
        <f aca="false">1/((1+J983)^F983)</f>
        <v>1.0224211746125</v>
      </c>
      <c r="L983" s="41" t="n">
        <f aca="false">IF(AND(D983, A983 &lt;= $G$2), $D$5*$D$2*(A983-E983)/365.25, 0)</f>
        <v>0</v>
      </c>
      <c r="M983" s="41" t="n">
        <f aca="false">IF(A983&lt;=$G$2, $D$5*$D$2*(A983-E983)/365.25, 0)</f>
        <v>2833.67556468172</v>
      </c>
      <c r="N983" s="42" t="n">
        <f aca="false">(L983*H983 + M983*I983) * K983</f>
        <v>0.295899551396511</v>
      </c>
      <c r="O983" s="43" t="n">
        <f aca="false">IF(A983&lt;=$G$2, $D$2*(1-$D$3), 0)</f>
        <v>600000</v>
      </c>
      <c r="P983" s="44" t="n">
        <f aca="false">O983*I983*K983</f>
        <v>62.6535137087395</v>
      </c>
    </row>
    <row r="984" customFormat="false" ht="15" hidden="false" customHeight="false" outlineLevel="0" collapsed="false">
      <c r="A984" s="4" t="n">
        <f aca="false">WORKDAY(A983, 1)</f>
        <v>45259</v>
      </c>
      <c r="B984" s="33" t="n">
        <f aca="false">DATE(2000, MONTH(A984), DAY(A984))</f>
        <v>36859</v>
      </c>
      <c r="C984" s="33" t="n">
        <f aca="false">VLOOKUP(B984, $R$9:$S$13, 2)</f>
        <v>36880</v>
      </c>
      <c r="D984" s="34" t="n">
        <f aca="false">IF(OR(C984=B984, AND(C984&lt;&gt;C983, C983&gt;B983)), 1, 0)</f>
        <v>0</v>
      </c>
      <c r="E984" s="4" t="n">
        <f aca="false" t="array" ref="E984:E984">INDEX($A$9:A983, MAX(IF($D$9:D983=1, ROW(D$9:$D983)-ROW($D$9)+1, 0)))</f>
        <v>45189</v>
      </c>
      <c r="F984" s="36" t="n">
        <f aca="false">(A984-$A$2)/365.25</f>
        <v>3.73716632443532</v>
      </c>
      <c r="G984" s="37" t="n">
        <f aca="false">INDEX('Default Prob'!$P$5:$P$14,MIN(1+_xlfn.IFNA(MATCH(F984,'Default Prob'!$F$5:$F$14,1),0),COUNT('Default Prob'!$P$5:$P$14)))</f>
        <v>0.0422329706543792</v>
      </c>
      <c r="H984" s="37" t="n">
        <f aca="false">H983*EXP(-G983*(F984-F983))</f>
        <v>0.883136054420061</v>
      </c>
      <c r="I984" s="38" t="n">
        <f aca="false">H983-H984</f>
        <v>0.000102120781548476</v>
      </c>
      <c r="J984" s="39" t="n">
        <f aca="false">INDEX('Default Prob'!$C$3:$C$20, _xlfn.IFNA(MATCH(F984, 'Default Prob'!$B$3:$B$20, 1), 1))</f>
        <v>-0.00592</v>
      </c>
      <c r="K984" s="40" t="n">
        <f aca="false">1/((1+J984)^F984)</f>
        <v>1.02243779547441</v>
      </c>
      <c r="L984" s="41" t="n">
        <f aca="false">IF(AND(D984, A984 &lt;= $G$2), $D$5*$D$2*(A984-E984)/365.25, 0)</f>
        <v>0</v>
      </c>
      <c r="M984" s="41" t="n">
        <f aca="false">IF(A984&lt;=$G$2, $D$5*$D$2*(A984-E984)/365.25, 0)</f>
        <v>2874.74332648871</v>
      </c>
      <c r="N984" s="42" t="n">
        <f aca="false">(L984*H984 + M984*I984) * K984</f>
        <v>0.300158122098494</v>
      </c>
      <c r="O984" s="43" t="n">
        <f aca="false">IF(A984&lt;=$G$2, $D$2*(1-$D$3), 0)</f>
        <v>600000</v>
      </c>
      <c r="P984" s="44" t="n">
        <f aca="false">O984*I984*K984</f>
        <v>62.6472880551286</v>
      </c>
    </row>
    <row r="985" customFormat="false" ht="15" hidden="false" customHeight="false" outlineLevel="0" collapsed="false">
      <c r="A985" s="4" t="n">
        <f aca="false">WORKDAY(A984, 1)</f>
        <v>45260</v>
      </c>
      <c r="B985" s="33" t="n">
        <f aca="false">DATE(2000, MONTH(A985), DAY(A985))</f>
        <v>36860</v>
      </c>
      <c r="C985" s="33" t="n">
        <f aca="false">VLOOKUP(B985, $R$9:$S$13, 2)</f>
        <v>36880</v>
      </c>
      <c r="D985" s="34" t="n">
        <f aca="false">IF(OR(C985=B985, AND(C985&lt;&gt;C984, C984&gt;B984)), 1, 0)</f>
        <v>0</v>
      </c>
      <c r="E985" s="4" t="n">
        <f aca="false" t="array" ref="E985:E985">INDEX($A$9:A984, MAX(IF($D$9:D984=1, ROW(D$9:$D984)-ROW($D$9)+1, 0)))</f>
        <v>45189</v>
      </c>
      <c r="F985" s="36" t="n">
        <f aca="false">(A985-$A$2)/365.25</f>
        <v>3.73990417522245</v>
      </c>
      <c r="G985" s="37" t="n">
        <f aca="false">INDEX('Default Prob'!$P$5:$P$14,MIN(1+_xlfn.IFNA(MATCH(F985,'Default Prob'!$F$5:$F$14,1),0),COUNT('Default Prob'!$P$5:$P$14)))</f>
        <v>0.0422329706543792</v>
      </c>
      <c r="H985" s="37" t="n">
        <f aca="false">H984*EXP(-G984*(F985-F984))</f>
        <v>0.883033945445808</v>
      </c>
      <c r="I985" s="38" t="n">
        <f aca="false">H984-H985</f>
        <v>0.000102108974253112</v>
      </c>
      <c r="J985" s="39" t="n">
        <f aca="false">INDEX('Default Prob'!$C$3:$C$20, _xlfn.IFNA(MATCH(F985, 'Default Prob'!$B$3:$B$20, 1), 1))</f>
        <v>-0.00592</v>
      </c>
      <c r="K985" s="40" t="n">
        <f aca="false">1/((1+J985)^F985)</f>
        <v>1.02245441660652</v>
      </c>
      <c r="L985" s="41" t="n">
        <f aca="false">IF(AND(D985, A985 &lt;= $G$2), $D$5*$D$2*(A985-E985)/365.25, 0)</f>
        <v>0</v>
      </c>
      <c r="M985" s="41" t="n">
        <f aca="false">IF(A985&lt;=$G$2, $D$5*$D$2*(A985-E985)/365.25, 0)</f>
        <v>2915.81108829569</v>
      </c>
      <c r="N985" s="42" t="n">
        <f aca="false">(L985*H985 + M985*I985) * K985</f>
        <v>0.30441584356132</v>
      </c>
      <c r="O985" s="43" t="n">
        <f aca="false">IF(A985&lt;=$G$2, $D$2*(1-$D$3), 0)</f>
        <v>600000</v>
      </c>
      <c r="P985" s="44" t="n">
        <f aca="false">O985*I985*K985</f>
        <v>62.6410630201534</v>
      </c>
    </row>
    <row r="986" customFormat="false" ht="15" hidden="false" customHeight="false" outlineLevel="0" collapsed="false">
      <c r="A986" s="4" t="n">
        <f aca="false">WORKDAY(A985, 1)</f>
        <v>45261</v>
      </c>
      <c r="B986" s="33" t="n">
        <f aca="false">DATE(2000, MONTH(A986), DAY(A986))</f>
        <v>36861</v>
      </c>
      <c r="C986" s="33" t="n">
        <f aca="false">VLOOKUP(B986, $R$9:$S$13, 2)</f>
        <v>36880</v>
      </c>
      <c r="D986" s="34" t="n">
        <f aca="false">IF(OR(C986=B986, AND(C986&lt;&gt;C985, C985&gt;B985)), 1, 0)</f>
        <v>0</v>
      </c>
      <c r="E986" s="4" t="n">
        <f aca="false" t="array" ref="E986:E986">INDEX($A$9:A985, MAX(IF($D$9:D985=1, ROW(D$9:$D985)-ROW($D$9)+1, 0)))</f>
        <v>45189</v>
      </c>
      <c r="F986" s="36" t="n">
        <f aca="false">(A986-$A$2)/365.25</f>
        <v>3.74264202600958</v>
      </c>
      <c r="G986" s="37" t="n">
        <f aca="false">INDEX('Default Prob'!$P$5:$P$14,MIN(1+_xlfn.IFNA(MATCH(F986,'Default Prob'!$F$5:$F$14,1),0),COUNT('Default Prob'!$P$5:$P$14)))</f>
        <v>0.0422329706543792</v>
      </c>
      <c r="H986" s="37" t="n">
        <f aca="false">H985*EXP(-G985*(F986-F985))</f>
        <v>0.882931848277485</v>
      </c>
      <c r="I986" s="38" t="n">
        <f aca="false">H985-H986</f>
        <v>0.000102097168322879</v>
      </c>
      <c r="J986" s="39" t="n">
        <f aca="false">INDEX('Default Prob'!$C$3:$C$20, _xlfn.IFNA(MATCH(F986, 'Default Prob'!$B$3:$B$20, 1), 1))</f>
        <v>-0.00592</v>
      </c>
      <c r="K986" s="40" t="n">
        <f aca="false">1/((1+J986)^F986)</f>
        <v>1.02247103800882</v>
      </c>
      <c r="L986" s="41" t="n">
        <f aca="false">IF(AND(D986, A986 &lt;= $G$2), $D$5*$D$2*(A986-E986)/365.25, 0)</f>
        <v>0</v>
      </c>
      <c r="M986" s="41" t="n">
        <f aca="false">IF(A986&lt;=$G$2, $D$5*$D$2*(A986-E986)/365.25, 0)</f>
        <v>2956.87885010267</v>
      </c>
      <c r="N986" s="42" t="n">
        <f aca="false">(L986*H986 + M986*I986) * K986</f>
        <v>0.308672715911522</v>
      </c>
      <c r="O986" s="43" t="n">
        <f aca="false">IF(A986&lt;=$G$2, $D$2*(1-$D$3), 0)</f>
        <v>600000</v>
      </c>
      <c r="P986" s="44" t="n">
        <f aca="false">O986*I986*K986</f>
        <v>62.6348386037131</v>
      </c>
    </row>
    <row r="987" customFormat="false" ht="15" hidden="false" customHeight="false" outlineLevel="0" collapsed="false">
      <c r="A987" s="4" t="n">
        <f aca="false">WORKDAY(A986, 1)</f>
        <v>45264</v>
      </c>
      <c r="B987" s="33" t="n">
        <f aca="false">DATE(2000, MONTH(A987), DAY(A987))</f>
        <v>36864</v>
      </c>
      <c r="C987" s="33" t="n">
        <f aca="false">VLOOKUP(B987, $R$9:$S$13, 2)</f>
        <v>36880</v>
      </c>
      <c r="D987" s="34" t="n">
        <f aca="false">IF(OR(C987=B987, AND(C987&lt;&gt;C986, C986&gt;B986)), 1, 0)</f>
        <v>0</v>
      </c>
      <c r="E987" s="4" t="n">
        <f aca="false" t="array" ref="E987:E987">INDEX($A$9:A986, MAX(IF($D$9:D986=1, ROW(D$9:$D986)-ROW($D$9)+1, 0)))</f>
        <v>45189</v>
      </c>
      <c r="F987" s="36" t="n">
        <f aca="false">(A987-$A$2)/365.25</f>
        <v>3.75085557837098</v>
      </c>
      <c r="G987" s="37" t="n">
        <f aca="false">INDEX('Default Prob'!$P$5:$P$14,MIN(1+_xlfn.IFNA(MATCH(F987,'Default Prob'!$F$5:$F$14,1),0),COUNT('Default Prob'!$P$5:$P$14)))</f>
        <v>0.0422329706543792</v>
      </c>
      <c r="H987" s="37" t="n">
        <f aca="false">H986*EXP(-G986*(F987-F986))</f>
        <v>0.882625627594448</v>
      </c>
      <c r="I987" s="38" t="n">
        <f aca="false">H986-H987</f>
        <v>0.000306220683036651</v>
      </c>
      <c r="J987" s="39" t="n">
        <f aca="false">INDEX('Default Prob'!$C$3:$C$20, _xlfn.IFNA(MATCH(F987, 'Default Prob'!$B$3:$B$20, 1), 1))</f>
        <v>-0.00592</v>
      </c>
      <c r="K987" s="40" t="n">
        <f aca="false">1/((1+J987)^F987)</f>
        <v>1.02252090383697</v>
      </c>
      <c r="L987" s="41" t="n">
        <f aca="false">IF(AND(D987, A987 &lt;= $G$2), $D$5*$D$2*(A987-E987)/365.25, 0)</f>
        <v>0</v>
      </c>
      <c r="M987" s="41" t="n">
        <f aca="false">IF(A987&lt;=$G$2, $D$5*$D$2*(A987-E987)/365.25, 0)</f>
        <v>3080.08213552361</v>
      </c>
      <c r="N987" s="42" t="n">
        <f aca="false">(L987*H987 + M987*I987) * K987</f>
        <v>0.964426230776831</v>
      </c>
      <c r="O987" s="43" t="n">
        <f aca="false">IF(A987&lt;=$G$2, $D$2*(1-$D$3), 0)</f>
        <v>600000</v>
      </c>
      <c r="P987" s="44" t="n">
        <f aca="false">O987*I987*K987</f>
        <v>187.870229755327</v>
      </c>
    </row>
    <row r="988" customFormat="false" ht="15" hidden="false" customHeight="false" outlineLevel="0" collapsed="false">
      <c r="A988" s="4" t="n">
        <f aca="false">WORKDAY(A987, 1)</f>
        <v>45265</v>
      </c>
      <c r="B988" s="33" t="n">
        <f aca="false">DATE(2000, MONTH(A988), DAY(A988))</f>
        <v>36865</v>
      </c>
      <c r="C988" s="33" t="n">
        <f aca="false">VLOOKUP(B988, $R$9:$S$13, 2)</f>
        <v>36880</v>
      </c>
      <c r="D988" s="34" t="n">
        <f aca="false">IF(OR(C988=B988, AND(C988&lt;&gt;C987, C987&gt;B987)), 1, 0)</f>
        <v>0</v>
      </c>
      <c r="E988" s="4" t="n">
        <f aca="false" t="array" ref="E988:E988">INDEX($A$9:A987, MAX(IF($D$9:D987=1, ROW(D$9:$D987)-ROW($D$9)+1, 0)))</f>
        <v>45189</v>
      </c>
      <c r="F988" s="36" t="n">
        <f aca="false">(A988-$A$2)/365.25</f>
        <v>3.75359342915811</v>
      </c>
      <c r="G988" s="37" t="n">
        <f aca="false">INDEX('Default Prob'!$P$5:$P$14,MIN(1+_xlfn.IFNA(MATCH(F988,'Default Prob'!$F$5:$F$14,1),0),COUNT('Default Prob'!$P$5:$P$14)))</f>
        <v>0.0422329706543792</v>
      </c>
      <c r="H988" s="37" t="n">
        <f aca="false">H987*EXP(-G987*(F988-F987))</f>
        <v>0.882523577636197</v>
      </c>
      <c r="I988" s="38" t="n">
        <f aca="false">H987-H988</f>
        <v>0.000102049958250583</v>
      </c>
      <c r="J988" s="39" t="n">
        <f aca="false">INDEX('Default Prob'!$C$3:$C$20, _xlfn.IFNA(MATCH(F988, 'Default Prob'!$B$3:$B$20, 1), 1))</f>
        <v>-0.00592</v>
      </c>
      <c r="K988" s="40" t="n">
        <f aca="false">1/((1+J988)^F988)</f>
        <v>1.02253752632012</v>
      </c>
      <c r="L988" s="41" t="n">
        <f aca="false">IF(AND(D988, A988 &lt;= $G$2), $D$5*$D$2*(A988-E988)/365.25, 0)</f>
        <v>0</v>
      </c>
      <c r="M988" s="41" t="n">
        <f aca="false">IF(A988&lt;=$G$2, $D$5*$D$2*(A988-E988)/365.25, 0)</f>
        <v>3121.1498973306</v>
      </c>
      <c r="N988" s="42" t="n">
        <f aca="false">(L988*H988 + M988*I988) * K988</f>
        <v>0.32569171672145</v>
      </c>
      <c r="O988" s="43" t="n">
        <f aca="false">IF(A988&lt;=$G$2, $D$2*(1-$D$3), 0)</f>
        <v>600000</v>
      </c>
      <c r="P988" s="44" t="n">
        <f aca="false">O988*I988*K988</f>
        <v>62.6099471223734</v>
      </c>
    </row>
    <row r="989" customFormat="false" ht="15" hidden="false" customHeight="false" outlineLevel="0" collapsed="false">
      <c r="A989" s="4" t="n">
        <f aca="false">WORKDAY(A988, 1)</f>
        <v>45266</v>
      </c>
      <c r="B989" s="33" t="n">
        <f aca="false">DATE(2000, MONTH(A989), DAY(A989))</f>
        <v>36866</v>
      </c>
      <c r="C989" s="33" t="n">
        <f aca="false">VLOOKUP(B989, $R$9:$S$13, 2)</f>
        <v>36880</v>
      </c>
      <c r="D989" s="34" t="n">
        <f aca="false">IF(OR(C989=B989, AND(C989&lt;&gt;C988, C988&gt;B988)), 1, 0)</f>
        <v>0</v>
      </c>
      <c r="E989" s="4" t="n">
        <f aca="false" t="array" ref="E989:E989">INDEX($A$9:A988, MAX(IF($D$9:D988=1, ROW(D$9:$D988)-ROW($D$9)+1, 0)))</f>
        <v>45189</v>
      </c>
      <c r="F989" s="36" t="n">
        <f aca="false">(A989-$A$2)/365.25</f>
        <v>3.75633127994524</v>
      </c>
      <c r="G989" s="37" t="n">
        <f aca="false">INDEX('Default Prob'!$P$5:$P$14,MIN(1+_xlfn.IFNA(MATCH(F989,'Default Prob'!$F$5:$F$14,1),0),COUNT('Default Prob'!$P$5:$P$14)))</f>
        <v>0.0422329706543792</v>
      </c>
      <c r="H989" s="37" t="n">
        <f aca="false">H988*EXP(-G988*(F989-F988))</f>
        <v>0.882421539477054</v>
      </c>
      <c r="I989" s="38" t="n">
        <f aca="false">H988-H989</f>
        <v>0.000102038159143891</v>
      </c>
      <c r="J989" s="39" t="n">
        <f aca="false">INDEX('Default Prob'!$C$3:$C$20, _xlfn.IFNA(MATCH(F989, 'Default Prob'!$B$3:$B$20, 1), 1))</f>
        <v>-0.00592</v>
      </c>
      <c r="K989" s="40" t="n">
        <f aca="false">1/((1+J989)^F989)</f>
        <v>1.02255414907348</v>
      </c>
      <c r="L989" s="41" t="n">
        <f aca="false">IF(AND(D989, A989 &lt;= $G$2), $D$5*$D$2*(A989-E989)/365.25, 0)</f>
        <v>0</v>
      </c>
      <c r="M989" s="41" t="n">
        <f aca="false">IF(A989&lt;=$G$2, $D$5*$D$2*(A989-E989)/365.25, 0)</f>
        <v>3162.21765913758</v>
      </c>
      <c r="N989" s="42" t="n">
        <f aca="false">(L989*H989 + M989*I989) * K989</f>
        <v>0.329944345409581</v>
      </c>
      <c r="O989" s="43" t="n">
        <f aca="false">IF(A989&lt;=$G$2, $D$2*(1-$D$3), 0)</f>
        <v>600000</v>
      </c>
      <c r="P989" s="44" t="n">
        <f aca="false">O989*I989*K989</f>
        <v>62.6037257978439</v>
      </c>
    </row>
    <row r="990" customFormat="false" ht="15" hidden="false" customHeight="false" outlineLevel="0" collapsed="false">
      <c r="A990" s="4" t="n">
        <f aca="false">WORKDAY(A989, 1)</f>
        <v>45267</v>
      </c>
      <c r="B990" s="33" t="n">
        <f aca="false">DATE(2000, MONTH(A990), DAY(A990))</f>
        <v>36867</v>
      </c>
      <c r="C990" s="33" t="n">
        <f aca="false">VLOOKUP(B990, $R$9:$S$13, 2)</f>
        <v>36880</v>
      </c>
      <c r="D990" s="34" t="n">
        <f aca="false">IF(OR(C990=B990, AND(C990&lt;&gt;C989, C989&gt;B989)), 1, 0)</f>
        <v>0</v>
      </c>
      <c r="E990" s="4" t="n">
        <f aca="false" t="array" ref="E990:E990">INDEX($A$9:A989, MAX(IF($D$9:D989=1, ROW(D$9:$D989)-ROW($D$9)+1, 0)))</f>
        <v>45189</v>
      </c>
      <c r="F990" s="36" t="n">
        <f aca="false">(A990-$A$2)/365.25</f>
        <v>3.75906913073237</v>
      </c>
      <c r="G990" s="37" t="n">
        <f aca="false">INDEX('Default Prob'!$P$5:$P$14,MIN(1+_xlfn.IFNA(MATCH(F990,'Default Prob'!$F$5:$F$14,1),0),COUNT('Default Prob'!$P$5:$P$14)))</f>
        <v>0.0422329706543792</v>
      </c>
      <c r="H990" s="37" t="n">
        <f aca="false">H989*EXP(-G989*(F990-F989))</f>
        <v>0.882319513115652</v>
      </c>
      <c r="I990" s="38" t="n">
        <f aca="false">H989-H990</f>
        <v>0.000102026361401331</v>
      </c>
      <c r="J990" s="39" t="n">
        <f aca="false">INDEX('Default Prob'!$C$3:$C$20, _xlfn.IFNA(MATCH(F990, 'Default Prob'!$B$3:$B$20, 1), 1))</f>
        <v>-0.00592</v>
      </c>
      <c r="K990" s="40" t="n">
        <f aca="false">1/((1+J990)^F990)</f>
        <v>1.02257077209708</v>
      </c>
      <c r="L990" s="41" t="n">
        <f aca="false">IF(AND(D990, A990 &lt;= $G$2), $D$5*$D$2*(A990-E990)/365.25, 0)</f>
        <v>0</v>
      </c>
      <c r="M990" s="41" t="n">
        <f aca="false">IF(A990&lt;=$G$2, $D$5*$D$2*(A990-E990)/365.25, 0)</f>
        <v>3203.28542094456</v>
      </c>
      <c r="N990" s="42" t="n">
        <f aca="false">(L990*H990 + M990*I990) * K990</f>
        <v>0.334196125744899</v>
      </c>
      <c r="O990" s="43" t="n">
        <f aca="false">IF(A990&lt;=$G$2, $D$2*(1-$D$3), 0)</f>
        <v>600000</v>
      </c>
      <c r="P990" s="44" t="n">
        <f aca="false">O990*I990*K990</f>
        <v>62.5975050914484</v>
      </c>
    </row>
    <row r="991" customFormat="false" ht="15" hidden="false" customHeight="false" outlineLevel="0" collapsed="false">
      <c r="A991" s="4" t="n">
        <f aca="false">WORKDAY(A990, 1)</f>
        <v>45268</v>
      </c>
      <c r="B991" s="33" t="n">
        <f aca="false">DATE(2000, MONTH(A991), DAY(A991))</f>
        <v>36868</v>
      </c>
      <c r="C991" s="33" t="n">
        <f aca="false">VLOOKUP(B991, $R$9:$S$13, 2)</f>
        <v>36880</v>
      </c>
      <c r="D991" s="34" t="n">
        <f aca="false">IF(OR(C991=B991, AND(C991&lt;&gt;C990, C990&gt;B990)), 1, 0)</f>
        <v>0</v>
      </c>
      <c r="E991" s="4" t="n">
        <f aca="false" t="array" ref="E991:E991">INDEX($A$9:A990, MAX(IF($D$9:D990=1, ROW(D$9:$D990)-ROW($D$9)+1, 0)))</f>
        <v>45189</v>
      </c>
      <c r="F991" s="36" t="n">
        <f aca="false">(A991-$A$2)/365.25</f>
        <v>3.76180698151951</v>
      </c>
      <c r="G991" s="37" t="n">
        <f aca="false">INDEX('Default Prob'!$P$5:$P$14,MIN(1+_xlfn.IFNA(MATCH(F991,'Default Prob'!$F$5:$F$14,1),0),COUNT('Default Prob'!$P$5:$P$14)))</f>
        <v>0.0422329706543792</v>
      </c>
      <c r="H991" s="37" t="n">
        <f aca="false">H990*EXP(-G990*(F991-F990))</f>
        <v>0.882217498550629</v>
      </c>
      <c r="I991" s="38" t="n">
        <f aca="false">H990-H991</f>
        <v>0.000102014565022901</v>
      </c>
      <c r="J991" s="39" t="n">
        <f aca="false">INDEX('Default Prob'!$C$3:$C$20, _xlfn.IFNA(MATCH(F991, 'Default Prob'!$B$3:$B$20, 1), 1))</f>
        <v>-0.00592</v>
      </c>
      <c r="K991" s="40" t="n">
        <f aca="false">1/((1+J991)^F991)</f>
        <v>1.0225873953909</v>
      </c>
      <c r="L991" s="41" t="n">
        <f aca="false">IF(AND(D991, A991 &lt;= $G$2), $D$5*$D$2*(A991-E991)/365.25, 0)</f>
        <v>0</v>
      </c>
      <c r="M991" s="41" t="n">
        <f aca="false">IF(A991&lt;=$G$2, $D$5*$D$2*(A991-E991)/365.25, 0)</f>
        <v>3244.35318275154</v>
      </c>
      <c r="N991" s="42" t="n">
        <f aca="false">(L991*H991 + M991*I991) * K991</f>
        <v>0.338447057854522</v>
      </c>
      <c r="O991" s="43" t="n">
        <f aca="false">IF(A991&lt;=$G$2, $D$2*(1-$D$3), 0)</f>
        <v>600000</v>
      </c>
      <c r="P991" s="44" t="n">
        <f aca="false">O991*I991*K991</f>
        <v>62.5912850032223</v>
      </c>
    </row>
    <row r="992" customFormat="false" ht="15" hidden="false" customHeight="false" outlineLevel="0" collapsed="false">
      <c r="A992" s="4" t="n">
        <f aca="false">WORKDAY(A991, 1)</f>
        <v>45271</v>
      </c>
      <c r="B992" s="33" t="n">
        <f aca="false">DATE(2000, MONTH(A992), DAY(A992))</f>
        <v>36871</v>
      </c>
      <c r="C992" s="33" t="n">
        <f aca="false">VLOOKUP(B992, $R$9:$S$13, 2)</f>
        <v>36880</v>
      </c>
      <c r="D992" s="34" t="n">
        <f aca="false">IF(OR(C992=B992, AND(C992&lt;&gt;C991, C991&gt;B991)), 1, 0)</f>
        <v>0</v>
      </c>
      <c r="E992" s="4" t="n">
        <f aca="false" t="array" ref="E992:E992">INDEX($A$9:A991, MAX(IF($D$9:D991=1, ROW(D$9:$D991)-ROW($D$9)+1, 0)))</f>
        <v>45189</v>
      </c>
      <c r="F992" s="36" t="n">
        <f aca="false">(A992-$A$2)/365.25</f>
        <v>3.7700205338809</v>
      </c>
      <c r="G992" s="37" t="n">
        <f aca="false">INDEX('Default Prob'!$P$5:$P$14,MIN(1+_xlfn.IFNA(MATCH(F992,'Default Prob'!$F$5:$F$14,1),0),COUNT('Default Prob'!$P$5:$P$14)))</f>
        <v>0.0422329706543792</v>
      </c>
      <c r="H992" s="37" t="n">
        <f aca="false">H991*EXP(-G991*(F992-F991))</f>
        <v>0.881911525620193</v>
      </c>
      <c r="I992" s="38" t="n">
        <f aca="false">H991-H992</f>
        <v>0.000305972930436438</v>
      </c>
      <c r="J992" s="39" t="n">
        <f aca="false">INDEX('Default Prob'!$C$3:$C$20, _xlfn.IFNA(MATCH(F992, 'Default Prob'!$B$3:$B$20, 1), 1))</f>
        <v>-0.00592</v>
      </c>
      <c r="K992" s="40" t="n">
        <f aca="false">1/((1+J992)^F992)</f>
        <v>1.02263726689379</v>
      </c>
      <c r="L992" s="41" t="n">
        <f aca="false">IF(AND(D992, A992 &lt;= $G$2), $D$5*$D$2*(A992-E992)/365.25, 0)</f>
        <v>0</v>
      </c>
      <c r="M992" s="41" t="n">
        <f aca="false">IF(A992&lt;=$G$2, $D$5*$D$2*(A992-E992)/365.25, 0)</f>
        <v>3367.55646817248</v>
      </c>
      <c r="N992" s="42" t="n">
        <f aca="false">(L992*H992 + M992*I992) * K992</f>
        <v>1.05370613341479</v>
      </c>
      <c r="O992" s="43" t="n">
        <f aca="false">IF(A992&lt;=$G$2, $D$2*(1-$D$3), 0)</f>
        <v>600000</v>
      </c>
      <c r="P992" s="44" t="n">
        <f aca="false">O992*I992*K992</f>
        <v>187.739592795002</v>
      </c>
    </row>
    <row r="993" customFormat="false" ht="15" hidden="false" customHeight="false" outlineLevel="0" collapsed="false">
      <c r="A993" s="4" t="n">
        <f aca="false">WORKDAY(A992, 1)</f>
        <v>45272</v>
      </c>
      <c r="B993" s="33" t="n">
        <f aca="false">DATE(2000, MONTH(A993), DAY(A993))</f>
        <v>36872</v>
      </c>
      <c r="C993" s="33" t="n">
        <f aca="false">VLOOKUP(B993, $R$9:$S$13, 2)</f>
        <v>36880</v>
      </c>
      <c r="D993" s="34" t="n">
        <f aca="false">IF(OR(C993=B993, AND(C993&lt;&gt;C992, C992&gt;B992)), 1, 0)</f>
        <v>0</v>
      </c>
      <c r="E993" s="4" t="n">
        <f aca="false" t="array" ref="E993:E993">INDEX($A$9:A992, MAX(IF($D$9:D992=1, ROW(D$9:$D992)-ROW($D$9)+1, 0)))</f>
        <v>45189</v>
      </c>
      <c r="F993" s="36" t="n">
        <f aca="false">(A993-$A$2)/365.25</f>
        <v>3.77275838466804</v>
      </c>
      <c r="G993" s="37" t="n">
        <f aca="false">INDEX('Default Prob'!$P$5:$P$14,MIN(1+_xlfn.IFNA(MATCH(F993,'Default Prob'!$F$5:$F$14,1),0),COUNT('Default Prob'!$P$5:$P$14)))</f>
        <v>0.0422329706543792</v>
      </c>
      <c r="H993" s="37" t="n">
        <f aca="false">H992*EXP(-G992*(F993-F992))</f>
        <v>0.881809558227046</v>
      </c>
      <c r="I993" s="38" t="n">
        <f aca="false">H992-H993</f>
        <v>0.000101967393146718</v>
      </c>
      <c r="J993" s="39" t="n">
        <f aca="false">INDEX('Default Prob'!$C$3:$C$20, _xlfn.IFNA(MATCH(F993, 'Default Prob'!$B$3:$B$20, 1), 1))</f>
        <v>-0.00592</v>
      </c>
      <c r="K993" s="40" t="n">
        <f aca="false">1/((1+J993)^F993)</f>
        <v>1.02265389126858</v>
      </c>
      <c r="L993" s="41" t="n">
        <f aca="false">IF(AND(D993, A993 &lt;= $G$2), $D$5*$D$2*(A993-E993)/365.25, 0)</f>
        <v>0</v>
      </c>
      <c r="M993" s="41" t="n">
        <f aca="false">IF(A993&lt;=$G$2, $D$5*$D$2*(A993-E993)/365.25, 0)</f>
        <v>3408.62422997947</v>
      </c>
      <c r="N993" s="42" t="n">
        <f aca="false">(L993*H993 + M993*I993) * K993</f>
        <v>0.355442306565599</v>
      </c>
      <c r="O993" s="43" t="n">
        <f aca="false">IF(A993&lt;=$G$2, $D$2*(1-$D$3), 0)</f>
        <v>600000</v>
      </c>
      <c r="P993" s="44" t="n">
        <f aca="false">O993*I993*K993</f>
        <v>62.5664108304025</v>
      </c>
    </row>
    <row r="994" customFormat="false" ht="15" hidden="false" customHeight="false" outlineLevel="0" collapsed="false">
      <c r="A994" s="4" t="n">
        <f aca="false">WORKDAY(A993, 1)</f>
        <v>45273</v>
      </c>
      <c r="B994" s="33" t="n">
        <f aca="false">DATE(2000, MONTH(A994), DAY(A994))</f>
        <v>36873</v>
      </c>
      <c r="C994" s="33" t="n">
        <f aca="false">VLOOKUP(B994, $R$9:$S$13, 2)</f>
        <v>36880</v>
      </c>
      <c r="D994" s="34" t="n">
        <f aca="false">IF(OR(C994=B994, AND(C994&lt;&gt;C993, C993&gt;B993)), 1, 0)</f>
        <v>0</v>
      </c>
      <c r="E994" s="4" t="n">
        <f aca="false" t="array" ref="E994:E994">INDEX($A$9:A993, MAX(IF($D$9:D993=1, ROW(D$9:$D993)-ROW($D$9)+1, 0)))</f>
        <v>45189</v>
      </c>
      <c r="F994" s="36" t="n">
        <f aca="false">(A994-$A$2)/365.25</f>
        <v>3.77549623545517</v>
      </c>
      <c r="G994" s="37" t="n">
        <f aca="false">INDEX('Default Prob'!$P$5:$P$14,MIN(1+_xlfn.IFNA(MATCH(F994,'Default Prob'!$F$5:$F$14,1),0),COUNT('Default Prob'!$P$5:$P$14)))</f>
        <v>0.0422329706543792</v>
      </c>
      <c r="H994" s="37" t="n">
        <f aca="false">H993*EXP(-G993*(F994-F993))</f>
        <v>0.88170760262346</v>
      </c>
      <c r="I994" s="38" t="n">
        <f aca="false">H993-H994</f>
        <v>0.000101955603586168</v>
      </c>
      <c r="J994" s="39" t="n">
        <f aca="false">INDEX('Default Prob'!$C$3:$C$20, _xlfn.IFNA(MATCH(F994, 'Default Prob'!$B$3:$B$20, 1), 1))</f>
        <v>-0.00592</v>
      </c>
      <c r="K994" s="40" t="n">
        <f aca="false">1/((1+J994)^F994)</f>
        <v>1.02267051591362</v>
      </c>
      <c r="L994" s="41" t="n">
        <f aca="false">IF(AND(D994, A994 &lt;= $G$2), $D$5*$D$2*(A994-E994)/365.25, 0)</f>
        <v>0</v>
      </c>
      <c r="M994" s="41" t="n">
        <f aca="false">IF(A994&lt;=$G$2, $D$5*$D$2*(A994-E994)/365.25, 0)</f>
        <v>3449.69199178645</v>
      </c>
      <c r="N994" s="42" t="n">
        <f aca="false">(L994*H994 + M994*I994) * K994</f>
        <v>0.359688999443904</v>
      </c>
      <c r="O994" s="43" t="n">
        <f aca="false">IF(A994&lt;=$G$2, $D$2*(1-$D$3), 0)</f>
        <v>600000</v>
      </c>
      <c r="P994" s="44" t="n">
        <f aca="false">O994*I994*K994</f>
        <v>62.5601938318504</v>
      </c>
    </row>
    <row r="995" customFormat="false" ht="15" hidden="false" customHeight="false" outlineLevel="0" collapsed="false">
      <c r="A995" s="4" t="n">
        <f aca="false">WORKDAY(A994, 1)</f>
        <v>45274</v>
      </c>
      <c r="B995" s="33" t="n">
        <f aca="false">DATE(2000, MONTH(A995), DAY(A995))</f>
        <v>36874</v>
      </c>
      <c r="C995" s="33" t="n">
        <f aca="false">VLOOKUP(B995, $R$9:$S$13, 2)</f>
        <v>36880</v>
      </c>
      <c r="D995" s="34" t="n">
        <f aca="false">IF(OR(C995=B995, AND(C995&lt;&gt;C994, C994&gt;B994)), 1, 0)</f>
        <v>0</v>
      </c>
      <c r="E995" s="4" t="n">
        <f aca="false" t="array" ref="E995:E995">INDEX($A$9:A994, MAX(IF($D$9:D994=1, ROW(D$9:$D994)-ROW($D$9)+1, 0)))</f>
        <v>45189</v>
      </c>
      <c r="F995" s="36" t="n">
        <f aca="false">(A995-$A$2)/365.25</f>
        <v>3.7782340862423</v>
      </c>
      <c r="G995" s="37" t="n">
        <f aca="false">INDEX('Default Prob'!$P$5:$P$14,MIN(1+_xlfn.IFNA(MATCH(F995,'Default Prob'!$F$5:$F$14,1),0),COUNT('Default Prob'!$P$5:$P$14)))</f>
        <v>0.0422329706543792</v>
      </c>
      <c r="H995" s="37" t="n">
        <f aca="false">H994*EXP(-G994*(F995-F994))</f>
        <v>0.881605658808071</v>
      </c>
      <c r="I995" s="38" t="n">
        <f aca="false">H994-H995</f>
        <v>0.000101943815388861</v>
      </c>
      <c r="J995" s="39" t="n">
        <f aca="false">INDEX('Default Prob'!$C$3:$C$20, _xlfn.IFNA(MATCH(F995, 'Default Prob'!$B$3:$B$20, 1), 1))</f>
        <v>-0.00592</v>
      </c>
      <c r="K995" s="40" t="n">
        <f aca="false">1/((1+J995)^F995)</f>
        <v>1.02268714082891</v>
      </c>
      <c r="L995" s="41" t="n">
        <f aca="false">IF(AND(D995, A995 &lt;= $G$2), $D$5*$D$2*(A995-E995)/365.25, 0)</f>
        <v>0</v>
      </c>
      <c r="M995" s="41" t="n">
        <f aca="false">IF(A995&lt;=$G$2, $D$5*$D$2*(A995-E995)/365.25, 0)</f>
        <v>3490.75975359343</v>
      </c>
      <c r="N995" s="42" t="n">
        <f aca="false">(L995*H995 + M995*I995) * K995</f>
        <v>0.36393484485602</v>
      </c>
      <c r="O995" s="43" t="n">
        <f aca="false">IF(A995&lt;=$G$2, $D$2*(1-$D$3), 0)</f>
        <v>600000</v>
      </c>
      <c r="P995" s="44" t="n">
        <f aca="false">O995*I995*K995</f>
        <v>62.5539774511347</v>
      </c>
    </row>
    <row r="996" customFormat="false" ht="15" hidden="false" customHeight="false" outlineLevel="0" collapsed="false">
      <c r="A996" s="4" t="n">
        <f aca="false">WORKDAY(A995, 1)</f>
        <v>45275</v>
      </c>
      <c r="B996" s="33" t="n">
        <f aca="false">DATE(2000, MONTH(A996), DAY(A996))</f>
        <v>36875</v>
      </c>
      <c r="C996" s="33" t="n">
        <f aca="false">VLOOKUP(B996, $R$9:$S$13, 2)</f>
        <v>36880</v>
      </c>
      <c r="D996" s="34" t="n">
        <f aca="false">IF(OR(C996=B996, AND(C996&lt;&gt;C995, C995&gt;B995)), 1, 0)</f>
        <v>0</v>
      </c>
      <c r="E996" s="4" t="n">
        <f aca="false" t="array" ref="E996:E996">INDEX($A$9:A995, MAX(IF($D$9:D995=1, ROW(D$9:$D995)-ROW($D$9)+1, 0)))</f>
        <v>45189</v>
      </c>
      <c r="F996" s="36" t="n">
        <f aca="false">(A996-$A$2)/365.25</f>
        <v>3.78097193702943</v>
      </c>
      <c r="G996" s="37" t="n">
        <f aca="false">INDEX('Default Prob'!$P$5:$P$14,MIN(1+_xlfn.IFNA(MATCH(F996,'Default Prob'!$F$5:$F$14,1),0),COUNT('Default Prob'!$P$5:$P$14)))</f>
        <v>0.0422329706543792</v>
      </c>
      <c r="H996" s="37" t="n">
        <f aca="false">H995*EXP(-G995*(F996-F995))</f>
        <v>0.881503726779517</v>
      </c>
      <c r="I996" s="38" t="n">
        <f aca="false">H995-H996</f>
        <v>0.000101932028554463</v>
      </c>
      <c r="J996" s="39" t="n">
        <f aca="false">INDEX('Default Prob'!$C$3:$C$20, _xlfn.IFNA(MATCH(F996, 'Default Prob'!$B$3:$B$20, 1), 1))</f>
        <v>-0.00592</v>
      </c>
      <c r="K996" s="40" t="n">
        <f aca="false">1/((1+J996)^F996)</f>
        <v>1.02270376601447</v>
      </c>
      <c r="L996" s="41" t="n">
        <f aca="false">IF(AND(D996, A996 &lt;= $G$2), $D$5*$D$2*(A996-E996)/365.25, 0)</f>
        <v>0</v>
      </c>
      <c r="M996" s="41" t="n">
        <f aca="false">IF(A996&lt;=$G$2, $D$5*$D$2*(A996-E996)/365.25, 0)</f>
        <v>3531.82751540041</v>
      </c>
      <c r="N996" s="42" t="n">
        <f aca="false">(L996*H996 + M996*I996) * K996</f>
        <v>0.368179842927819</v>
      </c>
      <c r="O996" s="43" t="n">
        <f aca="false">IF(A996&lt;=$G$2, $D$2*(1-$D$3), 0)</f>
        <v>600000</v>
      </c>
      <c r="P996" s="44" t="n">
        <f aca="false">O996*I996*K996</f>
        <v>62.5477616880864</v>
      </c>
    </row>
    <row r="997" customFormat="false" ht="15" hidden="false" customHeight="false" outlineLevel="0" collapsed="false">
      <c r="A997" s="4" t="n">
        <f aca="false">WORKDAY(A996, 1)</f>
        <v>45278</v>
      </c>
      <c r="B997" s="33" t="n">
        <f aca="false">DATE(2000, MONTH(A997), DAY(A997))</f>
        <v>36878</v>
      </c>
      <c r="C997" s="33" t="n">
        <f aca="false">VLOOKUP(B997, $R$9:$S$13, 2)</f>
        <v>36880</v>
      </c>
      <c r="D997" s="34" t="n">
        <f aca="false">IF(OR(C997=B997, AND(C997&lt;&gt;C996, C996&gt;B996)), 1, 0)</f>
        <v>0</v>
      </c>
      <c r="E997" s="4" t="n">
        <f aca="false" t="array" ref="E997:E997">INDEX($A$9:A996, MAX(IF($D$9:D996=1, ROW(D$9:$D996)-ROW($D$9)+1, 0)))</f>
        <v>45189</v>
      </c>
      <c r="F997" s="36" t="n">
        <f aca="false">(A997-$A$2)/365.25</f>
        <v>3.78918548939083</v>
      </c>
      <c r="G997" s="37" t="n">
        <f aca="false">INDEX('Default Prob'!$P$5:$P$14,MIN(1+_xlfn.IFNA(MATCH(F997,'Default Prob'!$F$5:$F$14,1),0),COUNT('Default Prob'!$P$5:$P$14)))</f>
        <v>0.0422329706543792</v>
      </c>
      <c r="H997" s="37" t="n">
        <f aca="false">H996*EXP(-G996*(F997-F996))</f>
        <v>0.881198001401232</v>
      </c>
      <c r="I997" s="38" t="n">
        <f aca="false">H996-H997</f>
        <v>0.000305725378284216</v>
      </c>
      <c r="J997" s="39" t="n">
        <f aca="false">INDEX('Default Prob'!$C$3:$C$20, _xlfn.IFNA(MATCH(F997, 'Default Prob'!$B$3:$B$20, 1), 1))</f>
        <v>-0.00592</v>
      </c>
      <c r="K997" s="40" t="n">
        <f aca="false">1/((1+J997)^F997)</f>
        <v>1.02275364319275</v>
      </c>
      <c r="L997" s="41" t="n">
        <f aca="false">IF(AND(D997, A997 &lt;= $G$2), $D$5*$D$2*(A997-E997)/365.25, 0)</f>
        <v>0</v>
      </c>
      <c r="M997" s="41" t="n">
        <f aca="false">IF(A997&lt;=$G$2, $D$5*$D$2*(A997-E997)/365.25, 0)</f>
        <v>3655.03080082135</v>
      </c>
      <c r="N997" s="42" t="n">
        <f aca="false">(L997*H997 + M997*I997) * K997</f>
        <v>1.14286140684365</v>
      </c>
      <c r="O997" s="43" t="n">
        <f aca="false">IF(A997&lt;=$G$2, $D$2*(1-$D$3), 0)</f>
        <v>600000</v>
      </c>
      <c r="P997" s="44" t="n">
        <f aca="false">O997*I997*K997</f>
        <v>187.609046673998</v>
      </c>
    </row>
    <row r="998" customFormat="false" ht="15" hidden="false" customHeight="false" outlineLevel="0" collapsed="false">
      <c r="A998" s="4" t="n">
        <f aca="false">WORKDAY(A997, 1)</f>
        <v>45279</v>
      </c>
      <c r="B998" s="33" t="n">
        <f aca="false">DATE(2000, MONTH(A998), DAY(A998))</f>
        <v>36879</v>
      </c>
      <c r="C998" s="33" t="n">
        <f aca="false">VLOOKUP(B998, $R$9:$S$13, 2)</f>
        <v>36880</v>
      </c>
      <c r="D998" s="34" t="n">
        <f aca="false">IF(OR(C998=B998, AND(C998&lt;&gt;C997, C997&gt;B997)), 1, 0)</f>
        <v>0</v>
      </c>
      <c r="E998" s="4" t="n">
        <f aca="false" t="array" ref="E998:E998">INDEX($A$9:A997, MAX(IF($D$9:D997=1, ROW(D$9:$D997)-ROW($D$9)+1, 0)))</f>
        <v>45189</v>
      </c>
      <c r="F998" s="36" t="n">
        <f aca="false">(A998-$A$2)/365.25</f>
        <v>3.79192334017796</v>
      </c>
      <c r="G998" s="37" t="n">
        <f aca="false">INDEX('Default Prob'!$P$5:$P$14,MIN(1+_xlfn.IFNA(MATCH(F998,'Default Prob'!$F$5:$F$14,1),0),COUNT('Default Prob'!$P$5:$P$14)))</f>
        <v>0.0422329706543792</v>
      </c>
      <c r="H998" s="37" t="n">
        <f aca="false">H997*EXP(-G997*(F998-F997))</f>
        <v>0.881096116506389</v>
      </c>
      <c r="I998" s="38" t="n">
        <f aca="false">H997-H998</f>
        <v>0.000101884894843307</v>
      </c>
      <c r="J998" s="39" t="n">
        <f aca="false">INDEX('Default Prob'!$C$3:$C$20, _xlfn.IFNA(MATCH(F998, 'Default Prob'!$B$3:$B$20, 1), 1))</f>
        <v>-0.00592</v>
      </c>
      <c r="K998" s="40" t="n">
        <f aca="false">1/((1+J998)^F998)</f>
        <v>1.02277026945939</v>
      </c>
      <c r="L998" s="41" t="n">
        <f aca="false">IF(AND(D998, A998 &lt;= $G$2), $D$5*$D$2*(A998-E998)/365.25, 0)</f>
        <v>0</v>
      </c>
      <c r="M998" s="41" t="n">
        <f aca="false">IF(A998&lt;=$G$2, $D$5*$D$2*(A998-E998)/365.25, 0)</f>
        <v>3696.09856262834</v>
      </c>
      <c r="N998" s="42" t="n">
        <f aca="false">(L998*H998 + M998*I998) * K998</f>
        <v>0.385151364342742</v>
      </c>
      <c r="O998" s="43" t="n">
        <f aca="false">IF(A998&lt;=$G$2, $D$2*(1-$D$3), 0)</f>
        <v>600000</v>
      </c>
      <c r="P998" s="44" t="n">
        <f aca="false">O998*I998*K998</f>
        <v>62.5229048116385</v>
      </c>
    </row>
    <row r="999" customFormat="false" ht="15" hidden="false" customHeight="false" outlineLevel="0" collapsed="false">
      <c r="A999" s="4" t="n">
        <f aca="false">WORKDAY(A998, 1)</f>
        <v>45280</v>
      </c>
      <c r="B999" s="33" t="n">
        <f aca="false">DATE(2000, MONTH(A999), DAY(A999))</f>
        <v>36880</v>
      </c>
      <c r="C999" s="33" t="n">
        <f aca="false">VLOOKUP(B999, $R$9:$S$13, 2)</f>
        <v>36880</v>
      </c>
      <c r="D999" s="34" t="n">
        <f aca="false">IF(OR(C999=B999, AND(C999&lt;&gt;C998, C998&gt;B998)), 1, 0)</f>
        <v>1</v>
      </c>
      <c r="E999" s="4" t="n">
        <f aca="false" t="array" ref="E999:E999">INDEX($A$9:A998, MAX(IF($D$9:D998=1, ROW(D$9:$D998)-ROW($D$9)+1, 0)))</f>
        <v>45189</v>
      </c>
      <c r="F999" s="36" t="n">
        <f aca="false">(A999-$A$2)/365.25</f>
        <v>3.79466119096509</v>
      </c>
      <c r="G999" s="37" t="n">
        <f aca="false">INDEX('Default Prob'!$P$5:$P$14,MIN(1+_xlfn.IFNA(MATCH(F999,'Default Prob'!$F$5:$F$14,1),0),COUNT('Default Prob'!$P$5:$P$14)))</f>
        <v>0.0422329706543792</v>
      </c>
      <c r="H999" s="37" t="n">
        <f aca="false">H998*EXP(-G998*(F999-F998))</f>
        <v>0.880994243391568</v>
      </c>
      <c r="I999" s="38" t="n">
        <f aca="false">H998-H999</f>
        <v>0.000101873114821349</v>
      </c>
      <c r="J999" s="39" t="n">
        <f aca="false">INDEX('Default Prob'!$C$3:$C$20, _xlfn.IFNA(MATCH(F999, 'Default Prob'!$B$3:$B$20, 1), 1))</f>
        <v>-0.00592</v>
      </c>
      <c r="K999" s="40" t="n">
        <f aca="false">1/((1+J999)^F999)</f>
        <v>1.02278689599632</v>
      </c>
      <c r="L999" s="41" t="n">
        <f aca="false">IF(AND(D999, A999 &lt;= $G$2), $D$5*$D$2*(A999-E999)/365.25, 0)</f>
        <v>3737.16632443532</v>
      </c>
      <c r="M999" s="41" t="n">
        <f aca="false">IF(A999&lt;=$G$2, $D$5*$D$2*(A999-E999)/365.25, 0)</f>
        <v>3737.16632443532</v>
      </c>
      <c r="N999" s="42" t="n">
        <f aca="false">(L999*H999 + M999*I999) * K999</f>
        <v>3367.83548866177</v>
      </c>
      <c r="O999" s="43" t="n">
        <f aca="false">IF(A999&lt;=$G$2, $D$2*(1-$D$3), 0)</f>
        <v>600000</v>
      </c>
      <c r="P999" s="44" t="n">
        <f aca="false">O999*I999*K999</f>
        <v>62.5166921361625</v>
      </c>
    </row>
    <row r="1000" customFormat="false" ht="15" hidden="false" customHeight="false" outlineLevel="0" collapsed="false">
      <c r="A1000" s="4" t="n">
        <f aca="false">WORKDAY(A999, 1)</f>
        <v>45281</v>
      </c>
      <c r="B1000" s="33" t="n">
        <f aca="false">DATE(2000, MONTH(A1000), DAY(A1000))</f>
        <v>36881</v>
      </c>
      <c r="C1000" s="33" t="n">
        <f aca="false">VLOOKUP(B1000, $R$9:$S$13, 2)</f>
        <v>36605</v>
      </c>
      <c r="D1000" s="34" t="n">
        <f aca="false">IF(OR(C1000=B1000, AND(C1000&lt;&gt;C999, C999&gt;B999)), 1, 0)</f>
        <v>0</v>
      </c>
      <c r="E1000" s="4" t="n">
        <f aca="false" t="array" ref="E1000:E1000">INDEX($A$9:A999, MAX(IF($D$9:D999=1, ROW(D$9:$D999)-ROW($D$9)+1, 0)))</f>
        <v>45280</v>
      </c>
      <c r="F1000" s="36" t="n">
        <f aca="false">(A1000-$A$2)/365.25</f>
        <v>3.79739904175222</v>
      </c>
      <c r="G1000" s="37" t="n">
        <f aca="false">INDEX('Default Prob'!$P$5:$P$14,MIN(1+_xlfn.IFNA(MATCH(F1000,'Default Prob'!$F$5:$F$14,1),0),COUNT('Default Prob'!$P$5:$P$14)))</f>
        <v>0.0422329706543792</v>
      </c>
      <c r="H1000" s="37" t="n">
        <f aca="false">H999*EXP(-G999*(F1000-F999))</f>
        <v>0.880892382055406</v>
      </c>
      <c r="I1000" s="38" t="n">
        <f aca="false">H999-H1000</f>
        <v>0.000101861336161413</v>
      </c>
      <c r="J1000" s="39" t="n">
        <f aca="false">INDEX('Default Prob'!$C$3:$C$20, _xlfn.IFNA(MATCH(F1000, 'Default Prob'!$B$3:$B$20, 1), 1))</f>
        <v>-0.00592</v>
      </c>
      <c r="K1000" s="40" t="n">
        <f aca="false">1/((1+J1000)^F1000)</f>
        <v>1.02280352280353</v>
      </c>
      <c r="L1000" s="41" t="n">
        <f aca="false">IF(AND(D1000, A1000 &lt;= $G$2), $D$5*$D$2*(A1000-E1000)/365.25, 0)</f>
        <v>0</v>
      </c>
      <c r="M1000" s="41" t="n">
        <f aca="false">IF(A1000&lt;=$G$2, $D$5*$D$2*(A1000-E1000)/365.25, 0)</f>
        <v>41.0677618069815</v>
      </c>
      <c r="N1000" s="42" t="n">
        <f aca="false">(L1000*H1000 + M1000*I1000) * K1000</f>
        <v>0.00427860917714036</v>
      </c>
      <c r="O1000" s="43" t="n">
        <f aca="false">IF(A1000&lt;=$G$2, $D$2*(1-$D$3), 0)</f>
        <v>600000</v>
      </c>
      <c r="P1000" s="44" t="n">
        <f aca="false">O1000*I1000*K1000</f>
        <v>62.5104800780207</v>
      </c>
    </row>
    <row r="1001" customFormat="false" ht="15" hidden="false" customHeight="false" outlineLevel="0" collapsed="false">
      <c r="A1001" s="4" t="n">
        <f aca="false">WORKDAY(A1000, 1)</f>
        <v>45282</v>
      </c>
      <c r="B1001" s="33" t="n">
        <f aca="false">DATE(2000, MONTH(A1001), DAY(A1001))</f>
        <v>36882</v>
      </c>
      <c r="C1001" s="33" t="n">
        <f aca="false">VLOOKUP(B1001, $R$9:$S$13, 2)</f>
        <v>36605</v>
      </c>
      <c r="D1001" s="34" t="n">
        <f aca="false">IF(OR(C1001=B1001, AND(C1001&lt;&gt;C1000, C1000&gt;B1000)), 1, 0)</f>
        <v>0</v>
      </c>
      <c r="E1001" s="4" t="n">
        <f aca="false" t="array" ref="E1001:E1001">INDEX($A$9:A1000, MAX(IF($D$9:D1000=1, ROW(D$9:$D1000)-ROW($D$9)+1, 0)))</f>
        <v>45280</v>
      </c>
      <c r="F1001" s="36" t="n">
        <f aca="false">(A1001-$A$2)/365.25</f>
        <v>3.80013689253936</v>
      </c>
      <c r="G1001" s="37" t="n">
        <f aca="false">INDEX('Default Prob'!$P$5:$P$14,MIN(1+_xlfn.IFNA(MATCH(F1001,'Default Prob'!$F$5:$F$14,1),0),COUNT('Default Prob'!$P$5:$P$14)))</f>
        <v>0.0422329706543792</v>
      </c>
      <c r="H1001" s="37" t="n">
        <f aca="false">H1000*EXP(-G1000*(F1001-F1000))</f>
        <v>0.880790532496543</v>
      </c>
      <c r="I1001" s="38" t="n">
        <f aca="false">H1000-H1001</f>
        <v>0.000101849558863387</v>
      </c>
      <c r="J1001" s="39" t="n">
        <f aca="false">INDEX('Default Prob'!$C$3:$C$20, _xlfn.IFNA(MATCH(F1001, 'Default Prob'!$B$3:$B$20, 1), 1))</f>
        <v>-0.00592</v>
      </c>
      <c r="K1001" s="40" t="n">
        <f aca="false">1/((1+J1001)^F1001)</f>
        <v>1.02282014988104</v>
      </c>
      <c r="L1001" s="41" t="n">
        <f aca="false">IF(AND(D1001, A1001 &lt;= $G$2), $D$5*$D$2*(A1001-E1001)/365.25, 0)</f>
        <v>0</v>
      </c>
      <c r="M1001" s="41" t="n">
        <f aca="false">IF(A1001&lt;=$G$2, $D$5*$D$2*(A1001-E1001)/365.25, 0)</f>
        <v>82.1355236139631</v>
      </c>
      <c r="N1001" s="42" t="n">
        <f aca="false">(L1001*H1001 + M1001*I1001) * K1001</f>
        <v>0.00855636805437101</v>
      </c>
      <c r="O1001" s="43" t="n">
        <f aca="false">IF(A1001&lt;=$G$2, $D$2*(1-$D$3), 0)</f>
        <v>600000</v>
      </c>
      <c r="P1001" s="44" t="n">
        <f aca="false">O1001*I1001*K1001</f>
        <v>62.5042686371802</v>
      </c>
    </row>
    <row r="1002" customFormat="false" ht="15" hidden="false" customHeight="false" outlineLevel="0" collapsed="false">
      <c r="A1002" s="4" t="n">
        <f aca="false">WORKDAY(A1001, 1)</f>
        <v>45285</v>
      </c>
      <c r="B1002" s="33" t="n">
        <f aca="false">DATE(2000, MONTH(A1002), DAY(A1002))</f>
        <v>36885</v>
      </c>
      <c r="C1002" s="33" t="n">
        <f aca="false">VLOOKUP(B1002, $R$9:$S$13, 2)</f>
        <v>36605</v>
      </c>
      <c r="D1002" s="34" t="n">
        <f aca="false">IF(OR(C1002=B1002, AND(C1002&lt;&gt;C1001, C1001&gt;B1001)), 1, 0)</f>
        <v>0</v>
      </c>
      <c r="E1002" s="4" t="n">
        <f aca="false" t="array" ref="E1002:E1002">INDEX($A$9:A1001, MAX(IF($D$9:D1001=1, ROW(D$9:$D1001)-ROW($D$9)+1, 0)))</f>
        <v>45280</v>
      </c>
      <c r="F1002" s="36" t="n">
        <f aca="false">(A1002-$A$2)/365.25</f>
        <v>3.80835044490075</v>
      </c>
      <c r="G1002" s="37" t="n">
        <f aca="false">INDEX('Default Prob'!$P$5:$P$14,MIN(1+_xlfn.IFNA(MATCH(F1002,'Default Prob'!$F$5:$F$14,1),0),COUNT('Default Prob'!$P$5:$P$14)))</f>
        <v>0.0422329706543792</v>
      </c>
      <c r="H1002" s="37" t="n">
        <f aca="false">H1001*EXP(-G1001*(F1002-F1001))</f>
        <v>0.880485054470125</v>
      </c>
      <c r="I1002" s="38" t="n">
        <f aca="false">H1001-H1002</f>
        <v>0.000305478026417894</v>
      </c>
      <c r="J1002" s="39" t="n">
        <f aca="false">INDEX('Default Prob'!$C$3:$C$20, _xlfn.IFNA(MATCH(F1002, 'Default Prob'!$B$3:$B$20, 1), 1))</f>
        <v>-0.00592</v>
      </c>
      <c r="K1002" s="40" t="n">
        <f aca="false">1/((1+J1002)^F1002)</f>
        <v>1.02287003273535</v>
      </c>
      <c r="L1002" s="41" t="n">
        <f aca="false">IF(AND(D1002, A1002 &lt;= $G$2), $D$5*$D$2*(A1002-E1002)/365.25, 0)</f>
        <v>0</v>
      </c>
      <c r="M1002" s="41" t="n">
        <f aca="false">IF(A1002&lt;=$G$2, $D$5*$D$2*(A1002-E1002)/365.25, 0)</f>
        <v>205.338809034908</v>
      </c>
      <c r="N1002" s="42" t="n">
        <f aca="false">(L1002*H1002 + M1002*I1002) * K1002</f>
        <v>0.0641610511051333</v>
      </c>
      <c r="O1002" s="43" t="n">
        <f aca="false">IF(A1002&lt;=$G$2, $D$2*(1-$D$3), 0)</f>
        <v>600000</v>
      </c>
      <c r="P1002" s="44" t="n">
        <f aca="false">O1002*I1002*K1002</f>
        <v>187.4785913292</v>
      </c>
    </row>
    <row r="1003" customFormat="false" ht="15" hidden="false" customHeight="false" outlineLevel="0" collapsed="false">
      <c r="A1003" s="4" t="n">
        <f aca="false">WORKDAY(A1002, 1)</f>
        <v>45286</v>
      </c>
      <c r="B1003" s="33" t="n">
        <f aca="false">DATE(2000, MONTH(A1003), DAY(A1003))</f>
        <v>36886</v>
      </c>
      <c r="C1003" s="33" t="n">
        <f aca="false">VLOOKUP(B1003, $R$9:$S$13, 2)</f>
        <v>36605</v>
      </c>
      <c r="D1003" s="34" t="n">
        <f aca="false">IF(OR(C1003=B1003, AND(C1003&lt;&gt;C1002, C1002&gt;B1002)), 1, 0)</f>
        <v>0</v>
      </c>
      <c r="E1003" s="4" t="n">
        <f aca="false" t="array" ref="E1003:E1003">INDEX($A$9:A1002, MAX(IF($D$9:D1002=1, ROW(D$9:$D1002)-ROW($D$9)+1, 0)))</f>
        <v>45280</v>
      </c>
      <c r="F1003" s="36" t="n">
        <f aca="false">(A1003-$A$2)/365.25</f>
        <v>3.81108829568788</v>
      </c>
      <c r="G1003" s="37" t="n">
        <f aca="false">INDEX('Default Prob'!$P$5:$P$14,MIN(1+_xlfn.IFNA(MATCH(F1003,'Default Prob'!$F$5:$F$14,1),0),COUNT('Default Prob'!$P$5:$P$14)))</f>
        <v>0.0422329706543792</v>
      </c>
      <c r="H1003" s="37" t="n">
        <f aca="false">H1002*EXP(-G1002*(F1003-F1002))</f>
        <v>0.880383252006839</v>
      </c>
      <c r="I1003" s="38" t="n">
        <f aca="false">H1002-H1003</f>
        <v>0.000101802463286504</v>
      </c>
      <c r="J1003" s="39" t="n">
        <f aca="false">INDEX('Default Prob'!$C$3:$C$20, _xlfn.IFNA(MATCH(F1003, 'Default Prob'!$B$3:$B$20, 1), 1))</f>
        <v>-0.00592</v>
      </c>
      <c r="K1003" s="40" t="n">
        <f aca="false">1/((1+J1003)^F1003)</f>
        <v>1.02288666089406</v>
      </c>
      <c r="L1003" s="41" t="n">
        <f aca="false">IF(AND(D1003, A1003 &lt;= $G$2), $D$5*$D$2*(A1003-E1003)/365.25, 0)</f>
        <v>0</v>
      </c>
      <c r="M1003" s="41" t="n">
        <f aca="false">IF(A1003&lt;=$G$2, $D$5*$D$2*(A1003-E1003)/365.25, 0)</f>
        <v>246.406570841889</v>
      </c>
      <c r="N1003" s="42" t="n">
        <f aca="false">(L1003*H1003 + M1003*I1003) * K1003</f>
        <v>0.0256589030986257</v>
      </c>
      <c r="O1003" s="43" t="n">
        <f aca="false">IF(A1003&lt;=$G$2, $D$2*(1-$D$3), 0)</f>
        <v>600000</v>
      </c>
      <c r="P1003" s="44" t="n">
        <f aca="false">O1003*I1003*K1003</f>
        <v>62.4794290451536</v>
      </c>
    </row>
    <row r="1004" customFormat="false" ht="15" hidden="false" customHeight="false" outlineLevel="0" collapsed="false">
      <c r="A1004" s="4" t="n">
        <f aca="false">WORKDAY(A1003, 1)</f>
        <v>45287</v>
      </c>
      <c r="B1004" s="33" t="n">
        <f aca="false">DATE(2000, MONTH(A1004), DAY(A1004))</f>
        <v>36887</v>
      </c>
      <c r="C1004" s="33" t="n">
        <f aca="false">VLOOKUP(B1004, $R$9:$S$13, 2)</f>
        <v>36605</v>
      </c>
      <c r="D1004" s="34" t="n">
        <f aca="false">IF(OR(C1004=B1004, AND(C1004&lt;&gt;C1003, C1003&gt;B1003)), 1, 0)</f>
        <v>0</v>
      </c>
      <c r="E1004" s="4" t="n">
        <f aca="false" t="array" ref="E1004:E1004">INDEX($A$9:A1003, MAX(IF($D$9:D1003=1, ROW(D$9:$D1003)-ROW($D$9)+1, 0)))</f>
        <v>45280</v>
      </c>
      <c r="F1004" s="36" t="n">
        <f aca="false">(A1004-$A$2)/365.25</f>
        <v>3.81382614647502</v>
      </c>
      <c r="G1004" s="37" t="n">
        <f aca="false">INDEX('Default Prob'!$P$5:$P$14,MIN(1+_xlfn.IFNA(MATCH(F1004,'Default Prob'!$F$5:$F$14,1),0),COUNT('Default Prob'!$P$5:$P$14)))</f>
        <v>0.0422329706543792</v>
      </c>
      <c r="H1004" s="37" t="n">
        <f aca="false">H1003*EXP(-G1003*(F1004-F1003))</f>
        <v>0.880281461314043</v>
      </c>
      <c r="I1004" s="38" t="n">
        <f aca="false">H1003-H1004</f>
        <v>0.000101790692795367</v>
      </c>
      <c r="J1004" s="39" t="n">
        <f aca="false">INDEX('Default Prob'!$C$3:$C$20, _xlfn.IFNA(MATCH(F1004, 'Default Prob'!$B$3:$B$20, 1), 1))</f>
        <v>-0.00592</v>
      </c>
      <c r="K1004" s="40" t="n">
        <f aca="false">1/((1+J1004)^F1004)</f>
        <v>1.02290328932309</v>
      </c>
      <c r="L1004" s="41" t="n">
        <f aca="false">IF(AND(D1004, A1004 &lt;= $G$2), $D$5*$D$2*(A1004-E1004)/365.25, 0)</f>
        <v>0</v>
      </c>
      <c r="M1004" s="41" t="n">
        <f aca="false">IF(A1004&lt;=$G$2, $D$5*$D$2*(A1004-E1004)/365.25, 0)</f>
        <v>287.474332648871</v>
      </c>
      <c r="N1004" s="42" t="n">
        <f aca="false">(L1004*H1004 + M1004*I1004) * K1004</f>
        <v>0.0299324123770021</v>
      </c>
      <c r="O1004" s="43" t="n">
        <f aca="false">IF(A1004&lt;=$G$2, $D$2*(1-$D$3), 0)</f>
        <v>600000</v>
      </c>
      <c r="P1004" s="44" t="n">
        <f aca="false">O1004*I1004*K1004</f>
        <v>62.4732206897143</v>
      </c>
    </row>
    <row r="1005" customFormat="false" ht="15" hidden="false" customHeight="false" outlineLevel="0" collapsed="false">
      <c r="A1005" s="4" t="n">
        <f aca="false">WORKDAY(A1004, 1)</f>
        <v>45288</v>
      </c>
      <c r="B1005" s="33" t="n">
        <f aca="false">DATE(2000, MONTH(A1005), DAY(A1005))</f>
        <v>36888</v>
      </c>
      <c r="C1005" s="33" t="n">
        <f aca="false">VLOOKUP(B1005, $R$9:$S$13, 2)</f>
        <v>36605</v>
      </c>
      <c r="D1005" s="34" t="n">
        <f aca="false">IF(OR(C1005=B1005, AND(C1005&lt;&gt;C1004, C1004&gt;B1004)), 1, 0)</f>
        <v>0</v>
      </c>
      <c r="E1005" s="4" t="n">
        <f aca="false" t="array" ref="E1005:E1005">INDEX($A$9:A1004, MAX(IF($D$9:D1004=1, ROW(D$9:$D1004)-ROW($D$9)+1, 0)))</f>
        <v>45280</v>
      </c>
      <c r="F1005" s="36" t="n">
        <f aca="false">(A1005-$A$2)/365.25</f>
        <v>3.81656399726215</v>
      </c>
      <c r="G1005" s="37" t="n">
        <f aca="false">INDEX('Default Prob'!$P$5:$P$14,MIN(1+_xlfn.IFNA(MATCH(F1005,'Default Prob'!$F$5:$F$14,1),0),COUNT('Default Prob'!$P$5:$P$14)))</f>
        <v>0.0422329706543792</v>
      </c>
      <c r="H1005" s="37" t="n">
        <f aca="false">H1004*EXP(-G1004*(F1005-F1004))</f>
        <v>0.880179682390378</v>
      </c>
      <c r="I1005" s="38" t="n">
        <f aca="false">H1004-H1005</f>
        <v>0.000101778923665141</v>
      </c>
      <c r="J1005" s="39" t="n">
        <f aca="false">INDEX('Default Prob'!$C$3:$C$20, _xlfn.IFNA(MATCH(F1005, 'Default Prob'!$B$3:$B$20, 1), 1))</f>
        <v>-0.00592</v>
      </c>
      <c r="K1005" s="40" t="n">
        <f aca="false">1/((1+J1005)^F1005)</f>
        <v>1.02291991802244</v>
      </c>
      <c r="L1005" s="41" t="n">
        <f aca="false">IF(AND(D1005, A1005 &lt;= $G$2), $D$5*$D$2*(A1005-E1005)/365.25, 0)</f>
        <v>0</v>
      </c>
      <c r="M1005" s="41" t="n">
        <f aca="false">IF(A1005&lt;=$G$2, $D$5*$D$2*(A1005-E1005)/365.25, 0)</f>
        <v>328.542094455852</v>
      </c>
      <c r="N1005" s="42" t="n">
        <f aca="false">(L1005*H1005 + M1005*I1005) * K1005</f>
        <v>0.0342050721156331</v>
      </c>
      <c r="O1005" s="43" t="n">
        <f aca="false">IF(A1005&lt;=$G$2, $D$2*(1-$D$3), 0)</f>
        <v>600000</v>
      </c>
      <c r="P1005" s="44" t="n">
        <f aca="false">O1005*I1005*K1005</f>
        <v>62.4670129511749</v>
      </c>
    </row>
    <row r="1006" customFormat="false" ht="15" hidden="false" customHeight="false" outlineLevel="0" collapsed="false">
      <c r="A1006" s="4" t="n">
        <f aca="false">WORKDAY(A1005, 1)</f>
        <v>45289</v>
      </c>
      <c r="B1006" s="33" t="n">
        <f aca="false">DATE(2000, MONTH(A1006), DAY(A1006))</f>
        <v>36889</v>
      </c>
      <c r="C1006" s="33" t="n">
        <f aca="false">VLOOKUP(B1006, $R$9:$S$13, 2)</f>
        <v>36605</v>
      </c>
      <c r="D1006" s="34" t="n">
        <f aca="false">IF(OR(C1006=B1006, AND(C1006&lt;&gt;C1005, C1005&gt;B1005)), 1, 0)</f>
        <v>0</v>
      </c>
      <c r="E1006" s="4" t="n">
        <f aca="false" t="array" ref="E1006:E1006">INDEX($A$9:A1005, MAX(IF($D$9:D1005=1, ROW(D$9:$D1005)-ROW($D$9)+1, 0)))</f>
        <v>45280</v>
      </c>
      <c r="F1006" s="36" t="n">
        <f aca="false">(A1006-$A$2)/365.25</f>
        <v>3.81930184804928</v>
      </c>
      <c r="G1006" s="37" t="n">
        <f aca="false">INDEX('Default Prob'!$P$5:$P$14,MIN(1+_xlfn.IFNA(MATCH(F1006,'Default Prob'!$F$5:$F$14,1),0),COUNT('Default Prob'!$P$5:$P$14)))</f>
        <v>0.0422329706543792</v>
      </c>
      <c r="H1006" s="37" t="n">
        <f aca="false">H1005*EXP(-G1005*(F1006-F1005))</f>
        <v>0.880077915234482</v>
      </c>
      <c r="I1006" s="38" t="n">
        <f aca="false">H1005-H1006</f>
        <v>0.000101767155895716</v>
      </c>
      <c r="J1006" s="39" t="n">
        <f aca="false">INDEX('Default Prob'!$C$3:$C$20, _xlfn.IFNA(MATCH(F1006, 'Default Prob'!$B$3:$B$20, 1), 1))</f>
        <v>-0.00592</v>
      </c>
      <c r="K1006" s="40" t="n">
        <f aca="false">1/((1+J1006)^F1006)</f>
        <v>1.02293654699211</v>
      </c>
      <c r="L1006" s="41" t="n">
        <f aca="false">IF(AND(D1006, A1006 &lt;= $G$2), $D$5*$D$2*(A1006-E1006)/365.25, 0)</f>
        <v>0</v>
      </c>
      <c r="M1006" s="41" t="n">
        <f aca="false">IF(A1006&lt;=$G$2, $D$5*$D$2*(A1006-E1006)/365.25, 0)</f>
        <v>369.609856262834</v>
      </c>
      <c r="N1006" s="42" t="n">
        <f aca="false">(L1006*H1006 + M1006*I1006) * K1006</f>
        <v>0.0384768824411719</v>
      </c>
      <c r="O1006" s="43" t="n">
        <f aca="false">IF(A1006&lt;=$G$2, $D$2*(1-$D$3), 0)</f>
        <v>600000</v>
      </c>
      <c r="P1006" s="44" t="n">
        <f aca="false">O1006*I1006*K1006</f>
        <v>62.4608058295024</v>
      </c>
    </row>
    <row r="1007" customFormat="false" ht="15" hidden="false" customHeight="false" outlineLevel="0" collapsed="false">
      <c r="A1007" s="4" t="n">
        <f aca="false">WORKDAY(A1006, 1)</f>
        <v>45292</v>
      </c>
      <c r="B1007" s="33" t="n">
        <f aca="false">DATE(2000, MONTH(A1007), DAY(A1007))</f>
        <v>36526</v>
      </c>
      <c r="C1007" s="33" t="n">
        <f aca="false">VLOOKUP(B1007, $R$9:$S$13, 2)</f>
        <v>36605</v>
      </c>
      <c r="D1007" s="34" t="n">
        <f aca="false">IF(OR(C1007=B1007, AND(C1007&lt;&gt;C1006, C1006&gt;B1006)), 1, 0)</f>
        <v>0</v>
      </c>
      <c r="E1007" s="4" t="n">
        <f aca="false" t="array" ref="E1007:E1007">INDEX($A$9:A1006, MAX(IF($D$9:D1006=1, ROW(D$9:$D1006)-ROW($D$9)+1, 0)))</f>
        <v>45280</v>
      </c>
      <c r="F1007" s="36" t="n">
        <f aca="false">(A1007-$A$2)/365.25</f>
        <v>3.82751540041068</v>
      </c>
      <c r="G1007" s="37" t="n">
        <f aca="false">INDEX('Default Prob'!$P$5:$P$14,MIN(1+_xlfn.IFNA(MATCH(F1007,'Default Prob'!$F$5:$F$14,1),0),COUNT('Default Prob'!$P$5:$P$14)))</f>
        <v>0.0422329706543792</v>
      </c>
      <c r="H1007" s="37" t="n">
        <f aca="false">H1006*EXP(-G1006*(F1007-F1006))</f>
        <v>0.879772684359807</v>
      </c>
      <c r="I1007" s="38" t="n">
        <f aca="false">H1006-H1007</f>
        <v>0.000305230874675488</v>
      </c>
      <c r="J1007" s="39" t="n">
        <f aca="false">INDEX('Default Prob'!$C$3:$C$20, _xlfn.IFNA(MATCH(F1007, 'Default Prob'!$B$3:$B$20, 1), 1))</f>
        <v>-0.00592</v>
      </c>
      <c r="K1007" s="40" t="n">
        <f aca="false">1/((1+J1007)^F1007)</f>
        <v>1.02298643552309</v>
      </c>
      <c r="L1007" s="41" t="n">
        <f aca="false">IF(AND(D1007, A1007 &lt;= $G$2), $D$5*$D$2*(A1007-E1007)/365.25, 0)</f>
        <v>0</v>
      </c>
      <c r="M1007" s="41" t="n">
        <f aca="false">IF(A1007&lt;=$G$2, $D$5*$D$2*(A1007-E1007)/365.25, 0)</f>
        <v>492.813141683778</v>
      </c>
      <c r="N1007" s="42" t="n">
        <f aca="false">(L1007*H1007 + M1007*I1007) * K1007</f>
        <v>0.153879446979486</v>
      </c>
      <c r="O1007" s="43" t="n">
        <f aca="false">IF(A1007&lt;=$G$2, $D$2*(1-$D$3), 0)</f>
        <v>600000</v>
      </c>
      <c r="P1007" s="44" t="n">
        <f aca="false">O1007*I1007*K1007</f>
        <v>187.348226697524</v>
      </c>
    </row>
    <row r="1008" customFormat="false" ht="15" hidden="false" customHeight="false" outlineLevel="0" collapsed="false">
      <c r="A1008" s="4" t="n">
        <f aca="false">WORKDAY(A1007, 1)</f>
        <v>45293</v>
      </c>
      <c r="B1008" s="33" t="n">
        <f aca="false">DATE(2000, MONTH(A1008), DAY(A1008))</f>
        <v>36527</v>
      </c>
      <c r="C1008" s="33" t="n">
        <f aca="false">VLOOKUP(B1008, $R$9:$S$13, 2)</f>
        <v>36605</v>
      </c>
      <c r="D1008" s="34" t="n">
        <f aca="false">IF(OR(C1008=B1008, AND(C1008&lt;&gt;C1007, C1007&gt;B1007)), 1, 0)</f>
        <v>0</v>
      </c>
      <c r="E1008" s="4" t="n">
        <f aca="false" t="array" ref="E1008:E1008">INDEX($A$9:A1007, MAX(IF($D$9:D1007=1, ROW(D$9:$D1007)-ROW($D$9)+1, 0)))</f>
        <v>45280</v>
      </c>
      <c r="F1008" s="36" t="n">
        <f aca="false">(A1008-$A$2)/365.25</f>
        <v>3.83025325119781</v>
      </c>
      <c r="G1008" s="37" t="n">
        <f aca="false">INDEX('Default Prob'!$P$5:$P$14,MIN(1+_xlfn.IFNA(MATCH(F1008,'Default Prob'!$F$5:$F$14,1),0),COUNT('Default Prob'!$P$5:$P$14)))</f>
        <v>0.0422329706543792</v>
      </c>
      <c r="H1008" s="37" t="n">
        <f aca="false">H1007*EXP(-G1007*(F1008-F1007))</f>
        <v>0.879670964261385</v>
      </c>
      <c r="I1008" s="38" t="n">
        <f aca="false">H1007-H1008</f>
        <v>0.000101720098422242</v>
      </c>
      <c r="J1008" s="39" t="n">
        <f aca="false">INDEX('Default Prob'!$C$3:$C$20, _xlfn.IFNA(MATCH(F1008, 'Default Prob'!$B$3:$B$20, 1), 1))</f>
        <v>-0.00592</v>
      </c>
      <c r="K1008" s="40" t="n">
        <f aca="false">1/((1+J1008)^F1008)</f>
        <v>1.0230030655741</v>
      </c>
      <c r="L1008" s="41" t="n">
        <f aca="false">IF(AND(D1008, A1008 &lt;= $G$2), $D$5*$D$2*(A1008-E1008)/365.25, 0)</f>
        <v>0</v>
      </c>
      <c r="M1008" s="41" t="n">
        <f aca="false">IF(A1008&lt;=$G$2, $D$5*$D$2*(A1008-E1008)/365.25, 0)</f>
        <v>533.88090349076</v>
      </c>
      <c r="N1008" s="42" t="n">
        <f aca="false">(L1008*H1008 + M1008*I1008) * K1008</f>
        <v>0.0555556321443073</v>
      </c>
      <c r="O1008" s="43" t="n">
        <f aca="false">IF(A1008&lt;=$G$2, $D$2*(1-$D$3), 0)</f>
        <v>600000</v>
      </c>
      <c r="P1008" s="44" t="n">
        <f aca="false">O1008*I1008*K1008</f>
        <v>62.4359835098715</v>
      </c>
    </row>
    <row r="1009" customFormat="false" ht="15" hidden="false" customHeight="false" outlineLevel="0" collapsed="false">
      <c r="A1009" s="4" t="n">
        <f aca="false">WORKDAY(A1008, 1)</f>
        <v>45294</v>
      </c>
      <c r="B1009" s="33" t="n">
        <f aca="false">DATE(2000, MONTH(A1009), DAY(A1009))</f>
        <v>36528</v>
      </c>
      <c r="C1009" s="33" t="n">
        <f aca="false">VLOOKUP(B1009, $R$9:$S$13, 2)</f>
        <v>36605</v>
      </c>
      <c r="D1009" s="34" t="n">
        <f aca="false">IF(OR(C1009=B1009, AND(C1009&lt;&gt;C1008, C1008&gt;B1008)), 1, 0)</f>
        <v>0</v>
      </c>
      <c r="E1009" s="4" t="n">
        <f aca="false" t="array" ref="E1009:E1009">INDEX($A$9:A1008, MAX(IF($D$9:D1008=1, ROW(D$9:$D1008)-ROW($D$9)+1, 0)))</f>
        <v>45280</v>
      </c>
      <c r="F1009" s="36" t="n">
        <f aca="false">(A1009-$A$2)/365.25</f>
        <v>3.83299110198494</v>
      </c>
      <c r="G1009" s="37" t="n">
        <f aca="false">INDEX('Default Prob'!$P$5:$P$14,MIN(1+_xlfn.IFNA(MATCH(F1009,'Default Prob'!$F$5:$F$14,1),0),COUNT('Default Prob'!$P$5:$P$14)))</f>
        <v>0.0422329706543792</v>
      </c>
      <c r="H1009" s="37" t="n">
        <f aca="false">H1008*EXP(-G1008*(F1009-F1008))</f>
        <v>0.87956925592393</v>
      </c>
      <c r="I1009" s="38" t="n">
        <f aca="false">H1008-H1009</f>
        <v>0.000101708337454265</v>
      </c>
      <c r="J1009" s="39" t="n">
        <f aca="false">INDEX('Default Prob'!$C$3:$C$20, _xlfn.IFNA(MATCH(F1009, 'Default Prob'!$B$3:$B$20, 1), 1))</f>
        <v>-0.00592</v>
      </c>
      <c r="K1009" s="40" t="n">
        <f aca="false">1/((1+J1009)^F1009)</f>
        <v>1.02301969589544</v>
      </c>
      <c r="L1009" s="41" t="n">
        <f aca="false">IF(AND(D1009, A1009 &lt;= $G$2), $D$5*$D$2*(A1009-E1009)/365.25, 0)</f>
        <v>0</v>
      </c>
      <c r="M1009" s="41" t="n">
        <f aca="false">IF(A1009&lt;=$G$2, $D$5*$D$2*(A1009-E1009)/365.25, 0)</f>
        <v>574.948665297741</v>
      </c>
      <c r="N1009" s="42" t="n">
        <f aca="false">(L1009*H1009 + M1009*I1009) * K1009</f>
        <v>0.0598231973032816</v>
      </c>
      <c r="O1009" s="43" t="n">
        <f aca="false">IF(A1009&lt;=$G$2, $D$2*(1-$D$3), 0)</f>
        <v>600000</v>
      </c>
      <c r="P1009" s="44" t="n">
        <f aca="false">O1009*I1009*K1009</f>
        <v>62.429779471496</v>
      </c>
    </row>
    <row r="1010" customFormat="false" ht="15" hidden="false" customHeight="false" outlineLevel="0" collapsed="false">
      <c r="A1010" s="4" t="n">
        <f aca="false">WORKDAY(A1009, 1)</f>
        <v>45295</v>
      </c>
      <c r="B1010" s="33" t="n">
        <f aca="false">DATE(2000, MONTH(A1010), DAY(A1010))</f>
        <v>36529</v>
      </c>
      <c r="C1010" s="33" t="n">
        <f aca="false">VLOOKUP(B1010, $R$9:$S$13, 2)</f>
        <v>36605</v>
      </c>
      <c r="D1010" s="34" t="n">
        <f aca="false">IF(OR(C1010=B1010, AND(C1010&lt;&gt;C1009, C1009&gt;B1009)), 1, 0)</f>
        <v>0</v>
      </c>
      <c r="E1010" s="4" t="n">
        <f aca="false" t="array" ref="E1010:E1010">INDEX($A$9:A1009, MAX(IF($D$9:D1009=1, ROW(D$9:$D1009)-ROW($D$9)+1, 0)))</f>
        <v>45280</v>
      </c>
      <c r="F1010" s="36" t="n">
        <f aca="false">(A1010-$A$2)/365.25</f>
        <v>3.83572895277207</v>
      </c>
      <c r="G1010" s="37" t="n">
        <f aca="false">INDEX('Default Prob'!$P$5:$P$14,MIN(1+_xlfn.IFNA(MATCH(F1010,'Default Prob'!$F$5:$F$14,1),0),COUNT('Default Prob'!$P$5:$P$14)))</f>
        <v>0.0422329706543792</v>
      </c>
      <c r="H1010" s="37" t="n">
        <f aca="false">H1009*EXP(-G1009*(F1010-F1009))</f>
        <v>0.879467559346084</v>
      </c>
      <c r="I1010" s="38" t="n">
        <f aca="false">H1009-H1010</f>
        <v>0.000101696577845978</v>
      </c>
      <c r="J1010" s="39" t="n">
        <f aca="false">INDEX('Default Prob'!$C$3:$C$20, _xlfn.IFNA(MATCH(F1010, 'Default Prob'!$B$3:$B$20, 1), 1))</f>
        <v>-0.00592</v>
      </c>
      <c r="K1010" s="40" t="n">
        <f aca="false">1/((1+J1010)^F1010)</f>
        <v>1.02303632648714</v>
      </c>
      <c r="L1010" s="41" t="n">
        <f aca="false">IF(AND(D1010, A1010 &lt;= $G$2), $D$5*$D$2*(A1010-E1010)/365.25, 0)</f>
        <v>0</v>
      </c>
      <c r="M1010" s="41" t="n">
        <f aca="false">IF(A1010&lt;=$G$2, $D$5*$D$2*(A1010-E1010)/365.25, 0)</f>
        <v>616.016427104723</v>
      </c>
      <c r="N1010" s="42" t="n">
        <f aca="false">(L1010*H1010 + M1010*I1010) * K1010</f>
        <v>0.0640899138085396</v>
      </c>
      <c r="O1010" s="43" t="n">
        <f aca="false">IF(A1010&lt;=$G$2, $D$2*(1-$D$3), 0)</f>
        <v>600000</v>
      </c>
      <c r="P1010" s="44" t="n">
        <f aca="false">O1010*I1010*K1010</f>
        <v>62.4235760495175</v>
      </c>
    </row>
    <row r="1011" customFormat="false" ht="15" hidden="false" customHeight="false" outlineLevel="0" collapsed="false">
      <c r="A1011" s="4" t="n">
        <f aca="false">WORKDAY(A1010, 1)</f>
        <v>45296</v>
      </c>
      <c r="B1011" s="33" t="n">
        <f aca="false">DATE(2000, MONTH(A1011), DAY(A1011))</f>
        <v>36530</v>
      </c>
      <c r="C1011" s="33" t="n">
        <f aca="false">VLOOKUP(B1011, $R$9:$S$13, 2)</f>
        <v>36605</v>
      </c>
      <c r="D1011" s="34" t="n">
        <f aca="false">IF(OR(C1011=B1011, AND(C1011&lt;&gt;C1010, C1010&gt;B1010)), 1, 0)</f>
        <v>0</v>
      </c>
      <c r="E1011" s="4" t="n">
        <f aca="false" t="array" ref="E1011:E1011">INDEX($A$9:A1010, MAX(IF($D$9:D1010=1, ROW(D$9:$D1010)-ROW($D$9)+1, 0)))</f>
        <v>45280</v>
      </c>
      <c r="F1011" s="36" t="n">
        <f aca="false">(A1011-$A$2)/365.25</f>
        <v>3.83846680355921</v>
      </c>
      <c r="G1011" s="37" t="n">
        <f aca="false">INDEX('Default Prob'!$P$5:$P$14,MIN(1+_xlfn.IFNA(MATCH(F1011,'Default Prob'!$F$5:$F$14,1),0),COUNT('Default Prob'!$P$5:$P$14)))</f>
        <v>0.0422329706543792</v>
      </c>
      <c r="H1011" s="37" t="n">
        <f aca="false">H1010*EXP(-G1010*(F1011-F1010))</f>
        <v>0.879365874526487</v>
      </c>
      <c r="I1011" s="38" t="n">
        <f aca="false">H1010-H1011</f>
        <v>0.000101684819597381</v>
      </c>
      <c r="J1011" s="39" t="n">
        <f aca="false">INDEX('Default Prob'!$C$3:$C$20, _xlfn.IFNA(MATCH(F1011, 'Default Prob'!$B$3:$B$20, 1), 1))</f>
        <v>-0.00592</v>
      </c>
      <c r="K1011" s="40" t="n">
        <f aca="false">1/((1+J1011)^F1011)</f>
        <v>1.02305295734919</v>
      </c>
      <c r="L1011" s="41" t="n">
        <f aca="false">IF(AND(D1011, A1011 &lt;= $G$2), $D$5*$D$2*(A1011-E1011)/365.25, 0)</f>
        <v>0</v>
      </c>
      <c r="M1011" s="41" t="n">
        <f aca="false">IF(A1011&lt;=$G$2, $D$5*$D$2*(A1011-E1011)/365.25, 0)</f>
        <v>657.084188911704</v>
      </c>
      <c r="N1011" s="42" t="n">
        <f aca="false">(L1011*H1011 + M1011*I1011) * K1011</f>
        <v>0.0683557817866902</v>
      </c>
      <c r="O1011" s="43" t="n">
        <f aca="false">IF(A1011&lt;=$G$2, $D$2*(1-$D$3), 0)</f>
        <v>600000</v>
      </c>
      <c r="P1011" s="44" t="n">
        <f aca="false">O1011*I1011*K1011</f>
        <v>62.4173732439715</v>
      </c>
    </row>
    <row r="1012" customFormat="false" ht="15" hidden="false" customHeight="false" outlineLevel="0" collapsed="false">
      <c r="A1012" s="4" t="n">
        <f aca="false">WORKDAY(A1011, 1)</f>
        <v>45299</v>
      </c>
      <c r="B1012" s="33" t="n">
        <f aca="false">DATE(2000, MONTH(A1012), DAY(A1012))</f>
        <v>36533</v>
      </c>
      <c r="C1012" s="33" t="n">
        <f aca="false">VLOOKUP(B1012, $R$9:$S$13, 2)</f>
        <v>36605</v>
      </c>
      <c r="D1012" s="34" t="n">
        <f aca="false">IF(OR(C1012=B1012, AND(C1012&lt;&gt;C1011, C1011&gt;B1011)), 1, 0)</f>
        <v>0</v>
      </c>
      <c r="E1012" s="4" t="n">
        <f aca="false" t="array" ref="E1012:E1012">INDEX($A$9:A1011, MAX(IF($D$9:D1011=1, ROW(D$9:$D1011)-ROW($D$9)+1, 0)))</f>
        <v>45280</v>
      </c>
      <c r="F1012" s="36" t="n">
        <f aca="false">(A1012-$A$2)/365.25</f>
        <v>3.8466803559206</v>
      </c>
      <c r="G1012" s="37" t="n">
        <f aca="false">INDEX('Default Prob'!$P$5:$P$14,MIN(1+_xlfn.IFNA(MATCH(F1012,'Default Prob'!$F$5:$F$14,1),0),COUNT('Default Prob'!$P$5:$P$14)))</f>
        <v>0.0422329706543792</v>
      </c>
      <c r="H1012" s="37" t="n">
        <f aca="false">H1011*EXP(-G1011*(F1012-F1011))</f>
        <v>0.879060890603592</v>
      </c>
      <c r="I1012" s="38" t="n">
        <f aca="false">H1011-H1012</f>
        <v>0.000304983922895019</v>
      </c>
      <c r="J1012" s="39" t="n">
        <f aca="false">INDEX('Default Prob'!$C$3:$C$20, _xlfn.IFNA(MATCH(F1012, 'Default Prob'!$B$3:$B$20, 1), 1))</f>
        <v>-0.00592</v>
      </c>
      <c r="K1012" s="40" t="n">
        <f aca="false">1/((1+J1012)^F1012)</f>
        <v>1.0231028515575</v>
      </c>
      <c r="L1012" s="41" t="n">
        <f aca="false">IF(AND(D1012, A1012 &lt;= $G$2), $D$5*$D$2*(A1012-E1012)/365.25, 0)</f>
        <v>0</v>
      </c>
      <c r="M1012" s="41" t="n">
        <f aca="false">IF(A1012&lt;=$G$2, $D$5*$D$2*(A1012-E1012)/365.25, 0)</f>
        <v>780.287474332649</v>
      </c>
      <c r="N1012" s="42" t="n">
        <f aca="false">(L1012*H1012 + M1012*I1012) * K1012</f>
        <v>0.243473039123969</v>
      </c>
      <c r="O1012" s="43" t="n">
        <f aca="false">IF(A1012&lt;=$G$2, $D$2*(1-$D$3), 0)</f>
        <v>600000</v>
      </c>
      <c r="P1012" s="44" t="n">
        <f aca="false">O1012*I1012*K1012</f>
        <v>187.217952715852</v>
      </c>
    </row>
    <row r="1013" customFormat="false" ht="15" hidden="false" customHeight="false" outlineLevel="0" collapsed="false">
      <c r="A1013" s="4" t="n">
        <f aca="false">WORKDAY(A1012, 1)</f>
        <v>45300</v>
      </c>
      <c r="B1013" s="33" t="n">
        <f aca="false">DATE(2000, MONTH(A1013), DAY(A1013))</f>
        <v>36534</v>
      </c>
      <c r="C1013" s="33" t="n">
        <f aca="false">VLOOKUP(B1013, $R$9:$S$13, 2)</f>
        <v>36605</v>
      </c>
      <c r="D1013" s="34" t="n">
        <f aca="false">IF(OR(C1013=B1013, AND(C1013&lt;&gt;C1012, C1012&gt;B1012)), 1, 0)</f>
        <v>0</v>
      </c>
      <c r="E1013" s="4" t="n">
        <f aca="false" t="array" ref="E1013:E1013">INDEX($A$9:A1012, MAX(IF($D$9:D1012=1, ROW(D$9:$D1012)-ROW($D$9)+1, 0)))</f>
        <v>45280</v>
      </c>
      <c r="F1013" s="36" t="n">
        <f aca="false">(A1013-$A$2)/365.25</f>
        <v>3.84941820670773</v>
      </c>
      <c r="G1013" s="37" t="n">
        <f aca="false">INDEX('Default Prob'!$P$5:$P$14,MIN(1+_xlfn.IFNA(MATCH(F1013,'Default Prob'!$F$5:$F$14,1),0),COUNT('Default Prob'!$P$5:$P$14)))</f>
        <v>0.0422329706543792</v>
      </c>
      <c r="H1013" s="37" t="n">
        <f aca="false">H1012*EXP(-G1012*(F1013-F1012))</f>
        <v>0.878959252803395</v>
      </c>
      <c r="I1013" s="38" t="n">
        <f aca="false">H1012-H1013</f>
        <v>0.000101637800196563</v>
      </c>
      <c r="J1013" s="39" t="n">
        <f aca="false">INDEX('Default Prob'!$C$3:$C$20, _xlfn.IFNA(MATCH(F1013, 'Default Prob'!$B$3:$B$20, 1), 1))</f>
        <v>-0.00592</v>
      </c>
      <c r="K1013" s="40" t="n">
        <f aca="false">1/((1+J1013)^F1013)</f>
        <v>1.02311948350101</v>
      </c>
      <c r="L1013" s="41" t="n">
        <f aca="false">IF(AND(D1013, A1013 &lt;= $G$2), $D$5*$D$2*(A1013-E1013)/365.25, 0)</f>
        <v>0</v>
      </c>
      <c r="M1013" s="41" t="n">
        <f aca="false">IF(A1013&lt;=$G$2, $D$5*$D$2*(A1013-E1013)/365.25, 0)</f>
        <v>821.35523613963</v>
      </c>
      <c r="N1013" s="42" t="n">
        <f aca="false">(L1013*H1013 + M1013*I1013) * K1013</f>
        <v>0.0854107709579354</v>
      </c>
      <c r="O1013" s="43" t="n">
        <f aca="false">IF(A1013&lt;=$G$2, $D$2*(1-$D$3), 0)</f>
        <v>600000</v>
      </c>
      <c r="P1013" s="44" t="n">
        <f aca="false">O1013*I1013*K1013</f>
        <v>62.3925681847718</v>
      </c>
    </row>
    <row r="1014" customFormat="false" ht="15" hidden="false" customHeight="false" outlineLevel="0" collapsed="false">
      <c r="A1014" s="4" t="n">
        <f aca="false">WORKDAY(A1013, 1)</f>
        <v>45301</v>
      </c>
      <c r="B1014" s="33" t="n">
        <f aca="false">DATE(2000, MONTH(A1014), DAY(A1014))</f>
        <v>36535</v>
      </c>
      <c r="C1014" s="33" t="n">
        <f aca="false">VLOOKUP(B1014, $R$9:$S$13, 2)</f>
        <v>36605</v>
      </c>
      <c r="D1014" s="34" t="n">
        <f aca="false">IF(OR(C1014=B1014, AND(C1014&lt;&gt;C1013, C1013&gt;B1013)), 1, 0)</f>
        <v>0</v>
      </c>
      <c r="E1014" s="4" t="n">
        <f aca="false" t="array" ref="E1014:E1014">INDEX($A$9:A1013, MAX(IF($D$9:D1013=1, ROW(D$9:$D1013)-ROW($D$9)+1, 0)))</f>
        <v>45280</v>
      </c>
      <c r="F1014" s="36" t="n">
        <f aca="false">(A1014-$A$2)/365.25</f>
        <v>3.85215605749487</v>
      </c>
      <c r="G1014" s="37" t="n">
        <f aca="false">INDEX('Default Prob'!$P$5:$P$14,MIN(1+_xlfn.IFNA(MATCH(F1014,'Default Prob'!$F$5:$F$14,1),0),COUNT('Default Prob'!$P$5:$P$14)))</f>
        <v>0.0422329706543792</v>
      </c>
      <c r="H1014" s="37" t="n">
        <f aca="false">H1013*EXP(-G1013*(F1014-F1013))</f>
        <v>0.878857626754651</v>
      </c>
      <c r="I1014" s="38" t="n">
        <f aca="false">H1013-H1014</f>
        <v>0.000101626048743975</v>
      </c>
      <c r="J1014" s="39" t="n">
        <f aca="false">INDEX('Default Prob'!$C$3:$C$20, _xlfn.IFNA(MATCH(F1014, 'Default Prob'!$B$3:$B$20, 1), 1))</f>
        <v>-0.00592</v>
      </c>
      <c r="K1014" s="40" t="n">
        <f aca="false">1/((1+J1014)^F1014)</f>
        <v>1.02313611571489</v>
      </c>
      <c r="L1014" s="41" t="n">
        <f aca="false">IF(AND(D1014, A1014 &lt;= $G$2), $D$5*$D$2*(A1014-E1014)/365.25, 0)</f>
        <v>0</v>
      </c>
      <c r="M1014" s="41" t="n">
        <f aca="false">IF(A1014&lt;=$G$2, $D$5*$D$2*(A1014-E1014)/365.25, 0)</f>
        <v>862.422997946612</v>
      </c>
      <c r="N1014" s="42" t="n">
        <f aca="false">(L1014*H1014 + M1014*I1014) * K1014</f>
        <v>0.0896723981977249</v>
      </c>
      <c r="O1014" s="43" t="n">
        <f aca="false">IF(A1014&lt;=$G$2, $D$2*(1-$D$3), 0)</f>
        <v>600000</v>
      </c>
      <c r="P1014" s="44" t="n">
        <f aca="false">O1014*I1014*K1014</f>
        <v>62.3863684604171</v>
      </c>
    </row>
    <row r="1015" customFormat="false" ht="15" hidden="false" customHeight="false" outlineLevel="0" collapsed="false">
      <c r="A1015" s="4" t="n">
        <f aca="false">WORKDAY(A1014, 1)</f>
        <v>45302</v>
      </c>
      <c r="B1015" s="33" t="n">
        <f aca="false">DATE(2000, MONTH(A1015), DAY(A1015))</f>
        <v>36536</v>
      </c>
      <c r="C1015" s="33" t="n">
        <f aca="false">VLOOKUP(B1015, $R$9:$S$13, 2)</f>
        <v>36605</v>
      </c>
      <c r="D1015" s="34" t="n">
        <f aca="false">IF(OR(C1015=B1015, AND(C1015&lt;&gt;C1014, C1014&gt;B1014)), 1, 0)</f>
        <v>0</v>
      </c>
      <c r="E1015" s="4" t="n">
        <f aca="false" t="array" ref="E1015:E1015">INDEX($A$9:A1014, MAX(IF($D$9:D1014=1, ROW(D$9:$D1014)-ROW($D$9)+1, 0)))</f>
        <v>45280</v>
      </c>
      <c r="F1015" s="36" t="n">
        <f aca="false">(A1015-$A$2)/365.25</f>
        <v>3.854893908282</v>
      </c>
      <c r="G1015" s="37" t="n">
        <f aca="false">INDEX('Default Prob'!$P$5:$P$14,MIN(1+_xlfn.IFNA(MATCH(F1015,'Default Prob'!$F$5:$F$14,1),0),COUNT('Default Prob'!$P$5:$P$14)))</f>
        <v>0.0422329706543792</v>
      </c>
      <c r="H1015" s="37" t="n">
        <f aca="false">H1014*EXP(-G1014*(F1015-F1014))</f>
        <v>0.878756012456001</v>
      </c>
      <c r="I1015" s="38" t="n">
        <f aca="false">H1014-H1015</f>
        <v>0.000101614298649966</v>
      </c>
      <c r="J1015" s="39" t="n">
        <f aca="false">INDEX('Default Prob'!$C$3:$C$20, _xlfn.IFNA(MATCH(F1015, 'Default Prob'!$B$3:$B$20, 1), 1))</f>
        <v>-0.00592</v>
      </c>
      <c r="K1015" s="40" t="n">
        <f aca="false">1/((1+J1015)^F1015)</f>
        <v>1.02315274819915</v>
      </c>
      <c r="L1015" s="41" t="n">
        <f aca="false">IF(AND(D1015, A1015 &lt;= $G$2), $D$5*$D$2*(A1015-E1015)/365.25, 0)</f>
        <v>0</v>
      </c>
      <c r="M1015" s="41" t="n">
        <f aca="false">IF(A1015&lt;=$G$2, $D$5*$D$2*(A1015-E1015)/365.25, 0)</f>
        <v>903.490759753593</v>
      </c>
      <c r="N1015" s="42" t="n">
        <f aca="false">(L1015*H1015 + M1015*I1015) * K1015</f>
        <v>0.0939331776690312</v>
      </c>
      <c r="O1015" s="43" t="n">
        <f aca="false">IF(A1015&lt;=$G$2, $D$2*(1-$D$3), 0)</f>
        <v>600000</v>
      </c>
      <c r="P1015" s="44" t="n">
        <f aca="false">O1015*I1015*K1015</f>
        <v>62.3801693520248</v>
      </c>
    </row>
    <row r="1016" customFormat="false" ht="15" hidden="false" customHeight="false" outlineLevel="0" collapsed="false">
      <c r="A1016" s="4" t="n">
        <f aca="false">WORKDAY(A1015, 1)</f>
        <v>45303</v>
      </c>
      <c r="B1016" s="33" t="n">
        <f aca="false">DATE(2000, MONTH(A1016), DAY(A1016))</f>
        <v>36537</v>
      </c>
      <c r="C1016" s="33" t="n">
        <f aca="false">VLOOKUP(B1016, $R$9:$S$13, 2)</f>
        <v>36605</v>
      </c>
      <c r="D1016" s="34" t="n">
        <f aca="false">IF(OR(C1016=B1016, AND(C1016&lt;&gt;C1015, C1015&gt;B1015)), 1, 0)</f>
        <v>0</v>
      </c>
      <c r="E1016" s="4" t="n">
        <f aca="false" t="array" ref="E1016:E1016">INDEX($A$9:A1015, MAX(IF($D$9:D1015=1, ROW(D$9:$D1015)-ROW($D$9)+1, 0)))</f>
        <v>45280</v>
      </c>
      <c r="F1016" s="36" t="n">
        <f aca="false">(A1016-$A$2)/365.25</f>
        <v>3.85763175906913</v>
      </c>
      <c r="G1016" s="37" t="n">
        <f aca="false">INDEX('Default Prob'!$P$5:$P$14,MIN(1+_xlfn.IFNA(MATCH(F1016,'Default Prob'!$F$5:$F$14,1),0),COUNT('Default Prob'!$P$5:$P$14)))</f>
        <v>0.0422329706543792</v>
      </c>
      <c r="H1016" s="37" t="n">
        <f aca="false">H1015*EXP(-G1015*(F1016-F1015))</f>
        <v>0.878654409906087</v>
      </c>
      <c r="I1016" s="38" t="n">
        <f aca="false">H1015-H1016</f>
        <v>0.000101602549914648</v>
      </c>
      <c r="J1016" s="39" t="n">
        <f aca="false">INDEX('Default Prob'!$C$3:$C$20, _xlfn.IFNA(MATCH(F1016, 'Default Prob'!$B$3:$B$20, 1), 1))</f>
        <v>-0.00592</v>
      </c>
      <c r="K1016" s="40" t="n">
        <f aca="false">1/((1+J1016)^F1016)</f>
        <v>1.02316938095379</v>
      </c>
      <c r="L1016" s="41" t="n">
        <f aca="false">IF(AND(D1016, A1016 &lt;= $G$2), $D$5*$D$2*(A1016-E1016)/365.25, 0)</f>
        <v>0</v>
      </c>
      <c r="M1016" s="41" t="n">
        <f aca="false">IF(A1016&lt;=$G$2, $D$5*$D$2*(A1016-E1016)/365.25, 0)</f>
        <v>944.558521560575</v>
      </c>
      <c r="N1016" s="42" t="n">
        <f aca="false">(L1016*H1016 + M1016*I1016) * K1016</f>
        <v>0.098193109498498</v>
      </c>
      <c r="O1016" s="43" t="n">
        <f aca="false">IF(A1016&lt;=$G$2, $D$2*(1-$D$3), 0)</f>
        <v>600000</v>
      </c>
      <c r="P1016" s="44" t="n">
        <f aca="false">O1016*I1016*K1016</f>
        <v>62.3739708596981</v>
      </c>
    </row>
    <row r="1017" customFormat="false" ht="15" hidden="false" customHeight="false" outlineLevel="0" collapsed="false">
      <c r="A1017" s="4" t="n">
        <f aca="false">WORKDAY(A1016, 1)</f>
        <v>45306</v>
      </c>
      <c r="B1017" s="33" t="n">
        <f aca="false">DATE(2000, MONTH(A1017), DAY(A1017))</f>
        <v>36540</v>
      </c>
      <c r="C1017" s="33" t="n">
        <f aca="false">VLOOKUP(B1017, $R$9:$S$13, 2)</f>
        <v>36605</v>
      </c>
      <c r="D1017" s="34" t="n">
        <f aca="false">IF(OR(C1017=B1017, AND(C1017&lt;&gt;C1016, C1016&gt;B1016)), 1, 0)</f>
        <v>0</v>
      </c>
      <c r="E1017" s="4" t="n">
        <f aca="false" t="array" ref="E1017:E1017">INDEX($A$9:A1016, MAX(IF($D$9:D1016=1, ROW(D$9:$D1016)-ROW($D$9)+1, 0)))</f>
        <v>45280</v>
      </c>
      <c r="F1017" s="36" t="n">
        <f aca="false">(A1017-$A$2)/365.25</f>
        <v>3.86584531143053</v>
      </c>
      <c r="G1017" s="37" t="n">
        <f aca="false">INDEX('Default Prob'!$P$5:$P$14,MIN(1+_xlfn.IFNA(MATCH(F1017,'Default Prob'!$F$5:$F$14,1),0),COUNT('Default Prob'!$P$5:$P$14)))</f>
        <v>0.0422329706543792</v>
      </c>
      <c r="H1017" s="37" t="n">
        <f aca="false">H1016*EXP(-G1016*(F1017-F1016))</f>
        <v>0.878349672735172</v>
      </c>
      <c r="I1017" s="38" t="n">
        <f aca="false">H1016-H1017</f>
        <v>0.000304737170914837</v>
      </c>
      <c r="J1017" s="39" t="n">
        <f aca="false">INDEX('Default Prob'!$C$3:$C$20, _xlfn.IFNA(MATCH(F1017, 'Default Prob'!$B$3:$B$20, 1), 1))</f>
        <v>-0.00592</v>
      </c>
      <c r="K1017" s="40" t="n">
        <f aca="false">1/((1+J1017)^F1017)</f>
        <v>1.02321928084007</v>
      </c>
      <c r="L1017" s="41" t="n">
        <f aca="false">IF(AND(D1017, A1017 &lt;= $G$2), $D$5*$D$2*(A1017-E1017)/365.25, 0)</f>
        <v>0</v>
      </c>
      <c r="M1017" s="41" t="n">
        <f aca="false">IF(A1017&lt;=$G$2, $D$5*$D$2*(A1017-E1017)/365.25, 0)</f>
        <v>1067.76180698152</v>
      </c>
      <c r="N1017" s="42" t="n">
        <f aca="false">(L1017*H1017 + M1017*I1017) * K1017</f>
        <v>0.332941957724298</v>
      </c>
      <c r="O1017" s="43" t="n">
        <f aca="false">IF(A1017&lt;=$G$2, $D$2*(1-$D$3), 0)</f>
        <v>600000</v>
      </c>
      <c r="P1017" s="44" t="n">
        <f aca="false">O1017*I1017*K1017</f>
        <v>187.087769321231</v>
      </c>
    </row>
    <row r="1018" customFormat="false" ht="15" hidden="false" customHeight="false" outlineLevel="0" collapsed="false">
      <c r="A1018" s="4" t="n">
        <f aca="false">WORKDAY(A1017, 1)</f>
        <v>45307</v>
      </c>
      <c r="B1018" s="33" t="n">
        <f aca="false">DATE(2000, MONTH(A1018), DAY(A1018))</f>
        <v>36541</v>
      </c>
      <c r="C1018" s="33" t="n">
        <f aca="false">VLOOKUP(B1018, $R$9:$S$13, 2)</f>
        <v>36605</v>
      </c>
      <c r="D1018" s="34" t="n">
        <f aca="false">IF(OR(C1018=B1018, AND(C1018&lt;&gt;C1017, C1017&gt;B1017)), 1, 0)</f>
        <v>0</v>
      </c>
      <c r="E1018" s="4" t="n">
        <f aca="false" t="array" ref="E1018:E1018">INDEX($A$9:A1017, MAX(IF($D$9:D1017=1, ROW(D$9:$D1017)-ROW($D$9)+1, 0)))</f>
        <v>45280</v>
      </c>
      <c r="F1018" s="36" t="n">
        <f aca="false">(A1018-$A$2)/365.25</f>
        <v>3.86858316221766</v>
      </c>
      <c r="G1018" s="37" t="n">
        <f aca="false">INDEX('Default Prob'!$P$5:$P$14,MIN(1+_xlfn.IFNA(MATCH(F1018,'Default Prob'!$F$5:$F$14,1),0),COUNT('Default Prob'!$P$5:$P$14)))</f>
        <v>0.0422329706543792</v>
      </c>
      <c r="H1018" s="37" t="n">
        <f aca="false">H1017*EXP(-G1017*(F1018-F1017))</f>
        <v>0.878248117166616</v>
      </c>
      <c r="I1018" s="38" t="n">
        <f aca="false">H1017-H1018</f>
        <v>0.000101555568555511</v>
      </c>
      <c r="J1018" s="39" t="n">
        <f aca="false">INDEX('Default Prob'!$C$3:$C$20, _xlfn.IFNA(MATCH(F1018, 'Default Prob'!$B$3:$B$20, 1), 1))</f>
        <v>-0.00592</v>
      </c>
      <c r="K1018" s="40" t="n">
        <f aca="false">1/((1+J1018)^F1018)</f>
        <v>1.02323591467629</v>
      </c>
      <c r="L1018" s="41" t="n">
        <f aca="false">IF(AND(D1018, A1018 &lt;= $G$2), $D$5*$D$2*(A1018-E1018)/365.25, 0)</f>
        <v>0</v>
      </c>
      <c r="M1018" s="41" t="n">
        <f aca="false">IF(A1018&lt;=$G$2, $D$5*$D$2*(A1018-E1018)/365.25, 0)</f>
        <v>1108.8295687885</v>
      </c>
      <c r="N1018" s="42" t="n">
        <f aca="false">(L1018*H1018 + M1018*I1018) * K1018</f>
        <v>0.115224362923901</v>
      </c>
      <c r="O1018" s="43" t="n">
        <f aca="false">IF(A1018&lt;=$G$2, $D$2*(1-$D$3), 0)</f>
        <v>600000</v>
      </c>
      <c r="P1018" s="44" t="n">
        <f aca="false">O1018*I1018*K1018</f>
        <v>62.3491830488219</v>
      </c>
    </row>
    <row r="1019" customFormat="false" ht="15" hidden="false" customHeight="false" outlineLevel="0" collapsed="false">
      <c r="A1019" s="4" t="n">
        <f aca="false">WORKDAY(A1018, 1)</f>
        <v>45308</v>
      </c>
      <c r="B1019" s="33" t="n">
        <f aca="false">DATE(2000, MONTH(A1019), DAY(A1019))</f>
        <v>36542</v>
      </c>
      <c r="C1019" s="33" t="n">
        <f aca="false">VLOOKUP(B1019, $R$9:$S$13, 2)</f>
        <v>36605</v>
      </c>
      <c r="D1019" s="34" t="n">
        <f aca="false">IF(OR(C1019=B1019, AND(C1019&lt;&gt;C1018, C1018&gt;B1018)), 1, 0)</f>
        <v>0</v>
      </c>
      <c r="E1019" s="4" t="n">
        <f aca="false" t="array" ref="E1019:E1019">INDEX($A$9:A1018, MAX(IF($D$9:D1018=1, ROW(D$9:$D1018)-ROW($D$9)+1, 0)))</f>
        <v>45280</v>
      </c>
      <c r="F1019" s="36" t="n">
        <f aca="false">(A1019-$A$2)/365.25</f>
        <v>3.87132101300479</v>
      </c>
      <c r="G1019" s="37" t="n">
        <f aca="false">INDEX('Default Prob'!$P$5:$P$14,MIN(1+_xlfn.IFNA(MATCH(F1019,'Default Prob'!$F$5:$F$14,1),0),COUNT('Default Prob'!$P$5:$P$14)))</f>
        <v>0.0422329706543792</v>
      </c>
      <c r="H1019" s="37" t="n">
        <f aca="false">H1018*EXP(-G1018*(F1019-F1018))</f>
        <v>0.878146573340006</v>
      </c>
      <c r="I1019" s="38" t="n">
        <f aca="false">H1018-H1019</f>
        <v>0.00010154382661054</v>
      </c>
      <c r="J1019" s="39" t="n">
        <f aca="false">INDEX('Default Prob'!$C$3:$C$20, _xlfn.IFNA(MATCH(F1019, 'Default Prob'!$B$3:$B$20, 1), 1))</f>
        <v>-0.00592</v>
      </c>
      <c r="K1019" s="40" t="n">
        <f aca="false">1/((1+J1019)^F1019)</f>
        <v>1.02325254878292</v>
      </c>
      <c r="L1019" s="41" t="n">
        <f aca="false">IF(AND(D1019, A1019 &lt;= $G$2), $D$5*$D$2*(A1019-E1019)/365.25, 0)</f>
        <v>0</v>
      </c>
      <c r="M1019" s="41" t="n">
        <f aca="false">IF(A1019&lt;=$G$2, $D$5*$D$2*(A1019-E1019)/365.25, 0)</f>
        <v>1149.89733059548</v>
      </c>
      <c r="N1019" s="42" t="n">
        <f aca="false">(L1019*H1019 + M1019*I1019) * K1019</f>
        <v>0.119480058438906</v>
      </c>
      <c r="O1019" s="43" t="n">
        <f aca="false">IF(A1019&lt;=$G$2, $D$2*(1-$D$3), 0)</f>
        <v>600000</v>
      </c>
      <c r="P1019" s="44" t="n">
        <f aca="false">O1019*I1019*K1019</f>
        <v>62.3429876354435</v>
      </c>
    </row>
    <row r="1020" customFormat="false" ht="15" hidden="false" customHeight="false" outlineLevel="0" collapsed="false">
      <c r="A1020" s="4" t="n">
        <f aca="false">WORKDAY(A1019, 1)</f>
        <v>45309</v>
      </c>
      <c r="B1020" s="33" t="n">
        <f aca="false">DATE(2000, MONTH(A1020), DAY(A1020))</f>
        <v>36543</v>
      </c>
      <c r="C1020" s="33" t="n">
        <f aca="false">VLOOKUP(B1020, $R$9:$S$13, 2)</f>
        <v>36605</v>
      </c>
      <c r="D1020" s="34" t="n">
        <f aca="false">IF(OR(C1020=B1020, AND(C1020&lt;&gt;C1019, C1019&gt;B1019)), 1, 0)</f>
        <v>0</v>
      </c>
      <c r="E1020" s="4" t="n">
        <f aca="false" t="array" ref="E1020:E1020">INDEX($A$9:A1019, MAX(IF($D$9:D1019=1, ROW(D$9:$D1019)-ROW($D$9)+1, 0)))</f>
        <v>45280</v>
      </c>
      <c r="F1020" s="36" t="n">
        <f aca="false">(A1020-$A$2)/365.25</f>
        <v>3.87405886379192</v>
      </c>
      <c r="G1020" s="37" t="n">
        <f aca="false">INDEX('Default Prob'!$P$5:$P$14,MIN(1+_xlfn.IFNA(MATCH(F1020,'Default Prob'!$F$5:$F$14,1),0),COUNT('Default Prob'!$P$5:$P$14)))</f>
        <v>0.0422329706543792</v>
      </c>
      <c r="H1020" s="37" t="n">
        <f aca="false">H1019*EXP(-G1019*(F1020-F1019))</f>
        <v>0.878045041253983</v>
      </c>
      <c r="I1020" s="38" t="n">
        <f aca="false">H1019-H1020</f>
        <v>0.000101532086023259</v>
      </c>
      <c r="J1020" s="39" t="n">
        <f aca="false">INDEX('Default Prob'!$C$3:$C$20, _xlfn.IFNA(MATCH(F1020, 'Default Prob'!$B$3:$B$20, 1), 1))</f>
        <v>-0.00592</v>
      </c>
      <c r="K1020" s="40" t="n">
        <f aca="false">1/((1+J1020)^F1020)</f>
        <v>1.02326918315996</v>
      </c>
      <c r="L1020" s="41" t="n">
        <f aca="false">IF(AND(D1020, A1020 &lt;= $G$2), $D$5*$D$2*(A1020-E1020)/365.25, 0)</f>
        <v>0</v>
      </c>
      <c r="M1020" s="41" t="n">
        <f aca="false">IF(A1020&lt;=$G$2, $D$5*$D$2*(A1020-E1020)/365.25, 0)</f>
        <v>1190.96509240246</v>
      </c>
      <c r="N1020" s="42" t="n">
        <f aca="false">(L1020*H1020 + M1020*I1020) * K1020</f>
        <v>0.123734907070098</v>
      </c>
      <c r="O1020" s="43" t="n">
        <f aca="false">IF(A1020&lt;=$G$2, $D$2*(1-$D$3), 0)</f>
        <v>600000</v>
      </c>
      <c r="P1020" s="44" t="n">
        <f aca="false">O1020*I1020*K1020</f>
        <v>62.3367928377287</v>
      </c>
    </row>
    <row r="1021" customFormat="false" ht="15" hidden="false" customHeight="false" outlineLevel="0" collapsed="false">
      <c r="A1021" s="4" t="n">
        <f aca="false">WORKDAY(A1020, 1)</f>
        <v>45310</v>
      </c>
      <c r="B1021" s="33" t="n">
        <f aca="false">DATE(2000, MONTH(A1021), DAY(A1021))</f>
        <v>36544</v>
      </c>
      <c r="C1021" s="33" t="n">
        <f aca="false">VLOOKUP(B1021, $R$9:$S$13, 2)</f>
        <v>36605</v>
      </c>
      <c r="D1021" s="34" t="n">
        <f aca="false">IF(OR(C1021=B1021, AND(C1021&lt;&gt;C1020, C1020&gt;B1020)), 1, 0)</f>
        <v>0</v>
      </c>
      <c r="E1021" s="4" t="n">
        <f aca="false" t="array" ref="E1021:E1021">INDEX($A$9:A1020, MAX(IF($D$9:D1020=1, ROW(D$9:$D1020)-ROW($D$9)+1, 0)))</f>
        <v>45280</v>
      </c>
      <c r="F1021" s="36" t="n">
        <f aca="false">(A1021-$A$2)/365.25</f>
        <v>3.87679671457906</v>
      </c>
      <c r="G1021" s="37" t="n">
        <f aca="false">INDEX('Default Prob'!$P$5:$P$14,MIN(1+_xlfn.IFNA(MATCH(F1021,'Default Prob'!$F$5:$F$14,1),0),COUNT('Default Prob'!$P$5:$P$14)))</f>
        <v>0.0422329706543792</v>
      </c>
      <c r="H1021" s="37" t="n">
        <f aca="false">H1020*EXP(-G1020*(F1021-F1020))</f>
        <v>0.877943520907189</v>
      </c>
      <c r="I1021" s="38" t="n">
        <f aca="false">H1020-H1021</f>
        <v>0.000101520346793338</v>
      </c>
      <c r="J1021" s="39" t="n">
        <f aca="false">INDEX('Default Prob'!$C$3:$C$20, _xlfn.IFNA(MATCH(F1021, 'Default Prob'!$B$3:$B$20, 1), 1))</f>
        <v>-0.00592</v>
      </c>
      <c r="K1021" s="40" t="n">
        <f aca="false">1/((1+J1021)^F1021)</f>
        <v>1.02328581780742</v>
      </c>
      <c r="L1021" s="41" t="n">
        <f aca="false">IF(AND(D1021, A1021 &lt;= $G$2), $D$5*$D$2*(A1021-E1021)/365.25, 0)</f>
        <v>0</v>
      </c>
      <c r="M1021" s="41" t="n">
        <f aca="false">IF(A1021&lt;=$G$2, $D$5*$D$2*(A1021-E1021)/365.25, 0)</f>
        <v>1232.03285420945</v>
      </c>
      <c r="N1021" s="42" t="n">
        <f aca="false">(L1021*H1021 + M1021*I1021) * K1021</f>
        <v>0.127988908943548</v>
      </c>
      <c r="O1021" s="43" t="n">
        <f aca="false">IF(A1021&lt;=$G$2, $D$2*(1-$D$3), 0)</f>
        <v>600000</v>
      </c>
      <c r="P1021" s="44" t="n">
        <f aca="false">O1021*I1021*K1021</f>
        <v>62.3305986555081</v>
      </c>
    </row>
    <row r="1022" customFormat="false" ht="15" hidden="false" customHeight="false" outlineLevel="0" collapsed="false">
      <c r="A1022" s="4" t="n">
        <f aca="false">WORKDAY(A1021, 1)</f>
        <v>45313</v>
      </c>
      <c r="B1022" s="33" t="n">
        <f aca="false">DATE(2000, MONTH(A1022), DAY(A1022))</f>
        <v>36547</v>
      </c>
      <c r="C1022" s="33" t="n">
        <f aca="false">VLOOKUP(B1022, $R$9:$S$13, 2)</f>
        <v>36605</v>
      </c>
      <c r="D1022" s="34" t="n">
        <f aca="false">IF(OR(C1022=B1022, AND(C1022&lt;&gt;C1021, C1021&gt;B1021)), 1, 0)</f>
        <v>0</v>
      </c>
      <c r="E1022" s="4" t="n">
        <f aca="false" t="array" ref="E1022:E1022">INDEX($A$9:A1021, MAX(IF($D$9:D1021=1, ROW(D$9:$D1021)-ROW($D$9)+1, 0)))</f>
        <v>45280</v>
      </c>
      <c r="F1022" s="36" t="n">
        <f aca="false">(A1022-$A$2)/365.25</f>
        <v>3.88501026694045</v>
      </c>
      <c r="G1022" s="37" t="n">
        <f aca="false">INDEX('Default Prob'!$P$5:$P$14,MIN(1+_xlfn.IFNA(MATCH(F1022,'Default Prob'!$F$5:$F$14,1),0),COUNT('Default Prob'!$P$5:$P$14)))</f>
        <v>0.0422329706543792</v>
      </c>
      <c r="H1022" s="37" t="n">
        <f aca="false">H1021*EXP(-G1021*(F1022-F1021))</f>
        <v>0.877639030288616</v>
      </c>
      <c r="I1022" s="38" t="n">
        <f aca="false">H1021-H1022</f>
        <v>0.000304490618573072</v>
      </c>
      <c r="J1022" s="39" t="n">
        <f aca="false">INDEX('Default Prob'!$C$3:$C$20, _xlfn.IFNA(MATCH(F1022, 'Default Prob'!$B$3:$B$20, 1), 1))</f>
        <v>-0.00592</v>
      </c>
      <c r="K1022" s="40" t="n">
        <f aca="false">1/((1+J1022)^F1022)</f>
        <v>1.02333572337231</v>
      </c>
      <c r="L1022" s="41" t="n">
        <f aca="false">IF(AND(D1022, A1022 &lt;= $G$2), $D$5*$D$2*(A1022-E1022)/365.25, 0)</f>
        <v>0</v>
      </c>
      <c r="M1022" s="41" t="n">
        <f aca="false">IF(A1022&lt;=$G$2, $D$5*$D$2*(A1022-E1022)/365.25, 0)</f>
        <v>1355.23613963039</v>
      </c>
      <c r="N1022" s="42" t="n">
        <f aca="false">(L1022*H1022 + M1022*I1022) * K1022</f>
        <v>0.422286332845151</v>
      </c>
      <c r="O1022" s="43" t="n">
        <f aca="false">IF(A1022&lt;=$G$2, $D$2*(1-$D$3), 0)</f>
        <v>600000</v>
      </c>
      <c r="P1022" s="44" t="n">
        <f aca="false">O1022*I1022*K1022</f>
        <v>186.957676450535</v>
      </c>
    </row>
    <row r="1023" customFormat="false" ht="15" hidden="false" customHeight="false" outlineLevel="0" collapsed="false">
      <c r="A1023" s="4" t="n">
        <f aca="false">WORKDAY(A1022, 1)</f>
        <v>45314</v>
      </c>
      <c r="B1023" s="33" t="n">
        <f aca="false">DATE(2000, MONTH(A1023), DAY(A1023))</f>
        <v>36548</v>
      </c>
      <c r="C1023" s="33" t="n">
        <f aca="false">VLOOKUP(B1023, $R$9:$S$13, 2)</f>
        <v>36605</v>
      </c>
      <c r="D1023" s="34" t="n">
        <f aca="false">IF(OR(C1023=B1023, AND(C1023&lt;&gt;C1022, C1022&gt;B1022)), 1, 0)</f>
        <v>0</v>
      </c>
      <c r="E1023" s="4" t="n">
        <f aca="false" t="array" ref="E1023:E1023">INDEX($A$9:A1022, MAX(IF($D$9:D1022=1, ROW(D$9:$D1022)-ROW($D$9)+1, 0)))</f>
        <v>45280</v>
      </c>
      <c r="F1023" s="36" t="n">
        <f aca="false">(A1023-$A$2)/365.25</f>
        <v>3.88774811772758</v>
      </c>
      <c r="G1023" s="37" t="n">
        <f aca="false">INDEX('Default Prob'!$P$5:$P$14,MIN(1+_xlfn.IFNA(MATCH(F1023,'Default Prob'!$F$5:$F$14,1),0),COUNT('Default Prob'!$P$5:$P$14)))</f>
        <v>0.0422329706543792</v>
      </c>
      <c r="H1023" s="37" t="n">
        <f aca="false">H1022*EXP(-G1022*(F1023-F1022))</f>
        <v>0.877537556885171</v>
      </c>
      <c r="I1023" s="38" t="n">
        <f aca="false">H1022-H1023</f>
        <v>0.00010147340344524</v>
      </c>
      <c r="J1023" s="39" t="n">
        <f aca="false">INDEX('Default Prob'!$C$3:$C$20, _xlfn.IFNA(MATCH(F1023, 'Default Prob'!$B$3:$B$20, 1), 1))</f>
        <v>-0.00592</v>
      </c>
      <c r="K1023" s="40" t="n">
        <f aca="false">1/((1+J1023)^F1023)</f>
        <v>1.02335235910147</v>
      </c>
      <c r="L1023" s="41" t="n">
        <f aca="false">IF(AND(D1023, A1023 &lt;= $G$2), $D$5*$D$2*(A1023-E1023)/365.25, 0)</f>
        <v>0</v>
      </c>
      <c r="M1023" s="41" t="n">
        <f aca="false">IF(A1023&lt;=$G$2, $D$5*$D$2*(A1023-E1023)/365.25, 0)</f>
        <v>1396.30390143737</v>
      </c>
      <c r="N1023" s="42" t="n">
        <f aca="false">(L1023*H1023 + M1023*I1023) * K1023</f>
        <v>0.144996451386416</v>
      </c>
      <c r="O1023" s="43" t="n">
        <f aca="false">IF(A1023&lt;=$G$2, $D$2*(1-$D$3), 0)</f>
        <v>600000</v>
      </c>
      <c r="P1023" s="44" t="n">
        <f aca="false">O1023*I1023*K1023</f>
        <v>62.3058280810452</v>
      </c>
    </row>
    <row r="1024" customFormat="false" ht="15" hidden="false" customHeight="false" outlineLevel="0" collapsed="false">
      <c r="A1024" s="4" t="n">
        <f aca="false">WORKDAY(A1023, 1)</f>
        <v>45315</v>
      </c>
      <c r="B1024" s="33" t="n">
        <f aca="false">DATE(2000, MONTH(A1024), DAY(A1024))</f>
        <v>36549</v>
      </c>
      <c r="C1024" s="33" t="n">
        <f aca="false">VLOOKUP(B1024, $R$9:$S$13, 2)</f>
        <v>36605</v>
      </c>
      <c r="D1024" s="34" t="n">
        <f aca="false">IF(OR(C1024=B1024, AND(C1024&lt;&gt;C1023, C1023&gt;B1023)), 1, 0)</f>
        <v>0</v>
      </c>
      <c r="E1024" s="4" t="n">
        <f aca="false" t="array" ref="E1024:E1024">INDEX($A$9:A1023, MAX(IF($D$9:D1023=1, ROW(D$9:$D1023)-ROW($D$9)+1, 0)))</f>
        <v>45280</v>
      </c>
      <c r="F1024" s="36" t="n">
        <f aca="false">(A1024-$A$2)/365.25</f>
        <v>3.89048596851472</v>
      </c>
      <c r="G1024" s="37" t="n">
        <f aca="false">INDEX('Default Prob'!$P$5:$P$14,MIN(1+_xlfn.IFNA(MATCH(F1024,'Default Prob'!$F$5:$F$14,1),0),COUNT('Default Prob'!$P$5:$P$14)))</f>
        <v>0.0422329706543792</v>
      </c>
      <c r="H1024" s="37" t="n">
        <f aca="false">H1023*EXP(-G1023*(F1024-F1023))</f>
        <v>0.877436095214171</v>
      </c>
      <c r="I1024" s="38" t="n">
        <f aca="false">H1023-H1024</f>
        <v>0.000101461671000336</v>
      </c>
      <c r="J1024" s="39" t="n">
        <f aca="false">INDEX('Default Prob'!$C$3:$C$20, _xlfn.IFNA(MATCH(F1024, 'Default Prob'!$B$3:$B$20, 1), 1))</f>
        <v>-0.00592</v>
      </c>
      <c r="K1024" s="40" t="n">
        <f aca="false">1/((1+J1024)^F1024)</f>
        <v>1.02336899510107</v>
      </c>
      <c r="L1024" s="41" t="n">
        <f aca="false">IF(AND(D1024, A1024 &lt;= $G$2), $D$5*$D$2*(A1024-E1024)/365.25, 0)</f>
        <v>0</v>
      </c>
      <c r="M1024" s="41" t="n">
        <f aca="false">IF(A1024&lt;=$G$2, $D$5*$D$2*(A1024-E1024)/365.25, 0)</f>
        <v>1437.37166324435</v>
      </c>
      <c r="N1024" s="42" t="n">
        <f aca="false">(L1024*H1024 + M1024*I1024) * K1024</f>
        <v>0.149246221365548</v>
      </c>
      <c r="O1024" s="43" t="n">
        <f aca="false">IF(A1024&lt;=$G$2, $D$2*(1-$D$3), 0)</f>
        <v>600000</v>
      </c>
      <c r="P1024" s="44" t="n">
        <f aca="false">O1024*I1024*K1024</f>
        <v>62.2996369757331</v>
      </c>
    </row>
    <row r="1025" customFormat="false" ht="15" hidden="false" customHeight="false" outlineLevel="0" collapsed="false">
      <c r="A1025" s="4" t="n">
        <f aca="false">WORKDAY(A1024, 1)</f>
        <v>45316</v>
      </c>
      <c r="B1025" s="33" t="n">
        <f aca="false">DATE(2000, MONTH(A1025), DAY(A1025))</f>
        <v>36550</v>
      </c>
      <c r="C1025" s="33" t="n">
        <f aca="false">VLOOKUP(B1025, $R$9:$S$13, 2)</f>
        <v>36605</v>
      </c>
      <c r="D1025" s="34" t="n">
        <f aca="false">IF(OR(C1025=B1025, AND(C1025&lt;&gt;C1024, C1024&gt;B1024)), 1, 0)</f>
        <v>0</v>
      </c>
      <c r="E1025" s="4" t="n">
        <f aca="false" t="array" ref="E1025:E1025">INDEX($A$9:A1024, MAX(IF($D$9:D1024=1, ROW(D$9:$D1024)-ROW($D$9)+1, 0)))</f>
        <v>45280</v>
      </c>
      <c r="F1025" s="36" t="n">
        <f aca="false">(A1025-$A$2)/365.25</f>
        <v>3.89322381930185</v>
      </c>
      <c r="G1025" s="37" t="n">
        <f aca="false">INDEX('Default Prob'!$P$5:$P$14,MIN(1+_xlfn.IFNA(MATCH(F1025,'Default Prob'!$F$5:$F$14,1),0),COUNT('Default Prob'!$P$5:$P$14)))</f>
        <v>0.0422329706543792</v>
      </c>
      <c r="H1025" s="37" t="n">
        <f aca="false">H1024*EXP(-G1024*(F1025-F1024))</f>
        <v>0.877334645274259</v>
      </c>
      <c r="I1025" s="38" t="n">
        <f aca="false">H1024-H1025</f>
        <v>0.000101449939911902</v>
      </c>
      <c r="J1025" s="39" t="n">
        <f aca="false">INDEX('Default Prob'!$C$3:$C$20, _xlfn.IFNA(MATCH(F1025, 'Default Prob'!$B$3:$B$20, 1), 1))</f>
        <v>-0.00592</v>
      </c>
      <c r="K1025" s="40" t="n">
        <f aca="false">1/((1+J1025)^F1025)</f>
        <v>1.0233856313711</v>
      </c>
      <c r="L1025" s="41" t="n">
        <f aca="false">IF(AND(D1025, A1025 &lt;= $G$2), $D$5*$D$2*(A1025-E1025)/365.25, 0)</f>
        <v>0</v>
      </c>
      <c r="M1025" s="41" t="n">
        <f aca="false">IF(A1025&lt;=$G$2, $D$5*$D$2*(A1025-E1025)/365.25, 0)</f>
        <v>1478.43942505133</v>
      </c>
      <c r="N1025" s="42" t="n">
        <f aca="false">(L1025*H1025 + M1025*I1025) * K1025</f>
        <v>0.153495145344348</v>
      </c>
      <c r="O1025" s="43" t="n">
        <f aca="false">IF(A1025&lt;=$G$2, $D$2*(1-$D$3), 0)</f>
        <v>600000</v>
      </c>
      <c r="P1025" s="44" t="n">
        <f aca="false">O1025*I1025*K1025</f>
        <v>62.2934464855811</v>
      </c>
    </row>
    <row r="1026" customFormat="false" ht="15" hidden="false" customHeight="false" outlineLevel="0" collapsed="false">
      <c r="A1026" s="4" t="n">
        <f aca="false">WORKDAY(A1025, 1)</f>
        <v>45317</v>
      </c>
      <c r="B1026" s="33" t="n">
        <f aca="false">DATE(2000, MONTH(A1026), DAY(A1026))</f>
        <v>36551</v>
      </c>
      <c r="C1026" s="33" t="n">
        <f aca="false">VLOOKUP(B1026, $R$9:$S$13, 2)</f>
        <v>36605</v>
      </c>
      <c r="D1026" s="34" t="n">
        <f aca="false">IF(OR(C1026=B1026, AND(C1026&lt;&gt;C1025, C1025&gt;B1025)), 1, 0)</f>
        <v>0</v>
      </c>
      <c r="E1026" s="4" t="n">
        <f aca="false" t="array" ref="E1026:E1026">INDEX($A$9:A1025, MAX(IF($D$9:D1025=1, ROW(D$9:$D1025)-ROW($D$9)+1, 0)))</f>
        <v>45280</v>
      </c>
      <c r="F1026" s="36" t="n">
        <f aca="false">(A1026-$A$2)/365.25</f>
        <v>3.89596167008898</v>
      </c>
      <c r="G1026" s="37" t="n">
        <f aca="false">INDEX('Default Prob'!$P$5:$P$14,MIN(1+_xlfn.IFNA(MATCH(F1026,'Default Prob'!$F$5:$F$14,1),0),COUNT('Default Prob'!$P$5:$P$14)))</f>
        <v>0.0422329706543792</v>
      </c>
      <c r="H1026" s="37" t="n">
        <f aca="false">H1025*EXP(-G1025*(F1026-F1025))</f>
        <v>0.877233207064079</v>
      </c>
      <c r="I1026" s="38" t="n">
        <f aca="false">H1025-H1026</f>
        <v>0.000101438210179827</v>
      </c>
      <c r="J1026" s="39" t="n">
        <f aca="false">INDEX('Default Prob'!$C$3:$C$20, _xlfn.IFNA(MATCH(F1026, 'Default Prob'!$B$3:$B$20, 1), 1))</f>
        <v>-0.00592</v>
      </c>
      <c r="K1026" s="40" t="n">
        <f aca="false">1/((1+J1026)^F1026)</f>
        <v>1.02340226791158</v>
      </c>
      <c r="L1026" s="41" t="n">
        <f aca="false">IF(AND(D1026, A1026 &lt;= $G$2), $D$5*$D$2*(A1026-E1026)/365.25, 0)</f>
        <v>0</v>
      </c>
      <c r="M1026" s="41" t="n">
        <f aca="false">IF(A1026&lt;=$G$2, $D$5*$D$2*(A1026-E1026)/365.25, 0)</f>
        <v>1519.50718685832</v>
      </c>
      <c r="N1026" s="42" t="n">
        <f aca="false">(L1026*H1026 + M1026*I1026) * K1026</f>
        <v>0.157743223449047</v>
      </c>
      <c r="O1026" s="43" t="n">
        <f aca="false">IF(A1026&lt;=$G$2, $D$2*(1-$D$3), 0)</f>
        <v>600000</v>
      </c>
      <c r="P1026" s="44" t="n">
        <f aca="false">O1026*I1026*K1026</f>
        <v>62.2872566105561</v>
      </c>
    </row>
    <row r="1027" customFormat="false" ht="15" hidden="false" customHeight="false" outlineLevel="0" collapsed="false">
      <c r="A1027" s="4" t="n">
        <f aca="false">WORKDAY(A1026, 1)</f>
        <v>45320</v>
      </c>
      <c r="B1027" s="33" t="n">
        <f aca="false">DATE(2000, MONTH(A1027), DAY(A1027))</f>
        <v>36554</v>
      </c>
      <c r="C1027" s="33" t="n">
        <f aca="false">VLOOKUP(B1027, $R$9:$S$13, 2)</f>
        <v>36605</v>
      </c>
      <c r="D1027" s="34" t="n">
        <f aca="false">IF(OR(C1027=B1027, AND(C1027&lt;&gt;C1026, C1026&gt;B1026)), 1, 0)</f>
        <v>0</v>
      </c>
      <c r="E1027" s="4" t="n">
        <f aca="false" t="array" ref="E1027:E1027">INDEX($A$9:A1026, MAX(IF($D$9:D1026=1, ROW(D$9:$D1026)-ROW($D$9)+1, 0)))</f>
        <v>45280</v>
      </c>
      <c r="F1027" s="36" t="n">
        <f aca="false">(A1027-$A$2)/365.25</f>
        <v>3.90417522245038</v>
      </c>
      <c r="G1027" s="37" t="n">
        <f aca="false">INDEX('Default Prob'!$P$5:$P$14,MIN(1+_xlfn.IFNA(MATCH(F1027,'Default Prob'!$F$5:$F$14,1),0),COUNT('Default Prob'!$P$5:$P$14)))</f>
        <v>0.0422329706543792</v>
      </c>
      <c r="H1027" s="37" t="n">
        <f aca="false">H1026*EXP(-G1026*(F1027-F1026))</f>
        <v>0.876928962798371</v>
      </c>
      <c r="I1027" s="38" t="n">
        <f aca="false">H1026-H1027</f>
        <v>0.000304244265708298</v>
      </c>
      <c r="J1027" s="39" t="n">
        <f aca="false">INDEX('Default Prob'!$C$3:$C$20, _xlfn.IFNA(MATCH(F1027, 'Default Prob'!$B$3:$B$20, 1), 1))</f>
        <v>-0.00592</v>
      </c>
      <c r="K1027" s="40" t="n">
        <f aca="false">1/((1+J1027)^F1027)</f>
        <v>1.02345217915574</v>
      </c>
      <c r="L1027" s="41" t="n">
        <f aca="false">IF(AND(D1027, A1027 &lt;= $G$2), $D$5*$D$2*(A1027-E1027)/365.25, 0)</f>
        <v>0</v>
      </c>
      <c r="M1027" s="41" t="n">
        <f aca="false">IF(A1027&lt;=$G$2, $D$5*$D$2*(A1027-E1027)/365.25, 0)</f>
        <v>1642.71047227926</v>
      </c>
      <c r="N1027" s="42" t="n">
        <f aca="false">(L1027*H1027 + M1027*I1027) * K1027</f>
        <v>0.511506294430875</v>
      </c>
      <c r="O1027" s="43" t="n">
        <f aca="false">IF(A1027&lt;=$G$2, $D$2*(1-$D$3), 0)</f>
        <v>600000</v>
      </c>
      <c r="P1027" s="44" t="n">
        <f aca="false">O1027*I1027*K1027</f>
        <v>186.827674040877</v>
      </c>
    </row>
    <row r="1028" customFormat="false" ht="15" hidden="false" customHeight="false" outlineLevel="0" collapsed="false">
      <c r="A1028" s="4" t="n">
        <f aca="false">WORKDAY(A1027, 1)</f>
        <v>45321</v>
      </c>
      <c r="B1028" s="33" t="n">
        <f aca="false">DATE(2000, MONTH(A1028), DAY(A1028))</f>
        <v>36555</v>
      </c>
      <c r="C1028" s="33" t="n">
        <f aca="false">VLOOKUP(B1028, $R$9:$S$13, 2)</f>
        <v>36605</v>
      </c>
      <c r="D1028" s="34" t="n">
        <f aca="false">IF(OR(C1028=B1028, AND(C1028&lt;&gt;C1027, C1027&gt;B1027)), 1, 0)</f>
        <v>0</v>
      </c>
      <c r="E1028" s="4" t="n">
        <f aca="false" t="array" ref="E1028:E1028">INDEX($A$9:A1027, MAX(IF($D$9:D1027=1, ROW(D$9:$D1027)-ROW($D$9)+1, 0)))</f>
        <v>45280</v>
      </c>
      <c r="F1028" s="36" t="n">
        <f aca="false">(A1028-$A$2)/365.25</f>
        <v>3.90691307323751</v>
      </c>
      <c r="G1028" s="37" t="n">
        <f aca="false">INDEX('Default Prob'!$P$5:$P$14,MIN(1+_xlfn.IFNA(MATCH(F1028,'Default Prob'!$F$5:$F$14,1),0),COUNT('Default Prob'!$P$5:$P$14)))</f>
        <v>0.0422329706543792</v>
      </c>
      <c r="H1028" s="37" t="n">
        <f aca="false">H1027*EXP(-G1027*(F1028-F1027))</f>
        <v>0.876827571493559</v>
      </c>
      <c r="I1028" s="38" t="n">
        <f aca="false">H1027-H1028</f>
        <v>0.000101391304812015</v>
      </c>
      <c r="J1028" s="39" t="n">
        <f aca="false">INDEX('Default Prob'!$C$3:$C$20, _xlfn.IFNA(MATCH(F1028, 'Default Prob'!$B$3:$B$20, 1), 1))</f>
        <v>-0.00592</v>
      </c>
      <c r="K1028" s="40" t="n">
        <f aca="false">1/((1+J1028)^F1028)</f>
        <v>1.02346881677804</v>
      </c>
      <c r="L1028" s="41" t="n">
        <f aca="false">IF(AND(D1028, A1028 &lt;= $G$2), $D$5*$D$2*(A1028-E1028)/365.25, 0)</f>
        <v>0</v>
      </c>
      <c r="M1028" s="41" t="n">
        <f aca="false">IF(A1028&lt;=$G$2, $D$5*$D$2*(A1028-E1028)/365.25, 0)</f>
        <v>1683.77823408624</v>
      </c>
      <c r="N1028" s="42" t="n">
        <f aca="false">(L1028*H1028 + M1028*I1028) * K1028</f>
        <v>0.174727079649649</v>
      </c>
      <c r="O1028" s="43" t="n">
        <f aca="false">IF(A1028&lt;=$G$2, $D$2*(1-$D$3), 0)</f>
        <v>600000</v>
      </c>
      <c r="P1028" s="44" t="n">
        <f aca="false">O1028*I1028*K1028</f>
        <v>62.2625032605212</v>
      </c>
    </row>
    <row r="1029" customFormat="false" ht="15" hidden="false" customHeight="false" outlineLevel="0" collapsed="false">
      <c r="A1029" s="4" t="n">
        <f aca="false">WORKDAY(A1028, 1)</f>
        <v>45322</v>
      </c>
      <c r="B1029" s="33" t="n">
        <f aca="false">DATE(2000, MONTH(A1029), DAY(A1029))</f>
        <v>36556</v>
      </c>
      <c r="C1029" s="33" t="n">
        <f aca="false">VLOOKUP(B1029, $R$9:$S$13, 2)</f>
        <v>36605</v>
      </c>
      <c r="D1029" s="34" t="n">
        <f aca="false">IF(OR(C1029=B1029, AND(C1029&lt;&gt;C1028, C1028&gt;B1028)), 1, 0)</f>
        <v>0</v>
      </c>
      <c r="E1029" s="4" t="n">
        <f aca="false" t="array" ref="E1029:E1029">INDEX($A$9:A1028, MAX(IF($D$9:D1028=1, ROW(D$9:$D1028)-ROW($D$9)+1, 0)))</f>
        <v>45280</v>
      </c>
      <c r="F1029" s="36" t="n">
        <f aca="false">(A1029-$A$2)/365.25</f>
        <v>3.90965092402464</v>
      </c>
      <c r="G1029" s="37" t="n">
        <f aca="false">INDEX('Default Prob'!$P$5:$P$14,MIN(1+_xlfn.IFNA(MATCH(F1029,'Default Prob'!$F$5:$F$14,1),0),COUNT('Default Prob'!$P$5:$P$14)))</f>
        <v>0.0422329706543792</v>
      </c>
      <c r="H1029" s="37" t="n">
        <f aca="false">H1028*EXP(-G1028*(F1029-F1028))</f>
        <v>0.876726191911699</v>
      </c>
      <c r="I1029" s="38" t="n">
        <f aca="false">H1028-H1029</f>
        <v>0.000101379581859407</v>
      </c>
      <c r="J1029" s="39" t="n">
        <f aca="false">INDEX('Default Prob'!$C$3:$C$20, _xlfn.IFNA(MATCH(F1029, 'Default Prob'!$B$3:$B$20, 1), 1))</f>
        <v>-0.00592</v>
      </c>
      <c r="K1029" s="40" t="n">
        <f aca="false">1/((1+J1029)^F1029)</f>
        <v>1.02348545467082</v>
      </c>
      <c r="L1029" s="41" t="n">
        <f aca="false">IF(AND(D1029, A1029 &lt;= $G$2), $D$5*$D$2*(A1029-E1029)/365.25, 0)</f>
        <v>0</v>
      </c>
      <c r="M1029" s="41" t="n">
        <f aca="false">IF(A1029&lt;=$G$2, $D$5*$D$2*(A1029-E1029)/365.25, 0)</f>
        <v>1724.84599589322</v>
      </c>
      <c r="N1029" s="42" t="n">
        <f aca="false">(L1029*H1029 + M1029*I1029) * K1029</f>
        <v>0.178970930275807</v>
      </c>
      <c r="O1029" s="43" t="n">
        <f aca="false">IF(A1029&lt;=$G$2, $D$2*(1-$D$3), 0)</f>
        <v>600000</v>
      </c>
      <c r="P1029" s="44" t="n">
        <f aca="false">O1029*I1029*K1029</f>
        <v>62.2563164602273</v>
      </c>
    </row>
    <row r="1030" customFormat="false" ht="15" hidden="false" customHeight="false" outlineLevel="0" collapsed="false">
      <c r="A1030" s="4" t="n">
        <f aca="false">WORKDAY(A1029, 1)</f>
        <v>45323</v>
      </c>
      <c r="B1030" s="33" t="n">
        <f aca="false">DATE(2000, MONTH(A1030), DAY(A1030))</f>
        <v>36557</v>
      </c>
      <c r="C1030" s="33" t="n">
        <f aca="false">VLOOKUP(B1030, $R$9:$S$13, 2)</f>
        <v>36605</v>
      </c>
      <c r="D1030" s="34" t="n">
        <f aca="false">IF(OR(C1030=B1030, AND(C1030&lt;&gt;C1029, C1029&gt;B1029)), 1, 0)</f>
        <v>0</v>
      </c>
      <c r="E1030" s="4" t="n">
        <f aca="false" t="array" ref="E1030:E1030">INDEX($A$9:A1029, MAX(IF($D$9:D1029=1, ROW(D$9:$D1029)-ROW($D$9)+1, 0)))</f>
        <v>45280</v>
      </c>
      <c r="F1030" s="36" t="n">
        <f aca="false">(A1030-$A$2)/365.25</f>
        <v>3.91238877481177</v>
      </c>
      <c r="G1030" s="37" t="n">
        <f aca="false">INDEX('Default Prob'!$P$5:$P$14,MIN(1+_xlfn.IFNA(MATCH(F1030,'Default Prob'!$F$5:$F$14,1),0),COUNT('Default Prob'!$P$5:$P$14)))</f>
        <v>0.0422329706543792</v>
      </c>
      <c r="H1030" s="37" t="n">
        <f aca="false">H1029*EXP(-G1029*(F1030-F1029))</f>
        <v>0.876624824051437</v>
      </c>
      <c r="I1030" s="38" t="n">
        <f aca="false">H1029-H1030</f>
        <v>0.000101367860262158</v>
      </c>
      <c r="J1030" s="39" t="n">
        <f aca="false">INDEX('Default Prob'!$C$3:$C$20, _xlfn.IFNA(MATCH(F1030, 'Default Prob'!$B$3:$B$20, 1), 1))</f>
        <v>-0.00592</v>
      </c>
      <c r="K1030" s="40" t="n">
        <f aca="false">1/((1+J1030)^F1030)</f>
        <v>1.02350209283406</v>
      </c>
      <c r="L1030" s="41" t="n">
        <f aca="false">IF(AND(D1030, A1030 &lt;= $G$2), $D$5*$D$2*(A1030-E1030)/365.25, 0)</f>
        <v>0</v>
      </c>
      <c r="M1030" s="41" t="n">
        <f aca="false">IF(A1030&lt;=$G$2, $D$5*$D$2*(A1030-E1030)/365.25, 0)</f>
        <v>1765.91375770021</v>
      </c>
      <c r="N1030" s="42" t="n">
        <f aca="false">(L1030*H1030 + M1030*I1030) * K1030</f>
        <v>0.183213935784414</v>
      </c>
      <c r="O1030" s="43" t="n">
        <f aca="false">IF(A1030&lt;=$G$2, $D$2*(1-$D$3), 0)</f>
        <v>600000</v>
      </c>
      <c r="P1030" s="44" t="n">
        <f aca="false">O1030*I1030*K1030</f>
        <v>62.2501302746579</v>
      </c>
    </row>
    <row r="1031" customFormat="false" ht="15" hidden="false" customHeight="false" outlineLevel="0" collapsed="false">
      <c r="A1031" s="4" t="n">
        <f aca="false">WORKDAY(A1030, 1)</f>
        <v>45324</v>
      </c>
      <c r="B1031" s="33" t="n">
        <f aca="false">DATE(2000, MONTH(A1031), DAY(A1031))</f>
        <v>36558</v>
      </c>
      <c r="C1031" s="33" t="n">
        <f aca="false">VLOOKUP(B1031, $R$9:$S$13, 2)</f>
        <v>36605</v>
      </c>
      <c r="D1031" s="34" t="n">
        <f aca="false">IF(OR(C1031=B1031, AND(C1031&lt;&gt;C1030, C1030&gt;B1030)), 1, 0)</f>
        <v>0</v>
      </c>
      <c r="E1031" s="4" t="n">
        <f aca="false" t="array" ref="E1031:E1031">INDEX($A$9:A1030, MAX(IF($D$9:D1030=1, ROW(D$9:$D1030)-ROW($D$9)+1, 0)))</f>
        <v>45280</v>
      </c>
      <c r="F1031" s="36" t="n">
        <f aca="false">(A1031-$A$2)/365.25</f>
        <v>3.9151266255989</v>
      </c>
      <c r="G1031" s="37" t="n">
        <f aca="false">INDEX('Default Prob'!$P$5:$P$14,MIN(1+_xlfn.IFNA(MATCH(F1031,'Default Prob'!$F$5:$F$14,1),0),COUNT('Default Prob'!$P$5:$P$14)))</f>
        <v>0.0422329706543792</v>
      </c>
      <c r="H1031" s="37" t="n">
        <f aca="false">H1030*EXP(-G1030*(F1031-F1030))</f>
        <v>0.876523467911417</v>
      </c>
      <c r="I1031" s="38" t="n">
        <f aca="false">H1030-H1031</f>
        <v>0.000101356140020159</v>
      </c>
      <c r="J1031" s="39" t="n">
        <f aca="false">INDEX('Default Prob'!$C$3:$C$20, _xlfn.IFNA(MATCH(F1031, 'Default Prob'!$B$3:$B$20, 1), 1))</f>
        <v>-0.00592</v>
      </c>
      <c r="K1031" s="40" t="n">
        <f aca="false">1/((1+J1031)^F1031)</f>
        <v>1.02351873126779</v>
      </c>
      <c r="L1031" s="41" t="n">
        <f aca="false">IF(AND(D1031, A1031 &lt;= $G$2), $D$5*$D$2*(A1031-E1031)/365.25, 0)</f>
        <v>0</v>
      </c>
      <c r="M1031" s="41" t="n">
        <f aca="false">IF(A1031&lt;=$G$2, $D$5*$D$2*(A1031-E1031)/365.25, 0)</f>
        <v>1806.98151950719</v>
      </c>
      <c r="N1031" s="42" t="n">
        <f aca="false">(L1031*H1031 + M1031*I1031) * K1031</f>
        <v>0.187456096301596</v>
      </c>
      <c r="O1031" s="43" t="n">
        <f aca="false">IF(A1031&lt;=$G$2, $D$2*(1-$D$3), 0)</f>
        <v>600000</v>
      </c>
      <c r="P1031" s="44" t="n">
        <f aca="false">O1031*I1031*K1031</f>
        <v>62.2439447037799</v>
      </c>
    </row>
    <row r="1032" customFormat="false" ht="15" hidden="false" customHeight="false" outlineLevel="0" collapsed="false">
      <c r="A1032" s="4" t="n">
        <f aca="false">WORKDAY(A1031, 1)</f>
        <v>45327</v>
      </c>
      <c r="B1032" s="33" t="n">
        <f aca="false">DATE(2000, MONTH(A1032), DAY(A1032))</f>
        <v>36561</v>
      </c>
      <c r="C1032" s="33" t="n">
        <f aca="false">VLOOKUP(B1032, $R$9:$S$13, 2)</f>
        <v>36605</v>
      </c>
      <c r="D1032" s="34" t="n">
        <f aca="false">IF(OR(C1032=B1032, AND(C1032&lt;&gt;C1031, C1031&gt;B1031)), 1, 0)</f>
        <v>0</v>
      </c>
      <c r="E1032" s="4" t="n">
        <f aca="false" t="array" ref="E1032:E1032">INDEX($A$9:A1031, MAX(IF($D$9:D1031=1, ROW(D$9:$D1031)-ROW($D$9)+1, 0)))</f>
        <v>45280</v>
      </c>
      <c r="F1032" s="36" t="n">
        <f aca="false">(A1032-$A$2)/365.25</f>
        <v>3.9233401779603</v>
      </c>
      <c r="G1032" s="37" t="n">
        <f aca="false">INDEX('Default Prob'!$P$5:$P$14,MIN(1+_xlfn.IFNA(MATCH(F1032,'Default Prob'!$F$5:$F$14,1),0),COUNT('Default Prob'!$P$5:$P$14)))</f>
        <v>0.0422329706543792</v>
      </c>
      <c r="H1032" s="37" t="n">
        <f aca="false">H1031*EXP(-G1031*(F1032-F1031))</f>
        <v>0.876219469799258</v>
      </c>
      <c r="I1032" s="38" t="n">
        <f aca="false">H1031-H1032</f>
        <v>0.000303998112159087</v>
      </c>
      <c r="J1032" s="39" t="n">
        <f aca="false">INDEX('Default Prob'!$C$3:$C$20, _xlfn.IFNA(MATCH(F1032, 'Default Prob'!$B$3:$B$20, 1), 1))</f>
        <v>-0.00592</v>
      </c>
      <c r="K1032" s="40" t="n">
        <f aca="false">1/((1+J1032)^F1032)</f>
        <v>1.02356864819185</v>
      </c>
      <c r="L1032" s="41" t="n">
        <f aca="false">IF(AND(D1032, A1032 &lt;= $G$2), $D$5*$D$2*(A1032-E1032)/365.25, 0)</f>
        <v>0</v>
      </c>
      <c r="M1032" s="41" t="n">
        <f aca="false">IF(A1032&lt;=$G$2, $D$5*$D$2*(A1032-E1032)/365.25, 0)</f>
        <v>1930.18480492813</v>
      </c>
      <c r="N1032" s="42" t="n">
        <f aca="false">(L1032*H1032 + M1032*I1032) * K1032</f>
        <v>0.600601972305172</v>
      </c>
      <c r="O1032" s="43" t="n">
        <f aca="false">IF(A1032&lt;=$G$2, $D$2*(1-$D$3), 0)</f>
        <v>600000</v>
      </c>
      <c r="P1032" s="44" t="n">
        <f aca="false">O1032*I1032*K1032</f>
        <v>186.697762029331</v>
      </c>
    </row>
    <row r="1033" customFormat="false" ht="15" hidden="false" customHeight="false" outlineLevel="0" collapsed="false">
      <c r="A1033" s="4" t="n">
        <f aca="false">WORKDAY(A1032, 1)</f>
        <v>45328</v>
      </c>
      <c r="B1033" s="33" t="n">
        <f aca="false">DATE(2000, MONTH(A1033), DAY(A1033))</f>
        <v>36562</v>
      </c>
      <c r="C1033" s="33" t="n">
        <f aca="false">VLOOKUP(B1033, $R$9:$S$13, 2)</f>
        <v>36605</v>
      </c>
      <c r="D1033" s="34" t="n">
        <f aca="false">IF(OR(C1033=B1033, AND(C1033&lt;&gt;C1032, C1032&gt;B1032)), 1, 0)</f>
        <v>0</v>
      </c>
      <c r="E1033" s="4" t="n">
        <f aca="false" t="array" ref="E1033:E1033">INDEX($A$9:A1032, MAX(IF($D$9:D1032=1, ROW(D$9:$D1032)-ROW($D$9)+1, 0)))</f>
        <v>45280</v>
      </c>
      <c r="F1033" s="36" t="n">
        <f aca="false">(A1033-$A$2)/365.25</f>
        <v>3.92607802874743</v>
      </c>
      <c r="G1033" s="37" t="n">
        <f aca="false">INDEX('Default Prob'!$P$5:$P$14,MIN(1+_xlfn.IFNA(MATCH(F1033,'Default Prob'!$F$5:$F$14,1),0),COUNT('Default Prob'!$P$5:$P$14)))</f>
        <v>0.0422329706543792</v>
      </c>
      <c r="H1033" s="37" t="n">
        <f aca="false">H1032*EXP(-G1032*(F1033-F1032))</f>
        <v>0.876118160526656</v>
      </c>
      <c r="I1033" s="38" t="n">
        <f aca="false">H1032-H1033</f>
        <v>0.000101309272601879</v>
      </c>
      <c r="J1033" s="39" t="n">
        <f aca="false">INDEX('Default Prob'!$C$3:$C$20, _xlfn.IFNA(MATCH(F1033, 'Default Prob'!$B$3:$B$20, 1), 1))</f>
        <v>-0.00592</v>
      </c>
      <c r="K1033" s="40" t="n">
        <f aca="false">1/((1+J1033)^F1033)</f>
        <v>1.02358528770752</v>
      </c>
      <c r="L1033" s="41" t="n">
        <f aca="false">IF(AND(D1033, A1033 &lt;= $G$2), $D$5*$D$2*(A1033-E1033)/365.25, 0)</f>
        <v>0</v>
      </c>
      <c r="M1033" s="41" t="n">
        <f aca="false">IF(A1033&lt;=$G$2, $D$5*$D$2*(A1033-E1033)/365.25, 0)</f>
        <v>1971.25256673511</v>
      </c>
      <c r="N1033" s="42" t="n">
        <f aca="false">(L1033*H1033 + M1033*I1033) * K1033</f>
        <v>0.204416290977185</v>
      </c>
      <c r="O1033" s="43" t="n">
        <f aca="false">IF(A1033&lt;=$G$2, $D$2*(1-$D$3), 0)</f>
        <v>600000</v>
      </c>
      <c r="P1033" s="44" t="n">
        <f aca="false">O1033*I1033*K1033</f>
        <v>62.2192085661807</v>
      </c>
    </row>
    <row r="1034" customFormat="false" ht="15" hidden="false" customHeight="false" outlineLevel="0" collapsed="false">
      <c r="A1034" s="4" t="n">
        <f aca="false">WORKDAY(A1033, 1)</f>
        <v>45329</v>
      </c>
      <c r="B1034" s="33" t="n">
        <f aca="false">DATE(2000, MONTH(A1034), DAY(A1034))</f>
        <v>36563</v>
      </c>
      <c r="C1034" s="33" t="n">
        <f aca="false">VLOOKUP(B1034, $R$9:$S$13, 2)</f>
        <v>36605</v>
      </c>
      <c r="D1034" s="34" t="n">
        <f aca="false">IF(OR(C1034=B1034, AND(C1034&lt;&gt;C1033, C1033&gt;B1033)), 1, 0)</f>
        <v>0</v>
      </c>
      <c r="E1034" s="4" t="n">
        <f aca="false" t="array" ref="E1034:E1034">INDEX($A$9:A1033, MAX(IF($D$9:D1033=1, ROW(D$9:$D1033)-ROW($D$9)+1, 0)))</f>
        <v>45280</v>
      </c>
      <c r="F1034" s="36" t="n">
        <f aca="false">(A1034-$A$2)/365.25</f>
        <v>3.92881587953457</v>
      </c>
      <c r="G1034" s="37" t="n">
        <f aca="false">INDEX('Default Prob'!$P$5:$P$14,MIN(1+_xlfn.IFNA(MATCH(F1034,'Default Prob'!$F$5:$F$14,1),0),COUNT('Default Prob'!$P$5:$P$14)))</f>
        <v>0.0422329706543792</v>
      </c>
      <c r="H1034" s="37" t="n">
        <f aca="false">H1033*EXP(-G1033*(F1034-F1033))</f>
        <v>0.876016862967522</v>
      </c>
      <c r="I1034" s="38" t="n">
        <f aca="false">H1033-H1034</f>
        <v>0.000101297559133906</v>
      </c>
      <c r="J1034" s="39" t="n">
        <f aca="false">INDEX('Default Prob'!$C$3:$C$20, _xlfn.IFNA(MATCH(F1034, 'Default Prob'!$B$3:$B$20, 1), 1))</f>
        <v>-0.00592</v>
      </c>
      <c r="K1034" s="40" t="n">
        <f aca="false">1/((1+J1034)^F1034)</f>
        <v>1.02360192749369</v>
      </c>
      <c r="L1034" s="41" t="n">
        <f aca="false">IF(AND(D1034, A1034 &lt;= $G$2), $D$5*$D$2*(A1034-E1034)/365.25, 0)</f>
        <v>0</v>
      </c>
      <c r="M1034" s="41" t="n">
        <f aca="false">IF(A1034&lt;=$G$2, $D$5*$D$2*(A1034-E1034)/365.25, 0)</f>
        <v>2012.32032854209</v>
      </c>
      <c r="N1034" s="42" t="n">
        <f aca="false">(L1034*H1034 + M1034*I1034) * K1034</f>
        <v>0.208654228427669</v>
      </c>
      <c r="O1034" s="43" t="n">
        <f aca="false">IF(A1034&lt;=$G$2, $D$2*(1-$D$3), 0)</f>
        <v>600000</v>
      </c>
      <c r="P1034" s="44" t="n">
        <f aca="false">O1034*I1034*K1034</f>
        <v>62.2130260679234</v>
      </c>
    </row>
    <row r="1035" customFormat="false" ht="15" hidden="false" customHeight="false" outlineLevel="0" collapsed="false">
      <c r="A1035" s="4" t="n">
        <f aca="false">WORKDAY(A1034, 1)</f>
        <v>45330</v>
      </c>
      <c r="B1035" s="33" t="n">
        <f aca="false">DATE(2000, MONTH(A1035), DAY(A1035))</f>
        <v>36564</v>
      </c>
      <c r="C1035" s="33" t="n">
        <f aca="false">VLOOKUP(B1035, $R$9:$S$13, 2)</f>
        <v>36605</v>
      </c>
      <c r="D1035" s="34" t="n">
        <f aca="false">IF(OR(C1035=B1035, AND(C1035&lt;&gt;C1034, C1034&gt;B1034)), 1, 0)</f>
        <v>0</v>
      </c>
      <c r="E1035" s="4" t="n">
        <f aca="false" t="array" ref="E1035:E1035">INDEX($A$9:A1034, MAX(IF($D$9:D1034=1, ROW(D$9:$D1034)-ROW($D$9)+1, 0)))</f>
        <v>45280</v>
      </c>
      <c r="F1035" s="36" t="n">
        <f aca="false">(A1035-$A$2)/365.25</f>
        <v>3.9315537303217</v>
      </c>
      <c r="G1035" s="37" t="n">
        <f aca="false">INDEX('Default Prob'!$P$5:$P$14,MIN(1+_xlfn.IFNA(MATCH(F1035,'Default Prob'!$F$5:$F$14,1),0),COUNT('Default Prob'!$P$5:$P$14)))</f>
        <v>0.0422329706543792</v>
      </c>
      <c r="H1035" s="37" t="n">
        <f aca="false">H1034*EXP(-G1034*(F1035-F1034))</f>
        <v>0.875915577120502</v>
      </c>
      <c r="I1035" s="38" t="n">
        <f aca="false">H1034-H1035</f>
        <v>0.000101285847020183</v>
      </c>
      <c r="J1035" s="39" t="n">
        <f aca="false">INDEX('Default Prob'!$C$3:$C$20, _xlfn.IFNA(MATCH(F1035, 'Default Prob'!$B$3:$B$20, 1), 1))</f>
        <v>-0.00592</v>
      </c>
      <c r="K1035" s="40" t="n">
        <f aca="false">1/((1+J1035)^F1035)</f>
        <v>1.02361856755036</v>
      </c>
      <c r="L1035" s="41" t="n">
        <f aca="false">IF(AND(D1035, A1035 &lt;= $G$2), $D$5*$D$2*(A1035-E1035)/365.25, 0)</f>
        <v>0</v>
      </c>
      <c r="M1035" s="41" t="n">
        <f aca="false">IF(A1035&lt;=$G$2, $D$5*$D$2*(A1035-E1035)/365.25, 0)</f>
        <v>2053.38809034908</v>
      </c>
      <c r="N1035" s="42" t="n">
        <f aca="false">(L1035*H1035 + M1035*I1035) * K1035</f>
        <v>0.212891321642555</v>
      </c>
      <c r="O1035" s="43" t="n">
        <f aca="false">IF(A1035&lt;=$G$2, $D$2*(1-$D$3), 0)</f>
        <v>600000</v>
      </c>
      <c r="P1035" s="44" t="n">
        <f aca="false">O1035*I1035*K1035</f>
        <v>62.2068441839547</v>
      </c>
    </row>
    <row r="1036" customFormat="false" ht="15" hidden="false" customHeight="false" outlineLevel="0" collapsed="false">
      <c r="A1036" s="4" t="n">
        <f aca="false">WORKDAY(A1035, 1)</f>
        <v>45331</v>
      </c>
      <c r="B1036" s="33" t="n">
        <f aca="false">DATE(2000, MONTH(A1036), DAY(A1036))</f>
        <v>36565</v>
      </c>
      <c r="C1036" s="33" t="n">
        <f aca="false">VLOOKUP(B1036, $R$9:$S$13, 2)</f>
        <v>36605</v>
      </c>
      <c r="D1036" s="34" t="n">
        <f aca="false">IF(OR(C1036=B1036, AND(C1036&lt;&gt;C1035, C1035&gt;B1035)), 1, 0)</f>
        <v>0</v>
      </c>
      <c r="E1036" s="4" t="n">
        <f aca="false" t="array" ref="E1036:E1036">INDEX($A$9:A1035, MAX(IF($D$9:D1035=1, ROW(D$9:$D1035)-ROW($D$9)+1, 0)))</f>
        <v>45280</v>
      </c>
      <c r="F1036" s="36" t="n">
        <f aca="false">(A1036-$A$2)/365.25</f>
        <v>3.93429158110883</v>
      </c>
      <c r="G1036" s="37" t="n">
        <f aca="false">INDEX('Default Prob'!$P$5:$P$14,MIN(1+_xlfn.IFNA(MATCH(F1036,'Default Prob'!$F$5:$F$14,1),0),COUNT('Default Prob'!$P$5:$P$14)))</f>
        <v>0.0422329706543792</v>
      </c>
      <c r="H1036" s="37" t="n">
        <f aca="false">H1035*EXP(-G1035*(F1036-F1035))</f>
        <v>0.875814302984241</v>
      </c>
      <c r="I1036" s="38" t="n">
        <f aca="false">H1035-H1036</f>
        <v>0.000101274136260709</v>
      </c>
      <c r="J1036" s="39" t="n">
        <f aca="false">INDEX('Default Prob'!$C$3:$C$20, _xlfn.IFNA(MATCH(F1036, 'Default Prob'!$B$3:$B$20, 1), 1))</f>
        <v>-0.00592</v>
      </c>
      <c r="K1036" s="40" t="n">
        <f aca="false">1/((1+J1036)^F1036)</f>
        <v>1.02363520787754</v>
      </c>
      <c r="L1036" s="41" t="n">
        <f aca="false">IF(AND(D1036, A1036 &lt;= $G$2), $D$5*$D$2*(A1036-E1036)/365.25, 0)</f>
        <v>0</v>
      </c>
      <c r="M1036" s="41" t="n">
        <f aca="false">IF(A1036&lt;=$G$2, $D$5*$D$2*(A1036-E1036)/365.25, 0)</f>
        <v>2094.45585215606</v>
      </c>
      <c r="N1036" s="42" t="n">
        <f aca="false">(L1036*H1036 + M1036*I1036) * K1036</f>
        <v>0.217127570748104</v>
      </c>
      <c r="O1036" s="43" t="n">
        <f aca="false">IF(A1036&lt;=$G$2, $D$2*(1-$D$3), 0)</f>
        <v>600000</v>
      </c>
      <c r="P1036" s="44" t="n">
        <f aca="false">O1036*I1036*K1036</f>
        <v>62.2006629143098</v>
      </c>
    </row>
    <row r="1037" customFormat="false" ht="15" hidden="false" customHeight="false" outlineLevel="0" collapsed="false">
      <c r="A1037" s="4" t="n">
        <f aca="false">WORKDAY(A1036, 1)</f>
        <v>45334</v>
      </c>
      <c r="B1037" s="33" t="n">
        <f aca="false">DATE(2000, MONTH(A1037), DAY(A1037))</f>
        <v>36568</v>
      </c>
      <c r="C1037" s="33" t="n">
        <f aca="false">VLOOKUP(B1037, $R$9:$S$13, 2)</f>
        <v>36605</v>
      </c>
      <c r="D1037" s="34" t="n">
        <f aca="false">IF(OR(C1037=B1037, AND(C1037&lt;&gt;C1036, C1036&gt;B1036)), 1, 0)</f>
        <v>0</v>
      </c>
      <c r="E1037" s="4" t="n">
        <f aca="false" t="array" ref="E1037:E1037">INDEX($A$9:A1036, MAX(IF($D$9:D1036=1, ROW(D$9:$D1036)-ROW($D$9)+1, 0)))</f>
        <v>45280</v>
      </c>
      <c r="F1037" s="36" t="n">
        <f aca="false">(A1037-$A$2)/365.25</f>
        <v>3.94250513347023</v>
      </c>
      <c r="G1037" s="37" t="n">
        <f aca="false">INDEX('Default Prob'!$P$5:$P$14,MIN(1+_xlfn.IFNA(MATCH(F1037,'Default Prob'!$F$5:$F$14,1),0),COUNT('Default Prob'!$P$5:$P$14)))</f>
        <v>0.0422329706543792</v>
      </c>
      <c r="H1037" s="37" t="n">
        <f aca="false">H1036*EXP(-G1036*(F1037-F1036))</f>
        <v>0.875510550826477</v>
      </c>
      <c r="I1037" s="38" t="n">
        <f aca="false">H1036-H1037</f>
        <v>0.000303752157764348</v>
      </c>
      <c r="J1037" s="39" t="n">
        <f aca="false">INDEX('Default Prob'!$C$3:$C$20, _xlfn.IFNA(MATCH(F1037, 'Default Prob'!$B$3:$B$20, 1), 1))</f>
        <v>-0.00592</v>
      </c>
      <c r="K1037" s="40" t="n">
        <f aca="false">1/((1+J1037)^F1037)</f>
        <v>1.02368513048216</v>
      </c>
      <c r="L1037" s="41" t="n">
        <f aca="false">IF(AND(D1037, A1037 &lt;= $G$2), $D$5*$D$2*(A1037-E1037)/365.25, 0)</f>
        <v>0</v>
      </c>
      <c r="M1037" s="41" t="n">
        <f aca="false">IF(A1037&lt;=$G$2, $D$5*$D$2*(A1037-E1037)/365.25, 0)</f>
        <v>2217.659137577</v>
      </c>
      <c r="N1037" s="42" t="n">
        <f aca="false">(L1037*H1037 + M1037*I1037) * K1037</f>
        <v>0.689573496171772</v>
      </c>
      <c r="O1037" s="43" t="n">
        <f aca="false">IF(A1037&lt;=$G$2, $D$2*(1-$D$3), 0)</f>
        <v>600000</v>
      </c>
      <c r="P1037" s="44" t="n">
        <f aca="false">O1037*I1037*K1037</f>
        <v>186.56794035314</v>
      </c>
    </row>
    <row r="1038" customFormat="false" ht="15" hidden="false" customHeight="false" outlineLevel="0" collapsed="false">
      <c r="A1038" s="4" t="n">
        <f aca="false">WORKDAY(A1037, 1)</f>
        <v>45335</v>
      </c>
      <c r="B1038" s="33" t="n">
        <f aca="false">DATE(2000, MONTH(A1038), DAY(A1038))</f>
        <v>36569</v>
      </c>
      <c r="C1038" s="33" t="n">
        <f aca="false">VLOOKUP(B1038, $R$9:$S$13, 2)</f>
        <v>36605</v>
      </c>
      <c r="D1038" s="34" t="n">
        <f aca="false">IF(OR(C1038=B1038, AND(C1038&lt;&gt;C1037, C1037&gt;B1037)), 1, 0)</f>
        <v>0</v>
      </c>
      <c r="E1038" s="4" t="n">
        <f aca="false" t="array" ref="E1038:E1038">INDEX($A$9:A1037, MAX(IF($D$9:D1037=1, ROW(D$9:$D1037)-ROW($D$9)+1, 0)))</f>
        <v>45280</v>
      </c>
      <c r="F1038" s="36" t="n">
        <f aca="false">(A1038-$A$2)/365.25</f>
        <v>3.94524298425736</v>
      </c>
      <c r="G1038" s="37" t="n">
        <f aca="false">INDEX('Default Prob'!$P$5:$P$14,MIN(1+_xlfn.IFNA(MATCH(F1038,'Default Prob'!$F$5:$F$14,1),0),COUNT('Default Prob'!$P$5:$P$14)))</f>
        <v>0.0422329706543792</v>
      </c>
      <c r="H1038" s="37" t="n">
        <f aca="false">H1037*EXP(-G1037*(F1038-F1037))</f>
        <v>0.875409323519716</v>
      </c>
      <c r="I1038" s="38" t="n">
        <f aca="false">H1037-H1038</f>
        <v>0.000101227306761209</v>
      </c>
      <c r="J1038" s="39" t="n">
        <f aca="false">INDEX('Default Prob'!$C$3:$C$20, _xlfn.IFNA(MATCH(F1038, 'Default Prob'!$B$3:$B$20, 1), 1))</f>
        <v>-0.00592</v>
      </c>
      <c r="K1038" s="40" t="n">
        <f aca="false">1/((1+J1038)^F1038)</f>
        <v>1.02370177189141</v>
      </c>
      <c r="L1038" s="41" t="n">
        <f aca="false">IF(AND(D1038, A1038 &lt;= $G$2), $D$5*$D$2*(A1038-E1038)/365.25, 0)</f>
        <v>0</v>
      </c>
      <c r="M1038" s="41" t="n">
        <f aca="false">IF(A1038&lt;=$G$2, $D$5*$D$2*(A1038-E1038)/365.25, 0)</f>
        <v>2258.72689938398</v>
      </c>
      <c r="N1038" s="42" t="n">
        <f aca="false">(L1038*H1038 + M1038*I1038) * K1038</f>
        <v>0.234064128592956</v>
      </c>
      <c r="O1038" s="43" t="n">
        <f aca="false">IF(A1038&lt;=$G$2, $D$2*(1-$D$3), 0)</f>
        <v>600000</v>
      </c>
      <c r="P1038" s="44" t="n">
        <f aca="false">O1038*I1038*K1038</f>
        <v>62.1759439771471</v>
      </c>
    </row>
    <row r="1039" customFormat="false" ht="15" hidden="false" customHeight="false" outlineLevel="0" collapsed="false">
      <c r="A1039" s="4" t="n">
        <f aca="false">WORKDAY(A1038, 1)</f>
        <v>45336</v>
      </c>
      <c r="B1039" s="33" t="n">
        <f aca="false">DATE(2000, MONTH(A1039), DAY(A1039))</f>
        <v>36570</v>
      </c>
      <c r="C1039" s="33" t="n">
        <f aca="false">VLOOKUP(B1039, $R$9:$S$13, 2)</f>
        <v>36605</v>
      </c>
      <c r="D1039" s="34" t="n">
        <f aca="false">IF(OR(C1039=B1039, AND(C1039&lt;&gt;C1038, C1038&gt;B1038)), 1, 0)</f>
        <v>0</v>
      </c>
      <c r="E1039" s="4" t="n">
        <f aca="false" t="array" ref="E1039:E1039">INDEX($A$9:A1038, MAX(IF($D$9:D1038=1, ROW(D$9:$D1038)-ROW($D$9)+1, 0)))</f>
        <v>45280</v>
      </c>
      <c r="F1039" s="36" t="n">
        <f aca="false">(A1039-$A$2)/365.25</f>
        <v>3.94798083504449</v>
      </c>
      <c r="G1039" s="37" t="n">
        <f aca="false">INDEX('Default Prob'!$P$5:$P$14,MIN(1+_xlfn.IFNA(MATCH(F1039,'Default Prob'!$F$5:$F$14,1),0),COUNT('Default Prob'!$P$5:$P$14)))</f>
        <v>0.0422329706543792</v>
      </c>
      <c r="H1039" s="37" t="n">
        <f aca="false">H1038*EXP(-G1038*(F1039-F1038))</f>
        <v>0.875308107916946</v>
      </c>
      <c r="I1039" s="38" t="n">
        <f aca="false">H1038-H1039</f>
        <v>0.000101215602770099</v>
      </c>
      <c r="J1039" s="39" t="n">
        <f aca="false">INDEX('Default Prob'!$C$3:$C$20, _xlfn.IFNA(MATCH(F1039, 'Default Prob'!$B$3:$B$20, 1), 1))</f>
        <v>-0.00592</v>
      </c>
      <c r="K1039" s="40" t="n">
        <f aca="false">1/((1+J1039)^F1039)</f>
        <v>1.02371841357119</v>
      </c>
      <c r="L1039" s="41" t="n">
        <f aca="false">IF(AND(D1039, A1039 &lt;= $G$2), $D$5*$D$2*(A1039-E1039)/365.25, 0)</f>
        <v>0</v>
      </c>
      <c r="M1039" s="41" t="n">
        <f aca="false">IF(A1039&lt;=$G$2, $D$5*$D$2*(A1039-E1039)/365.25, 0)</f>
        <v>2299.79466119096</v>
      </c>
      <c r="N1039" s="42" t="n">
        <f aca="false">(L1039*H1039 + M1039*I1039) * K1039</f>
        <v>0.238296159039082</v>
      </c>
      <c r="O1039" s="43" t="n">
        <f aca="false">IF(A1039&lt;=$G$2, $D$2*(1-$D$3), 0)</f>
        <v>600000</v>
      </c>
      <c r="P1039" s="44" t="n">
        <f aca="false">O1039*I1039*K1039</f>
        <v>62.1697657778748</v>
      </c>
    </row>
    <row r="1040" customFormat="false" ht="15" hidden="false" customHeight="false" outlineLevel="0" collapsed="false">
      <c r="A1040" s="4" t="n">
        <f aca="false">WORKDAY(A1039, 1)</f>
        <v>45337</v>
      </c>
      <c r="B1040" s="33" t="n">
        <f aca="false">DATE(2000, MONTH(A1040), DAY(A1040))</f>
        <v>36571</v>
      </c>
      <c r="C1040" s="33" t="n">
        <f aca="false">VLOOKUP(B1040, $R$9:$S$13, 2)</f>
        <v>36605</v>
      </c>
      <c r="D1040" s="34" t="n">
        <f aca="false">IF(OR(C1040=B1040, AND(C1040&lt;&gt;C1039, C1039&gt;B1039)), 1, 0)</f>
        <v>0</v>
      </c>
      <c r="E1040" s="4" t="n">
        <f aca="false" t="array" ref="E1040:E1040">INDEX($A$9:A1039, MAX(IF($D$9:D1039=1, ROW(D$9:$D1039)-ROW($D$9)+1, 0)))</f>
        <v>45280</v>
      </c>
      <c r="F1040" s="36" t="n">
        <f aca="false">(A1040-$A$2)/365.25</f>
        <v>3.95071868583162</v>
      </c>
      <c r="G1040" s="37" t="n">
        <f aca="false">INDEX('Default Prob'!$P$5:$P$14,MIN(1+_xlfn.IFNA(MATCH(F1040,'Default Prob'!$F$5:$F$14,1),0),COUNT('Default Prob'!$P$5:$P$14)))</f>
        <v>0.0422329706543792</v>
      </c>
      <c r="H1040" s="37" t="n">
        <f aca="false">H1039*EXP(-G1039*(F1040-F1039))</f>
        <v>0.875206904016813</v>
      </c>
      <c r="I1040" s="38" t="n">
        <f aca="false">H1039-H1040</f>
        <v>0.000101203900132352</v>
      </c>
      <c r="J1040" s="39" t="n">
        <f aca="false">INDEX('Default Prob'!$C$3:$C$20, _xlfn.IFNA(MATCH(F1040, 'Default Prob'!$B$3:$B$20, 1), 1))</f>
        <v>-0.00592</v>
      </c>
      <c r="K1040" s="40" t="n">
        <f aca="false">1/((1+J1040)^F1040)</f>
        <v>1.0237350555215</v>
      </c>
      <c r="L1040" s="41" t="n">
        <f aca="false">IF(AND(D1040, A1040 &lt;= $G$2), $D$5*$D$2*(A1040-E1040)/365.25, 0)</f>
        <v>0</v>
      </c>
      <c r="M1040" s="41" t="n">
        <f aca="false">IF(A1040&lt;=$G$2, $D$5*$D$2*(A1040-E1040)/365.25, 0)</f>
        <v>2340.86242299795</v>
      </c>
      <c r="N1040" s="42" t="n">
        <f aca="false">(L1040*H1040 + M1040*I1040) * K1040</f>
        <v>0.24252734613126</v>
      </c>
      <c r="O1040" s="43" t="n">
        <f aca="false">IF(A1040&lt;=$G$2, $D$2*(1-$D$3), 0)</f>
        <v>600000</v>
      </c>
      <c r="P1040" s="44" t="n">
        <f aca="false">O1040*I1040*K1040</f>
        <v>62.1635881925914</v>
      </c>
    </row>
    <row r="1041" customFormat="false" ht="15" hidden="false" customHeight="false" outlineLevel="0" collapsed="false">
      <c r="A1041" s="4" t="n">
        <f aca="false">WORKDAY(A1040, 1)</f>
        <v>45338</v>
      </c>
      <c r="B1041" s="33" t="n">
        <f aca="false">DATE(2000, MONTH(A1041), DAY(A1041))</f>
        <v>36572</v>
      </c>
      <c r="C1041" s="33" t="n">
        <f aca="false">VLOOKUP(B1041, $R$9:$S$13, 2)</f>
        <v>36605</v>
      </c>
      <c r="D1041" s="34" t="n">
        <f aca="false">IF(OR(C1041=B1041, AND(C1041&lt;&gt;C1040, C1040&gt;B1040)), 1, 0)</f>
        <v>0</v>
      </c>
      <c r="E1041" s="4" t="n">
        <f aca="false" t="array" ref="E1041:E1041">INDEX($A$9:A1040, MAX(IF($D$9:D1040=1, ROW(D$9:$D1040)-ROW($D$9)+1, 0)))</f>
        <v>45280</v>
      </c>
      <c r="F1041" s="36" t="n">
        <f aca="false">(A1041-$A$2)/365.25</f>
        <v>3.95345653661875</v>
      </c>
      <c r="G1041" s="37" t="n">
        <f aca="false">INDEX('Default Prob'!$P$5:$P$14,MIN(1+_xlfn.IFNA(MATCH(F1041,'Default Prob'!$F$5:$F$14,1),0),COUNT('Default Prob'!$P$5:$P$14)))</f>
        <v>0.0422329706543792</v>
      </c>
      <c r="H1041" s="37" t="n">
        <f aca="false">H1040*EXP(-G1040*(F1041-F1040))</f>
        <v>0.875105711817965</v>
      </c>
      <c r="I1041" s="38" t="n">
        <f aca="false">H1040-H1041</f>
        <v>0.000101192198847633</v>
      </c>
      <c r="J1041" s="39" t="n">
        <f aca="false">INDEX('Default Prob'!$C$3:$C$20, _xlfn.IFNA(MATCH(F1041, 'Default Prob'!$B$3:$B$20, 1), 1))</f>
        <v>-0.00592</v>
      </c>
      <c r="K1041" s="40" t="n">
        <f aca="false">1/((1+J1041)^F1041)</f>
        <v>1.02375169774235</v>
      </c>
      <c r="L1041" s="41" t="n">
        <f aca="false">IF(AND(D1041, A1041 &lt;= $G$2), $D$5*$D$2*(A1041-E1041)/365.25, 0)</f>
        <v>0</v>
      </c>
      <c r="M1041" s="41" t="n">
        <f aca="false">IF(A1041&lt;=$G$2, $D$5*$D$2*(A1041-E1041)/365.25, 0)</f>
        <v>2381.93018480493</v>
      </c>
      <c r="N1041" s="42" t="n">
        <f aca="false">(L1041*H1041 + M1041*I1041) * K1041</f>
        <v>0.246757689994893</v>
      </c>
      <c r="O1041" s="43" t="n">
        <f aca="false">IF(A1041&lt;=$G$2, $D$2*(1-$D$3), 0)</f>
        <v>600000</v>
      </c>
      <c r="P1041" s="44" t="n">
        <f aca="false">O1041*I1041*K1041</f>
        <v>62.1574112211275</v>
      </c>
    </row>
    <row r="1042" customFormat="false" ht="15" hidden="false" customHeight="false" outlineLevel="0" collapsed="false">
      <c r="A1042" s="4" t="n">
        <f aca="false">WORKDAY(A1041, 1)</f>
        <v>45341</v>
      </c>
      <c r="B1042" s="33" t="n">
        <f aca="false">DATE(2000, MONTH(A1042), DAY(A1042))</f>
        <v>36575</v>
      </c>
      <c r="C1042" s="33" t="n">
        <f aca="false">VLOOKUP(B1042, $R$9:$S$13, 2)</f>
        <v>36605</v>
      </c>
      <c r="D1042" s="34" t="n">
        <f aca="false">IF(OR(C1042=B1042, AND(C1042&lt;&gt;C1041, C1041&gt;B1041)), 1, 0)</f>
        <v>0</v>
      </c>
      <c r="E1042" s="4" t="n">
        <f aca="false" t="array" ref="E1042:E1042">INDEX($A$9:A1041, MAX(IF($D$9:D1041=1, ROW(D$9:$D1041)-ROW($D$9)+1, 0)))</f>
        <v>45280</v>
      </c>
      <c r="F1042" s="36" t="n">
        <f aca="false">(A1042-$A$2)/365.25</f>
        <v>3.96167008898015</v>
      </c>
      <c r="G1042" s="37" t="n">
        <f aca="false">INDEX('Default Prob'!$P$5:$P$14,MIN(1+_xlfn.IFNA(MATCH(F1042,'Default Prob'!$F$5:$F$14,1),0),COUNT('Default Prob'!$P$5:$P$14)))</f>
        <v>0.0422329706543792</v>
      </c>
      <c r="H1042" s="37" t="n">
        <f aca="false">H1041*EXP(-G1041*(F1042-F1041))</f>
        <v>0.874802205415603</v>
      </c>
      <c r="I1042" s="38" t="n">
        <f aca="false">H1041-H1042</f>
        <v>0.000303506402362763</v>
      </c>
      <c r="J1042" s="39" t="n">
        <f aca="false">INDEX('Default Prob'!$C$3:$C$20, _xlfn.IFNA(MATCH(F1042, 'Default Prob'!$B$3:$B$20, 1), 1))</f>
        <v>-0.00592</v>
      </c>
      <c r="K1042" s="40" t="n">
        <f aca="false">1/((1+J1042)^F1042)</f>
        <v>1.02380162602817</v>
      </c>
      <c r="L1042" s="41" t="n">
        <f aca="false">IF(AND(D1042, A1042 &lt;= $G$2), $D$5*$D$2*(A1042-E1042)/365.25, 0)</f>
        <v>0</v>
      </c>
      <c r="M1042" s="41" t="n">
        <f aca="false">IF(A1042&lt;=$G$2, $D$5*$D$2*(A1042-E1042)/365.25, 0)</f>
        <v>2505.13347022587</v>
      </c>
      <c r="N1042" s="42" t="n">
        <f aca="false">(L1042*H1042 + M1042*I1042) * K1042</f>
        <v>0.778420995613407</v>
      </c>
      <c r="O1042" s="43" t="n">
        <f aca="false">IF(A1042&lt;=$G$2, $D$2*(1-$D$3), 0)</f>
        <v>600000</v>
      </c>
      <c r="P1042" s="44" t="n">
        <f aca="false">O1042*I1042*K1042</f>
        <v>186.438208949375</v>
      </c>
    </row>
    <row r="1043" customFormat="false" ht="15" hidden="false" customHeight="false" outlineLevel="0" collapsed="false">
      <c r="A1043" s="4" t="n">
        <f aca="false">WORKDAY(A1042, 1)</f>
        <v>45342</v>
      </c>
      <c r="B1043" s="33" t="n">
        <f aca="false">DATE(2000, MONTH(A1043), DAY(A1043))</f>
        <v>36576</v>
      </c>
      <c r="C1043" s="33" t="n">
        <f aca="false">VLOOKUP(B1043, $R$9:$S$13, 2)</f>
        <v>36605</v>
      </c>
      <c r="D1043" s="34" t="n">
        <f aca="false">IF(OR(C1043=B1043, AND(C1043&lt;&gt;C1042, C1042&gt;B1042)), 1, 0)</f>
        <v>0</v>
      </c>
      <c r="E1043" s="4" t="n">
        <f aca="false" t="array" ref="E1043:E1043">INDEX($A$9:A1042, MAX(IF($D$9:D1042=1, ROW(D$9:$D1042)-ROW($D$9)+1, 0)))</f>
        <v>45280</v>
      </c>
      <c r="F1043" s="36" t="n">
        <f aca="false">(A1043-$A$2)/365.25</f>
        <v>3.96440793976728</v>
      </c>
      <c r="G1043" s="37" t="n">
        <f aca="false">INDEX('Default Prob'!$P$5:$P$14,MIN(1+_xlfn.IFNA(MATCH(F1043,'Default Prob'!$F$5:$F$14,1),0),COUNT('Default Prob'!$P$5:$P$14)))</f>
        <v>0.0422329706543792</v>
      </c>
      <c r="H1043" s="37" t="n">
        <f aca="false">H1042*EXP(-G1042*(F1043-F1042))</f>
        <v>0.874701060008366</v>
      </c>
      <c r="I1043" s="38" t="n">
        <f aca="false">H1042-H1043</f>
        <v>0.000101145407236269</v>
      </c>
      <c r="J1043" s="39" t="n">
        <f aca="false">INDEX('Default Prob'!$C$3:$C$20, _xlfn.IFNA(MATCH(F1043, 'Default Prob'!$B$3:$B$20, 1), 1))</f>
        <v>-0.00592</v>
      </c>
      <c r="K1043" s="40" t="n">
        <f aca="false">1/((1+J1043)^F1043)</f>
        <v>1.02381826933122</v>
      </c>
      <c r="L1043" s="41" t="n">
        <f aca="false">IF(AND(D1043, A1043 &lt;= $G$2), $D$5*$D$2*(A1043-E1043)/365.25, 0)</f>
        <v>0</v>
      </c>
      <c r="M1043" s="41" t="n">
        <f aca="false">IF(A1043&lt;=$G$2, $D$5*$D$2*(A1043-E1043)/365.25, 0)</f>
        <v>2546.20123203285</v>
      </c>
      <c r="N1043" s="42" t="n">
        <f aca="false">(L1043*H1043 + M1043*I1043) * K1043</f>
        <v>0.263670635680542</v>
      </c>
      <c r="O1043" s="43" t="n">
        <f aca="false">IF(A1043&lt;=$G$2, $D$2*(1-$D$3), 0)</f>
        <v>600000</v>
      </c>
      <c r="P1043" s="44" t="n">
        <f aca="false">O1043*I1043*K1043</f>
        <v>62.1327094724633</v>
      </c>
    </row>
    <row r="1044" customFormat="false" ht="15" hidden="false" customHeight="false" outlineLevel="0" collapsed="false">
      <c r="A1044" s="4" t="n">
        <f aca="false">WORKDAY(A1043, 1)</f>
        <v>45343</v>
      </c>
      <c r="B1044" s="33" t="n">
        <f aca="false">DATE(2000, MONTH(A1044), DAY(A1044))</f>
        <v>36577</v>
      </c>
      <c r="C1044" s="33" t="n">
        <f aca="false">VLOOKUP(B1044, $R$9:$S$13, 2)</f>
        <v>36605</v>
      </c>
      <c r="D1044" s="34" t="n">
        <f aca="false">IF(OR(C1044=B1044, AND(C1044&lt;&gt;C1043, C1043&gt;B1043)), 1, 0)</f>
        <v>0</v>
      </c>
      <c r="E1044" s="4" t="n">
        <f aca="false" t="array" ref="E1044:E1044">INDEX($A$9:A1043, MAX(IF($D$9:D1043=1, ROW(D$9:$D1043)-ROW($D$9)+1, 0)))</f>
        <v>45280</v>
      </c>
      <c r="F1044" s="36" t="n">
        <f aca="false">(A1044-$A$2)/365.25</f>
        <v>3.96714579055441</v>
      </c>
      <c r="G1044" s="37" t="n">
        <f aca="false">INDEX('Default Prob'!$P$5:$P$14,MIN(1+_xlfn.IFNA(MATCH(F1044,'Default Prob'!$F$5:$F$14,1),0),COUNT('Default Prob'!$P$5:$P$14)))</f>
        <v>0.0422329706543792</v>
      </c>
      <c r="H1044" s="37" t="n">
        <f aca="false">H1043*EXP(-G1043*(F1044-F1043))</f>
        <v>0.874599926295652</v>
      </c>
      <c r="I1044" s="38" t="n">
        <f aca="false">H1043-H1044</f>
        <v>0.000101133712714474</v>
      </c>
      <c r="J1044" s="39" t="n">
        <f aca="false">INDEX('Default Prob'!$C$3:$C$20, _xlfn.IFNA(MATCH(F1044, 'Default Prob'!$B$3:$B$20, 1), 1))</f>
        <v>-0.00592</v>
      </c>
      <c r="K1044" s="40" t="n">
        <f aca="false">1/((1+J1044)^F1044)</f>
        <v>1.02383491290483</v>
      </c>
      <c r="L1044" s="41" t="n">
        <f aca="false">IF(AND(D1044, A1044 &lt;= $G$2), $D$5*$D$2*(A1044-E1044)/365.25, 0)</f>
        <v>0</v>
      </c>
      <c r="M1044" s="41" t="n">
        <f aca="false">IF(A1044&lt;=$G$2, $D$5*$D$2*(A1044-E1044)/365.25, 0)</f>
        <v>2587.26899383984</v>
      </c>
      <c r="N1044" s="42" t="n">
        <f aca="false">(L1044*H1044 + M1044*I1044) * K1044</f>
        <v>0.267896765288386</v>
      </c>
      <c r="O1044" s="43" t="n">
        <f aca="false">IF(A1044&lt;=$G$2, $D$2*(1-$D$3), 0)</f>
        <v>600000</v>
      </c>
      <c r="P1044" s="44" t="n">
        <f aca="false">O1044*I1044*K1044</f>
        <v>62.1265355692591</v>
      </c>
    </row>
    <row r="1045" customFormat="false" ht="15" hidden="false" customHeight="false" outlineLevel="0" collapsed="false">
      <c r="A1045" s="4" t="n">
        <f aca="false">WORKDAY(A1044, 1)</f>
        <v>45344</v>
      </c>
      <c r="B1045" s="33" t="n">
        <f aca="false">DATE(2000, MONTH(A1045), DAY(A1045))</f>
        <v>36578</v>
      </c>
      <c r="C1045" s="33" t="n">
        <f aca="false">VLOOKUP(B1045, $R$9:$S$13, 2)</f>
        <v>36605</v>
      </c>
      <c r="D1045" s="34" t="n">
        <f aca="false">IF(OR(C1045=B1045, AND(C1045&lt;&gt;C1044, C1044&gt;B1044)), 1, 0)</f>
        <v>0</v>
      </c>
      <c r="E1045" s="4" t="n">
        <f aca="false" t="array" ref="E1045:E1045">INDEX($A$9:A1044, MAX(IF($D$9:D1044=1, ROW(D$9:$D1044)-ROW($D$9)+1, 0)))</f>
        <v>45280</v>
      </c>
      <c r="F1045" s="36" t="n">
        <f aca="false">(A1045-$A$2)/365.25</f>
        <v>3.96988364134155</v>
      </c>
      <c r="G1045" s="37" t="n">
        <f aca="false">INDEX('Default Prob'!$P$5:$P$14,MIN(1+_xlfn.IFNA(MATCH(F1045,'Default Prob'!$F$5:$F$14,1),0),COUNT('Default Prob'!$P$5:$P$14)))</f>
        <v>0.0422329706543792</v>
      </c>
      <c r="H1045" s="37" t="n">
        <f aca="false">H1044*EXP(-G1044*(F1045-F1044))</f>
        <v>0.874498804276107</v>
      </c>
      <c r="I1045" s="38" t="n">
        <f aca="false">H1044-H1045</f>
        <v>0.00010112201954493</v>
      </c>
      <c r="J1045" s="39" t="n">
        <f aca="false">INDEX('Default Prob'!$C$3:$C$20, _xlfn.IFNA(MATCH(F1045, 'Default Prob'!$B$3:$B$20, 1), 1))</f>
        <v>-0.00592</v>
      </c>
      <c r="K1045" s="40" t="n">
        <f aca="false">1/((1+J1045)^F1045)</f>
        <v>1.02385155674899</v>
      </c>
      <c r="L1045" s="41" t="n">
        <f aca="false">IF(AND(D1045, A1045 &lt;= $G$2), $D$5*$D$2*(A1045-E1045)/365.25, 0)</f>
        <v>0</v>
      </c>
      <c r="M1045" s="41" t="n">
        <f aca="false">IF(A1045&lt;=$G$2, $D$5*$D$2*(A1045-E1045)/365.25, 0)</f>
        <v>2628.33675564682</v>
      </c>
      <c r="N1045" s="42" t="n">
        <f aca="false">(L1045*H1045 + M1045*I1045) * K1045</f>
        <v>0.272122052422647</v>
      </c>
      <c r="O1045" s="43" t="n">
        <f aca="false">IF(A1045&lt;=$G$2, $D$2*(1-$D$3), 0)</f>
        <v>600000</v>
      </c>
      <c r="P1045" s="44" t="n">
        <f aca="false">O1045*I1045*K1045</f>
        <v>62.1203622796075</v>
      </c>
    </row>
    <row r="1046" customFormat="false" ht="15" hidden="false" customHeight="false" outlineLevel="0" collapsed="false">
      <c r="A1046" s="4" t="n">
        <f aca="false">WORKDAY(A1045, 1)</f>
        <v>45345</v>
      </c>
      <c r="B1046" s="33" t="n">
        <f aca="false">DATE(2000, MONTH(A1046), DAY(A1046))</f>
        <v>36579</v>
      </c>
      <c r="C1046" s="33" t="n">
        <f aca="false">VLOOKUP(B1046, $R$9:$S$13, 2)</f>
        <v>36605</v>
      </c>
      <c r="D1046" s="34" t="n">
        <f aca="false">IF(OR(C1046=B1046, AND(C1046&lt;&gt;C1045, C1045&gt;B1045)), 1, 0)</f>
        <v>0</v>
      </c>
      <c r="E1046" s="4" t="n">
        <f aca="false" t="array" ref="E1046:E1046">INDEX($A$9:A1045, MAX(IF($D$9:D1045=1, ROW(D$9:$D1045)-ROW($D$9)+1, 0)))</f>
        <v>45280</v>
      </c>
      <c r="F1046" s="36" t="n">
        <f aca="false">(A1046-$A$2)/365.25</f>
        <v>3.97262149212868</v>
      </c>
      <c r="G1046" s="37" t="n">
        <f aca="false">INDEX('Default Prob'!$P$5:$P$14,MIN(1+_xlfn.IFNA(MATCH(F1046,'Default Prob'!$F$5:$F$14,1),0),COUNT('Default Prob'!$P$5:$P$14)))</f>
        <v>0.0422329706543792</v>
      </c>
      <c r="H1046" s="37" t="n">
        <f aca="false">H1045*EXP(-G1045*(F1046-F1045))</f>
        <v>0.87439769394838</v>
      </c>
      <c r="I1046" s="38" t="n">
        <f aca="false">H1045-H1046</f>
        <v>0.000101110327727305</v>
      </c>
      <c r="J1046" s="39" t="n">
        <f aca="false">INDEX('Default Prob'!$C$3:$C$20, _xlfn.IFNA(MATCH(F1046, 'Default Prob'!$B$3:$B$20, 1), 1))</f>
        <v>-0.00592</v>
      </c>
      <c r="K1046" s="40" t="n">
        <f aca="false">1/((1+J1046)^F1046)</f>
        <v>1.02386820086373</v>
      </c>
      <c r="L1046" s="41" t="n">
        <f aca="false">IF(AND(D1046, A1046 &lt;= $G$2), $D$5*$D$2*(A1046-E1046)/365.25, 0)</f>
        <v>0</v>
      </c>
      <c r="M1046" s="41" t="n">
        <f aca="false">IF(A1046&lt;=$G$2, $D$5*$D$2*(A1046-E1046)/365.25, 0)</f>
        <v>2669.4045174538</v>
      </c>
      <c r="N1046" s="42" t="n">
        <f aca="false">(L1046*H1046 + M1046*I1046) * K1046</f>
        <v>0.276346497208558</v>
      </c>
      <c r="O1046" s="43" t="n">
        <f aca="false">IF(A1046&lt;=$G$2, $D$2*(1-$D$3), 0)</f>
        <v>600000</v>
      </c>
      <c r="P1046" s="44" t="n">
        <f aca="false">O1046*I1046*K1046</f>
        <v>62.114189603339</v>
      </c>
    </row>
    <row r="1047" customFormat="false" ht="15" hidden="false" customHeight="false" outlineLevel="0" collapsed="false">
      <c r="A1047" s="4" t="n">
        <f aca="false">WORKDAY(A1046, 1)</f>
        <v>45348</v>
      </c>
      <c r="B1047" s="33" t="n">
        <f aca="false">DATE(2000, MONTH(A1047), DAY(A1047))</f>
        <v>36582</v>
      </c>
      <c r="C1047" s="33" t="n">
        <f aca="false">VLOOKUP(B1047, $R$9:$S$13, 2)</f>
        <v>36605</v>
      </c>
      <c r="D1047" s="34" t="n">
        <f aca="false">IF(OR(C1047=B1047, AND(C1047&lt;&gt;C1046, C1046&gt;B1046)), 1, 0)</f>
        <v>0</v>
      </c>
      <c r="E1047" s="4" t="n">
        <f aca="false" t="array" ref="E1047:E1047">INDEX($A$9:A1046, MAX(IF($D$9:D1046=1, ROW(D$9:$D1046)-ROW($D$9)+1, 0)))</f>
        <v>45280</v>
      </c>
      <c r="F1047" s="36" t="n">
        <f aca="false">(A1047-$A$2)/365.25</f>
        <v>3.98083504449007</v>
      </c>
      <c r="G1047" s="37" t="n">
        <f aca="false">INDEX('Default Prob'!$P$5:$P$14,MIN(1+_xlfn.IFNA(MATCH(F1047,'Default Prob'!$F$5:$F$14,1),0),COUNT('Default Prob'!$P$5:$P$14)))</f>
        <v>0.0422329706543792</v>
      </c>
      <c r="H1047" s="37" t="n">
        <f aca="false">H1046*EXP(-G1046*(F1047-F1046))</f>
        <v>0.874094433102586</v>
      </c>
      <c r="I1047" s="38" t="n">
        <f aca="false">H1046-H1047</f>
        <v>0.000303260845793463</v>
      </c>
      <c r="J1047" s="39" t="n">
        <f aca="false">INDEX('Default Prob'!$C$3:$C$20, _xlfn.IFNA(MATCH(F1047, 'Default Prob'!$B$3:$B$20, 1), 1))</f>
        <v>-0.00592</v>
      </c>
      <c r="K1047" s="40" t="n">
        <f aca="false">1/((1+J1047)^F1047)</f>
        <v>1.0239181348314</v>
      </c>
      <c r="L1047" s="41" t="n">
        <f aca="false">IF(AND(D1047, A1047 &lt;= $G$2), $D$5*$D$2*(A1047-E1047)/365.25, 0)</f>
        <v>0</v>
      </c>
      <c r="M1047" s="41" t="n">
        <f aca="false">IF(A1047&lt;=$G$2, $D$5*$D$2*(A1047-E1047)/365.25, 0)</f>
        <v>2792.60780287474</v>
      </c>
      <c r="N1047" s="42" t="n">
        <f aca="false">(L1047*H1047 + M1047*I1047) * K1047</f>
        <v>0.867144600093307</v>
      </c>
      <c r="O1047" s="43" t="n">
        <f aca="false">IF(A1047&lt;=$G$2, $D$2*(1-$D$3), 0)</f>
        <v>600000</v>
      </c>
      <c r="P1047" s="44" t="n">
        <f aca="false">O1047*I1047*K1047</f>
        <v>186.308567755341</v>
      </c>
    </row>
    <row r="1048" customFormat="false" ht="15" hidden="false" customHeight="false" outlineLevel="0" collapsed="false">
      <c r="A1048" s="4" t="n">
        <f aca="false">WORKDAY(A1047, 1)</f>
        <v>45349</v>
      </c>
      <c r="B1048" s="33" t="n">
        <f aca="false">DATE(2000, MONTH(A1048), DAY(A1048))</f>
        <v>36583</v>
      </c>
      <c r="C1048" s="33" t="n">
        <f aca="false">VLOOKUP(B1048, $R$9:$S$13, 2)</f>
        <v>36605</v>
      </c>
      <c r="D1048" s="34" t="n">
        <f aca="false">IF(OR(C1048=B1048, AND(C1048&lt;&gt;C1047, C1047&gt;B1047)), 1, 0)</f>
        <v>0</v>
      </c>
      <c r="E1048" s="4" t="n">
        <f aca="false" t="array" ref="E1048:E1048">INDEX($A$9:A1047, MAX(IF($D$9:D1047=1, ROW(D$9:$D1047)-ROW($D$9)+1, 0)))</f>
        <v>45280</v>
      </c>
      <c r="F1048" s="36" t="n">
        <f aca="false">(A1048-$A$2)/365.25</f>
        <v>3.98357289527721</v>
      </c>
      <c r="G1048" s="37" t="n">
        <f aca="false">INDEX('Default Prob'!$P$5:$P$14,MIN(1+_xlfn.IFNA(MATCH(F1048,'Default Prob'!$F$5:$F$14,1),0),COUNT('Default Prob'!$P$5:$P$14)))</f>
        <v>0.0422329706543792</v>
      </c>
      <c r="H1048" s="37" t="n">
        <f aca="false">H1047*EXP(-G1047*(F1048-F1047))</f>
        <v>0.873993369528613</v>
      </c>
      <c r="I1048" s="38" t="n">
        <f aca="false">H1047-H1048</f>
        <v>0.000101063573973326</v>
      </c>
      <c r="J1048" s="39" t="n">
        <f aca="false">INDEX('Default Prob'!$C$3:$C$20, _xlfn.IFNA(MATCH(F1048, 'Default Prob'!$B$3:$B$20, 1), 1))</f>
        <v>-0.00592</v>
      </c>
      <c r="K1048" s="40" t="n">
        <f aca="false">1/((1+J1048)^F1048)</f>
        <v>1.02393478002846</v>
      </c>
      <c r="L1048" s="41" t="n">
        <f aca="false">IF(AND(D1048, A1048 &lt;= $G$2), $D$5*$D$2*(A1048-E1048)/365.25, 0)</f>
        <v>0</v>
      </c>
      <c r="M1048" s="41" t="n">
        <f aca="false">IF(A1048&lt;=$G$2, $D$5*$D$2*(A1048-E1048)/365.25, 0)</f>
        <v>2833.67556468172</v>
      </c>
      <c r="N1048" s="42" t="n">
        <f aca="false">(L1048*H1048 + M1048*I1048) * K1048</f>
        <v>0.293235855383303</v>
      </c>
      <c r="O1048" s="43" t="n">
        <f aca="false">IF(A1048&lt;=$G$2, $D$2*(1-$D$3), 0)</f>
        <v>600000</v>
      </c>
      <c r="P1048" s="44" t="n">
        <f aca="false">O1048*I1048*K1048</f>
        <v>62.0895050311602</v>
      </c>
    </row>
    <row r="1049" customFormat="false" ht="15" hidden="false" customHeight="false" outlineLevel="0" collapsed="false">
      <c r="A1049" s="4" t="n">
        <f aca="false">WORKDAY(A1048, 1)</f>
        <v>45350</v>
      </c>
      <c r="B1049" s="33" t="n">
        <f aca="false">DATE(2000, MONTH(A1049), DAY(A1049))</f>
        <v>36584</v>
      </c>
      <c r="C1049" s="33" t="n">
        <f aca="false">VLOOKUP(B1049, $R$9:$S$13, 2)</f>
        <v>36605</v>
      </c>
      <c r="D1049" s="34" t="n">
        <f aca="false">IF(OR(C1049=B1049, AND(C1049&lt;&gt;C1048, C1048&gt;B1048)), 1, 0)</f>
        <v>0</v>
      </c>
      <c r="E1049" s="4" t="n">
        <f aca="false" t="array" ref="E1049:E1049">INDEX($A$9:A1048, MAX(IF($D$9:D1048=1, ROW(D$9:$D1048)-ROW($D$9)+1, 0)))</f>
        <v>45280</v>
      </c>
      <c r="F1049" s="36" t="n">
        <f aca="false">(A1049-$A$2)/365.25</f>
        <v>3.98631074606434</v>
      </c>
      <c r="G1049" s="37" t="n">
        <f aca="false">INDEX('Default Prob'!$P$5:$P$14,MIN(1+_xlfn.IFNA(MATCH(F1049,'Default Prob'!$F$5:$F$14,1),0),COUNT('Default Prob'!$P$5:$P$14)))</f>
        <v>0.0422329706543792</v>
      </c>
      <c r="H1049" s="37" t="n">
        <f aca="false">H1048*EXP(-G1048*(F1049-F1048))</f>
        <v>0.8738923176397</v>
      </c>
      <c r="I1049" s="38" t="n">
        <f aca="false">H1048-H1049</f>
        <v>0.000101051888913295</v>
      </c>
      <c r="J1049" s="39" t="n">
        <f aca="false">INDEX('Default Prob'!$C$3:$C$20, _xlfn.IFNA(MATCH(F1049, 'Default Prob'!$B$3:$B$20, 1), 1))</f>
        <v>-0.00592</v>
      </c>
      <c r="K1049" s="40" t="n">
        <f aca="false">1/((1+J1049)^F1049)</f>
        <v>1.02395142549611</v>
      </c>
      <c r="L1049" s="41" t="n">
        <f aca="false">IF(AND(D1049, A1049 &lt;= $G$2), $D$5*$D$2*(A1049-E1049)/365.25, 0)</f>
        <v>0</v>
      </c>
      <c r="M1049" s="41" t="n">
        <f aca="false">IF(A1049&lt;=$G$2, $D$5*$D$2*(A1049-E1049)/365.25, 0)</f>
        <v>2874.74332648871</v>
      </c>
      <c r="N1049" s="42" t="n">
        <f aca="false">(L1049*H1049 + M1049*I1049) * K1049</f>
        <v>0.297456090313305</v>
      </c>
      <c r="O1049" s="43" t="n">
        <f aca="false">IF(A1049&lt;=$G$2, $D$2*(1-$D$3), 0)</f>
        <v>600000</v>
      </c>
      <c r="P1049" s="44" t="n">
        <f aca="false">O1049*I1049*K1049</f>
        <v>62.0833354211055</v>
      </c>
    </row>
    <row r="1050" customFormat="false" ht="15" hidden="false" customHeight="false" outlineLevel="0" collapsed="false">
      <c r="A1050" s="4" t="n">
        <f aca="false">WORKDAY(A1049, 1)</f>
        <v>45351</v>
      </c>
      <c r="B1050" s="33" t="n">
        <f aca="false">DATE(2000, MONTH(A1050), DAY(A1050))</f>
        <v>36585</v>
      </c>
      <c r="C1050" s="33" t="n">
        <f aca="false">VLOOKUP(B1050, $R$9:$S$13, 2)</f>
        <v>36605</v>
      </c>
      <c r="D1050" s="34" t="n">
        <f aca="false">IF(OR(C1050=B1050, AND(C1050&lt;&gt;C1049, C1049&gt;B1049)), 1, 0)</f>
        <v>0</v>
      </c>
      <c r="E1050" s="4" t="n">
        <f aca="false" t="array" ref="E1050:E1050">INDEX($A$9:A1049, MAX(IF($D$9:D1049=1, ROW(D$9:$D1049)-ROW($D$9)+1, 0)))</f>
        <v>45280</v>
      </c>
      <c r="F1050" s="36" t="n">
        <f aca="false">(A1050-$A$2)/365.25</f>
        <v>3.98904859685147</v>
      </c>
      <c r="G1050" s="37" t="n">
        <f aca="false">INDEX('Default Prob'!$P$5:$P$14,MIN(1+_xlfn.IFNA(MATCH(F1050,'Default Prob'!$F$5:$F$14,1),0),COUNT('Default Prob'!$P$5:$P$14)))</f>
        <v>0.0422329706543792</v>
      </c>
      <c r="H1050" s="37" t="n">
        <f aca="false">H1049*EXP(-G1049*(F1050-F1049))</f>
        <v>0.873791277434495</v>
      </c>
      <c r="I1050" s="38" t="n">
        <f aca="false">H1049-H1050</f>
        <v>0.000101040205204184</v>
      </c>
      <c r="J1050" s="39" t="n">
        <f aca="false">INDEX('Default Prob'!$C$3:$C$20, _xlfn.IFNA(MATCH(F1050, 'Default Prob'!$B$3:$B$20, 1), 1))</f>
        <v>-0.00592</v>
      </c>
      <c r="K1050" s="40" t="n">
        <f aca="false">1/((1+J1050)^F1050)</f>
        <v>1.02396807123435</v>
      </c>
      <c r="L1050" s="41" t="n">
        <f aca="false">IF(AND(D1050, A1050 &lt;= $G$2), $D$5*$D$2*(A1050-E1050)/365.25, 0)</f>
        <v>0</v>
      </c>
      <c r="M1050" s="41" t="n">
        <f aca="false">IF(A1050&lt;=$G$2, $D$5*$D$2*(A1050-E1050)/365.25, 0)</f>
        <v>2915.81108829569</v>
      </c>
      <c r="N1050" s="42" t="n">
        <f aca="false">(L1050*H1050 + M1050*I1050) * K1050</f>
        <v>0.301675483648607</v>
      </c>
      <c r="O1050" s="43" t="n">
        <f aca="false">IF(A1050&lt;=$G$2, $D$2*(1-$D$3), 0)</f>
        <v>600000</v>
      </c>
      <c r="P1050" s="44" t="n">
        <f aca="false">O1050*I1050*K1050</f>
        <v>62.0771664240304</v>
      </c>
    </row>
    <row r="1051" customFormat="false" ht="15" hidden="false" customHeight="false" outlineLevel="0" collapsed="false">
      <c r="A1051" s="4" t="n">
        <f aca="false">WORKDAY(A1050, 1)</f>
        <v>45352</v>
      </c>
      <c r="B1051" s="33" t="n">
        <f aca="false">DATE(2000, MONTH(A1051), DAY(A1051))</f>
        <v>36586</v>
      </c>
      <c r="C1051" s="33" t="n">
        <f aca="false">VLOOKUP(B1051, $R$9:$S$13, 2)</f>
        <v>36605</v>
      </c>
      <c r="D1051" s="34" t="n">
        <f aca="false">IF(OR(C1051=B1051, AND(C1051&lt;&gt;C1050, C1050&gt;B1050)), 1, 0)</f>
        <v>0</v>
      </c>
      <c r="E1051" s="4" t="n">
        <f aca="false" t="array" ref="E1051:E1051">INDEX($A$9:A1050, MAX(IF($D$9:D1050=1, ROW(D$9:$D1050)-ROW($D$9)+1, 0)))</f>
        <v>45280</v>
      </c>
      <c r="F1051" s="36" t="n">
        <f aca="false">(A1051-$A$2)/365.25</f>
        <v>3.9917864476386</v>
      </c>
      <c r="G1051" s="37" t="n">
        <f aca="false">INDEX('Default Prob'!$P$5:$P$14,MIN(1+_xlfn.IFNA(MATCH(F1051,'Default Prob'!$F$5:$F$14,1),0),COUNT('Default Prob'!$P$5:$P$14)))</f>
        <v>0.0422329706543792</v>
      </c>
      <c r="H1051" s="37" t="n">
        <f aca="false">H1050*EXP(-G1050*(F1051-F1050))</f>
        <v>0.873690248911649</v>
      </c>
      <c r="I1051" s="38" t="n">
        <f aca="false">H1050-H1051</f>
        <v>0.000101028522845992</v>
      </c>
      <c r="J1051" s="39" t="n">
        <f aca="false">INDEX('Default Prob'!$C$3:$C$20, _xlfn.IFNA(MATCH(F1051, 'Default Prob'!$B$3:$B$20, 1), 1))</f>
        <v>-0.00592</v>
      </c>
      <c r="K1051" s="40" t="n">
        <f aca="false">1/((1+J1051)^F1051)</f>
        <v>1.02398471724319</v>
      </c>
      <c r="L1051" s="41" t="n">
        <f aca="false">IF(AND(D1051, A1051 &lt;= $G$2), $D$5*$D$2*(A1051-E1051)/365.25, 0)</f>
        <v>0</v>
      </c>
      <c r="M1051" s="41" t="n">
        <f aca="false">IF(A1051&lt;=$G$2, $D$5*$D$2*(A1051-E1051)/365.25, 0)</f>
        <v>2956.87885010267</v>
      </c>
      <c r="N1051" s="42" t="n">
        <f aca="false">(L1051*H1051 + M1051*I1051) * K1051</f>
        <v>0.305894035515252</v>
      </c>
      <c r="O1051" s="43" t="n">
        <f aca="false">IF(A1051&lt;=$G$2, $D$2*(1-$D$3), 0)</f>
        <v>600000</v>
      </c>
      <c r="P1051" s="44" t="n">
        <f aca="false">O1051*I1051*K1051</f>
        <v>62.0709980399699</v>
      </c>
    </row>
    <row r="1052" customFormat="false" ht="15" hidden="false" customHeight="false" outlineLevel="0" collapsed="false">
      <c r="A1052" s="4" t="n">
        <f aca="false">WORKDAY(A1051, 1)</f>
        <v>45355</v>
      </c>
      <c r="B1052" s="33" t="n">
        <f aca="false">DATE(2000, MONTH(A1052), DAY(A1052))</f>
        <v>36589</v>
      </c>
      <c r="C1052" s="33" t="n">
        <f aca="false">VLOOKUP(B1052, $R$9:$S$13, 2)</f>
        <v>36605</v>
      </c>
      <c r="D1052" s="34" t="n">
        <f aca="false">IF(OR(C1052=B1052, AND(C1052&lt;&gt;C1051, C1051&gt;B1051)), 1, 0)</f>
        <v>0</v>
      </c>
      <c r="E1052" s="4" t="n">
        <f aca="false" t="array" ref="E1052:E1052">INDEX($A$9:A1051, MAX(IF($D$9:D1051=1, ROW(D$9:$D1051)-ROW($D$9)+1, 0)))</f>
        <v>45280</v>
      </c>
      <c r="F1052" s="36" t="n">
        <f aca="false">(A1052-$A$2)/365.25</f>
        <v>4</v>
      </c>
      <c r="G1052" s="37" t="n">
        <f aca="false">INDEX('Default Prob'!$P$5:$P$14,MIN(1+_xlfn.IFNA(MATCH(F1052,'Default Prob'!$F$5:$F$14,1),0),COUNT('Default Prob'!$P$5:$P$14)))</f>
        <v>0.056537953153086</v>
      </c>
      <c r="H1052" s="37" t="n">
        <f aca="false">H1051*EXP(-G1051*(F1052-F1051))</f>
        <v>0.873387233423754</v>
      </c>
      <c r="I1052" s="38" t="n">
        <f aca="false">H1051-H1052</f>
        <v>0.000303015487895464</v>
      </c>
      <c r="J1052" s="39" t="n">
        <f aca="false">INDEX('Default Prob'!$C$3:$C$20, _xlfn.IFNA(MATCH(F1052, 'Default Prob'!$B$3:$B$20, 1), 1))</f>
        <v>-0.00536</v>
      </c>
      <c r="K1052" s="40" t="n">
        <f aca="false">1/((1+J1052)^F1052)</f>
        <v>1.02173040495152</v>
      </c>
      <c r="L1052" s="41" t="n">
        <f aca="false">IF(AND(D1052, A1052 &lt;= $G$2), $D$5*$D$2*(A1052-E1052)/365.25, 0)</f>
        <v>0</v>
      </c>
      <c r="M1052" s="41" t="n">
        <f aca="false">IF(A1052&lt;=$G$2, $D$5*$D$2*(A1052-E1052)/365.25, 0)</f>
        <v>3080.08213552361</v>
      </c>
      <c r="N1052" s="42" t="n">
        <f aca="false">(L1052*H1052 + M1052*I1052) * K1052</f>
        <v>0.953593851603745</v>
      </c>
      <c r="O1052" s="43" t="n">
        <f aca="false">IF(A1052&lt;=$G$2, $D$2*(1-$D$3), 0)</f>
        <v>600000</v>
      </c>
      <c r="P1052" s="44" t="n">
        <f aca="false">O1052*I1052*K1052</f>
        <v>185.760082292409</v>
      </c>
    </row>
    <row r="1053" customFormat="false" ht="15" hidden="false" customHeight="false" outlineLevel="0" collapsed="false">
      <c r="A1053" s="4" t="n">
        <f aca="false">WORKDAY(A1052, 1)</f>
        <v>45356</v>
      </c>
      <c r="B1053" s="33" t="n">
        <f aca="false">DATE(2000, MONTH(A1053), DAY(A1053))</f>
        <v>36590</v>
      </c>
      <c r="C1053" s="33" t="n">
        <f aca="false">VLOOKUP(B1053, $R$9:$S$13, 2)</f>
        <v>36605</v>
      </c>
      <c r="D1053" s="34" t="n">
        <f aca="false">IF(OR(C1053=B1053, AND(C1053&lt;&gt;C1052, C1052&gt;B1052)), 1, 0)</f>
        <v>0</v>
      </c>
      <c r="E1053" s="4" t="n">
        <f aca="false" t="array" ref="E1053:E1053">INDEX($A$9:A1052, MAX(IF($D$9:D1052=1, ROW(D$9:$D1052)-ROW($D$9)+1, 0)))</f>
        <v>45280</v>
      </c>
      <c r="F1053" s="36" t="n">
        <f aca="false">(A1053-$A$2)/365.25</f>
        <v>4.00273785078713</v>
      </c>
      <c r="G1053" s="37" t="n">
        <f aca="false">INDEX('Default Prob'!$P$5:$P$14,MIN(1+_xlfn.IFNA(MATCH(F1053,'Default Prob'!$F$5:$F$14,1),0),COUNT('Default Prob'!$P$5:$P$14)))</f>
        <v>0.056537953153086</v>
      </c>
      <c r="H1053" s="37" t="n">
        <f aca="false">H1052*EXP(-G1052*(F1053-F1052))</f>
        <v>0.873252050111241</v>
      </c>
      <c r="I1053" s="38" t="n">
        <f aca="false">H1052-H1053</f>
        <v>0.000135183312512943</v>
      </c>
      <c r="J1053" s="39" t="n">
        <f aca="false">INDEX('Default Prob'!$C$3:$C$20, _xlfn.IFNA(MATCH(F1053, 'Default Prob'!$B$3:$B$20, 1), 1))</f>
        <v>-0.00536</v>
      </c>
      <c r="K1053" s="40" t="n">
        <f aca="false">1/((1+J1053)^F1053)</f>
        <v>1.02174543916092</v>
      </c>
      <c r="L1053" s="41" t="n">
        <f aca="false">IF(AND(D1053, A1053 &lt;= $G$2), $D$5*$D$2*(A1053-E1053)/365.25, 0)</f>
        <v>0</v>
      </c>
      <c r="M1053" s="41" t="n">
        <f aca="false">IF(A1053&lt;=$G$2, $D$5*$D$2*(A1053-E1053)/365.25, 0)</f>
        <v>3121.1498973306</v>
      </c>
      <c r="N1053" s="42" t="n">
        <f aca="false">(L1053*H1053 + M1053*I1053) * K1053</f>
        <v>0.431102378185548</v>
      </c>
      <c r="O1053" s="43" t="n">
        <f aca="false">IF(A1053&lt;=$G$2, $D$2*(1-$D$3), 0)</f>
        <v>600000</v>
      </c>
      <c r="P1053" s="44" t="n">
        <f aca="false">O1053*I1053*K1053</f>
        <v>82.8737598064587</v>
      </c>
    </row>
    <row r="1054" customFormat="false" ht="15" hidden="false" customHeight="false" outlineLevel="0" collapsed="false">
      <c r="A1054" s="4" t="n">
        <f aca="false">WORKDAY(A1053, 1)</f>
        <v>45357</v>
      </c>
      <c r="B1054" s="33" t="n">
        <f aca="false">DATE(2000, MONTH(A1054), DAY(A1054))</f>
        <v>36591</v>
      </c>
      <c r="C1054" s="33" t="n">
        <f aca="false">VLOOKUP(B1054, $R$9:$S$13, 2)</f>
        <v>36605</v>
      </c>
      <c r="D1054" s="34" t="n">
        <f aca="false">IF(OR(C1054=B1054, AND(C1054&lt;&gt;C1053, C1053&gt;B1053)), 1, 0)</f>
        <v>0</v>
      </c>
      <c r="E1054" s="4" t="n">
        <f aca="false" t="array" ref="E1054:E1054">INDEX($A$9:A1053, MAX(IF($D$9:D1053=1, ROW(D$9:$D1053)-ROW($D$9)+1, 0)))</f>
        <v>45280</v>
      </c>
      <c r="F1054" s="36" t="n">
        <f aca="false">(A1054-$A$2)/365.25</f>
        <v>4.00547570157426</v>
      </c>
      <c r="G1054" s="37" t="n">
        <f aca="false">INDEX('Default Prob'!$P$5:$P$14,MIN(1+_xlfn.IFNA(MATCH(F1054,'Default Prob'!$F$5:$F$14,1),0),COUNT('Default Prob'!$P$5:$P$14)))</f>
        <v>0.056537953153086</v>
      </c>
      <c r="H1054" s="37" t="n">
        <f aca="false">H1053*EXP(-G1053*(F1054-F1053))</f>
        <v>0.873116887722469</v>
      </c>
      <c r="I1054" s="38" t="n">
        <f aca="false">H1053-H1054</f>
        <v>0.000135162388772203</v>
      </c>
      <c r="J1054" s="39" t="n">
        <f aca="false">INDEX('Default Prob'!$C$3:$C$20, _xlfn.IFNA(MATCH(F1054, 'Default Prob'!$B$3:$B$20, 1), 1))</f>
        <v>-0.00536</v>
      </c>
      <c r="K1054" s="40" t="n">
        <f aca="false">1/((1+J1054)^F1054)</f>
        <v>1.02176047359153</v>
      </c>
      <c r="L1054" s="41" t="n">
        <f aca="false">IF(AND(D1054, A1054 &lt;= $G$2), $D$5*$D$2*(A1054-E1054)/365.25, 0)</f>
        <v>0</v>
      </c>
      <c r="M1054" s="41" t="n">
        <f aca="false">IF(A1054&lt;=$G$2, $D$5*$D$2*(A1054-E1054)/365.25, 0)</f>
        <v>3162.21765913758</v>
      </c>
      <c r="N1054" s="42" t="n">
        <f aca="false">(L1054*H1054 + M1054*I1054) * K1054</f>
        <v>0.436713599589361</v>
      </c>
      <c r="O1054" s="43" t="n">
        <f aca="false">IF(A1054&lt;=$G$2, $D$2*(1-$D$3), 0)</f>
        <v>600000</v>
      </c>
      <c r="P1054" s="44" t="n">
        <f aca="false">O1054*I1054*K1054</f>
        <v>82.8621518181892</v>
      </c>
    </row>
    <row r="1055" customFormat="false" ht="15" hidden="false" customHeight="false" outlineLevel="0" collapsed="false">
      <c r="A1055" s="4" t="n">
        <f aca="false">WORKDAY(A1054, 1)</f>
        <v>45358</v>
      </c>
      <c r="B1055" s="33" t="n">
        <f aca="false">DATE(2000, MONTH(A1055), DAY(A1055))</f>
        <v>36592</v>
      </c>
      <c r="C1055" s="33" t="n">
        <f aca="false">VLOOKUP(B1055, $R$9:$S$13, 2)</f>
        <v>36605</v>
      </c>
      <c r="D1055" s="34" t="n">
        <f aca="false">IF(OR(C1055=B1055, AND(C1055&lt;&gt;C1054, C1054&gt;B1054)), 1, 0)</f>
        <v>0</v>
      </c>
      <c r="E1055" s="4" t="n">
        <f aca="false" t="array" ref="E1055:E1055">INDEX($A$9:A1054, MAX(IF($D$9:D1054=1, ROW(D$9:$D1054)-ROW($D$9)+1, 0)))</f>
        <v>45280</v>
      </c>
      <c r="F1055" s="36" t="n">
        <f aca="false">(A1055-$A$2)/365.25</f>
        <v>4.0082135523614</v>
      </c>
      <c r="G1055" s="37" t="n">
        <f aca="false">INDEX('Default Prob'!$P$5:$P$14,MIN(1+_xlfn.IFNA(MATCH(F1055,'Default Prob'!$F$5:$F$14,1),0),COUNT('Default Prob'!$P$5:$P$14)))</f>
        <v>0.056537953153086</v>
      </c>
      <c r="H1055" s="37" t="n">
        <f aca="false">H1054*EXP(-G1054*(F1055-F1054))</f>
        <v>0.872981746254199</v>
      </c>
      <c r="I1055" s="38" t="n">
        <f aca="false">H1054-H1055</f>
        <v>0.000135141468270206</v>
      </c>
      <c r="J1055" s="39" t="n">
        <f aca="false">INDEX('Default Prob'!$C$3:$C$20, _xlfn.IFNA(MATCH(F1055, 'Default Prob'!$B$3:$B$20, 1), 1))</f>
        <v>-0.00536</v>
      </c>
      <c r="K1055" s="40" t="n">
        <f aca="false">1/((1+J1055)^F1055)</f>
        <v>1.02177550824337</v>
      </c>
      <c r="L1055" s="41" t="n">
        <f aca="false">IF(AND(D1055, A1055 &lt;= $G$2), $D$5*$D$2*(A1055-E1055)/365.25, 0)</f>
        <v>0</v>
      </c>
      <c r="M1055" s="41" t="n">
        <f aca="false">IF(A1055&lt;=$G$2, $D$5*$D$2*(A1055-E1055)/365.25, 0)</f>
        <v>3203.28542094456</v>
      </c>
      <c r="N1055" s="42" t="n">
        <f aca="false">(L1055*H1055 + M1055*I1055) * K1055</f>
        <v>0.442323240627123</v>
      </c>
      <c r="O1055" s="43" t="n">
        <f aca="false">IF(A1055&lt;=$G$2, $D$2*(1-$D$3), 0)</f>
        <v>600000</v>
      </c>
      <c r="P1055" s="44" t="n">
        <f aca="false">O1055*I1055*K1055</f>
        <v>82.8505454559265</v>
      </c>
    </row>
    <row r="1056" customFormat="false" ht="15" hidden="false" customHeight="false" outlineLevel="0" collapsed="false">
      <c r="A1056" s="4" t="n">
        <f aca="false">WORKDAY(A1055, 1)</f>
        <v>45359</v>
      </c>
      <c r="B1056" s="33" t="n">
        <f aca="false">DATE(2000, MONTH(A1056), DAY(A1056))</f>
        <v>36593</v>
      </c>
      <c r="C1056" s="33" t="n">
        <f aca="false">VLOOKUP(B1056, $R$9:$S$13, 2)</f>
        <v>36605</v>
      </c>
      <c r="D1056" s="34" t="n">
        <f aca="false">IF(OR(C1056=B1056, AND(C1056&lt;&gt;C1055, C1055&gt;B1055)), 1, 0)</f>
        <v>0</v>
      </c>
      <c r="E1056" s="4" t="n">
        <f aca="false" t="array" ref="E1056:E1056">INDEX($A$9:A1055, MAX(IF($D$9:D1055=1, ROW(D$9:$D1055)-ROW($D$9)+1, 0)))</f>
        <v>45280</v>
      </c>
      <c r="F1056" s="36" t="n">
        <f aca="false">(A1056-$A$2)/365.25</f>
        <v>4.01095140314853</v>
      </c>
      <c r="G1056" s="37" t="n">
        <f aca="false">INDEX('Default Prob'!$P$5:$P$14,MIN(1+_xlfn.IFNA(MATCH(F1056,'Default Prob'!$F$5:$F$14,1),0),COUNT('Default Prob'!$P$5:$P$14)))</f>
        <v>0.056537953153086</v>
      </c>
      <c r="H1056" s="37" t="n">
        <f aca="false">H1055*EXP(-G1055*(F1056-F1055))</f>
        <v>0.872846625703192</v>
      </c>
      <c r="I1056" s="38" t="n">
        <f aca="false">H1055-H1056</f>
        <v>0.000135120551006174</v>
      </c>
      <c r="J1056" s="39" t="n">
        <f aca="false">INDEX('Default Prob'!$C$3:$C$20, _xlfn.IFNA(MATCH(F1056, 'Default Prob'!$B$3:$B$20, 1), 1))</f>
        <v>-0.00536</v>
      </c>
      <c r="K1056" s="40" t="n">
        <f aca="false">1/((1+J1056)^F1056)</f>
        <v>1.02179054311643</v>
      </c>
      <c r="L1056" s="41" t="n">
        <f aca="false">IF(AND(D1056, A1056 &lt;= $G$2), $D$5*$D$2*(A1056-E1056)/365.25, 0)</f>
        <v>0</v>
      </c>
      <c r="M1056" s="41" t="n">
        <f aca="false">IF(A1056&lt;=$G$2, $D$5*$D$2*(A1056-E1056)/365.25, 0)</f>
        <v>3244.35318275154</v>
      </c>
      <c r="N1056" s="42" t="n">
        <f aca="false">(L1056*H1056 + M1056*I1056) * K1056</f>
        <v>0.44793130163057</v>
      </c>
      <c r="O1056" s="43" t="n">
        <f aca="false">IF(A1056&lt;=$G$2, $D$2*(1-$D$3), 0)</f>
        <v>600000</v>
      </c>
      <c r="P1056" s="44" t="n">
        <f aca="false">O1056*I1056*K1056</f>
        <v>82.8389407192737</v>
      </c>
    </row>
    <row r="1057" customFormat="false" ht="15" hidden="false" customHeight="false" outlineLevel="0" collapsed="false">
      <c r="A1057" s="4" t="n">
        <f aca="false">WORKDAY(A1056, 1)</f>
        <v>45362</v>
      </c>
      <c r="B1057" s="33" t="n">
        <f aca="false">DATE(2000, MONTH(A1057), DAY(A1057))</f>
        <v>36596</v>
      </c>
      <c r="C1057" s="33" t="n">
        <f aca="false">VLOOKUP(B1057, $R$9:$S$13, 2)</f>
        <v>36605</v>
      </c>
      <c r="D1057" s="34" t="n">
        <f aca="false">IF(OR(C1057=B1057, AND(C1057&lt;&gt;C1056, C1056&gt;B1056)), 1, 0)</f>
        <v>0</v>
      </c>
      <c r="E1057" s="4" t="n">
        <f aca="false" t="array" ref="E1057:E1057">INDEX($A$9:A1056, MAX(IF($D$9:D1056=1, ROW(D$9:$D1056)-ROW($D$9)+1, 0)))</f>
        <v>45280</v>
      </c>
      <c r="F1057" s="36" t="n">
        <f aca="false">(A1057-$A$2)/365.25</f>
        <v>4.01916495550992</v>
      </c>
      <c r="G1057" s="37" t="n">
        <f aca="false">INDEX('Default Prob'!$P$5:$P$14,MIN(1+_xlfn.IFNA(MATCH(F1057,'Default Prob'!$F$5:$F$14,1),0),COUNT('Default Prob'!$P$5:$P$14)))</f>
        <v>0.056537953153086</v>
      </c>
      <c r="H1057" s="37" t="n">
        <f aca="false">H1056*EXP(-G1056*(F1057-F1056))</f>
        <v>0.872441389521385</v>
      </c>
      <c r="I1057" s="38" t="n">
        <f aca="false">H1056-H1057</f>
        <v>0.000405236181807656</v>
      </c>
      <c r="J1057" s="39" t="n">
        <f aca="false">INDEX('Default Prob'!$C$3:$C$20, _xlfn.IFNA(MATCH(F1057, 'Default Prob'!$B$3:$B$20, 1), 1))</f>
        <v>-0.00536</v>
      </c>
      <c r="K1057" s="40" t="n">
        <f aca="false">1/((1+J1057)^F1057)</f>
        <v>1.02183564906301</v>
      </c>
      <c r="L1057" s="41" t="n">
        <f aca="false">IF(AND(D1057, A1057 &lt;= $G$2), $D$5*$D$2*(A1057-E1057)/365.25, 0)</f>
        <v>0</v>
      </c>
      <c r="M1057" s="41" t="n">
        <f aca="false">IF(A1057&lt;=$G$2, $D$5*$D$2*(A1057-E1057)/365.25, 0)</f>
        <v>3367.55646817248</v>
      </c>
      <c r="N1057" s="42" t="n">
        <f aca="false">(L1057*H1057 + M1057*I1057) * K1057</f>
        <v>1.39445386869084</v>
      </c>
      <c r="O1057" s="43" t="n">
        <f aca="false">IF(A1057&lt;=$G$2, $D$2*(1-$D$3), 0)</f>
        <v>600000</v>
      </c>
      <c r="P1057" s="44" t="n">
        <f aca="false">O1057*I1057*K1057</f>
        <v>248.450866116746</v>
      </c>
    </row>
    <row r="1058" customFormat="false" ht="15" hidden="false" customHeight="false" outlineLevel="0" collapsed="false">
      <c r="A1058" s="4" t="n">
        <f aca="false">WORKDAY(A1057, 1)</f>
        <v>45363</v>
      </c>
      <c r="B1058" s="33" t="n">
        <f aca="false">DATE(2000, MONTH(A1058), DAY(A1058))</f>
        <v>36597</v>
      </c>
      <c r="C1058" s="33" t="n">
        <f aca="false">VLOOKUP(B1058, $R$9:$S$13, 2)</f>
        <v>36605</v>
      </c>
      <c r="D1058" s="34" t="n">
        <f aca="false">IF(OR(C1058=B1058, AND(C1058&lt;&gt;C1057, C1057&gt;B1057)), 1, 0)</f>
        <v>0</v>
      </c>
      <c r="E1058" s="4" t="n">
        <f aca="false" t="array" ref="E1058:E1058">INDEX($A$9:A1057, MAX(IF($D$9:D1057=1, ROW(D$9:$D1057)-ROW($D$9)+1, 0)))</f>
        <v>45280</v>
      </c>
      <c r="F1058" s="36" t="n">
        <f aca="false">(A1058-$A$2)/365.25</f>
        <v>4.02190280629706</v>
      </c>
      <c r="G1058" s="37" t="n">
        <f aca="false">INDEX('Default Prob'!$P$5:$P$14,MIN(1+_xlfn.IFNA(MATCH(F1058,'Default Prob'!$F$5:$F$14,1),0),COUNT('Default Prob'!$P$5:$P$14)))</f>
        <v>0.056537953153086</v>
      </c>
      <c r="H1058" s="37" t="n">
        <f aca="false">H1057*EXP(-G1057*(F1058-F1057))</f>
        <v>0.872306352607064</v>
      </c>
      <c r="I1058" s="38" t="n">
        <f aca="false">H1057-H1058</f>
        <v>0.00013503691432093</v>
      </c>
      <c r="J1058" s="39" t="n">
        <f aca="false">INDEX('Default Prob'!$C$3:$C$20, _xlfn.IFNA(MATCH(F1058, 'Default Prob'!$B$3:$B$20, 1), 1))</f>
        <v>-0.00536</v>
      </c>
      <c r="K1058" s="40" t="n">
        <f aca="false">1/((1+J1058)^F1058)</f>
        <v>1.02185068482102</v>
      </c>
      <c r="L1058" s="41" t="n">
        <f aca="false">IF(AND(D1058, A1058 &lt;= $G$2), $D$5*$D$2*(A1058-E1058)/365.25, 0)</f>
        <v>0</v>
      </c>
      <c r="M1058" s="41" t="n">
        <f aca="false">IF(A1058&lt;=$G$2, $D$5*$D$2*(A1058-E1058)/365.25, 0)</f>
        <v>3408.62422997947</v>
      </c>
      <c r="N1058" s="42" t="n">
        <f aca="false">(L1058*H1058 + M1058*I1058) * K1058</f>
        <v>0.470347751955712</v>
      </c>
      <c r="O1058" s="43" t="n">
        <f aca="false">IF(A1058&lt;=$G$2, $D$2*(1-$D$3), 0)</f>
        <v>600000</v>
      </c>
      <c r="P1058" s="44" t="n">
        <f aca="false">O1058*I1058*K1058</f>
        <v>82.7925380249753</v>
      </c>
    </row>
    <row r="1059" customFormat="false" ht="15" hidden="false" customHeight="false" outlineLevel="0" collapsed="false">
      <c r="A1059" s="4" t="n">
        <f aca="false">WORKDAY(A1058, 1)</f>
        <v>45364</v>
      </c>
      <c r="B1059" s="33" t="n">
        <f aca="false">DATE(2000, MONTH(A1059), DAY(A1059))</f>
        <v>36598</v>
      </c>
      <c r="C1059" s="33" t="n">
        <f aca="false">VLOOKUP(B1059, $R$9:$S$13, 2)</f>
        <v>36605</v>
      </c>
      <c r="D1059" s="34" t="n">
        <f aca="false">IF(OR(C1059=B1059, AND(C1059&lt;&gt;C1058, C1058&gt;B1058)), 1, 0)</f>
        <v>0</v>
      </c>
      <c r="E1059" s="4" t="n">
        <f aca="false" t="array" ref="E1059:E1059">INDEX($A$9:A1058, MAX(IF($D$9:D1058=1, ROW(D$9:$D1058)-ROW($D$9)+1, 0)))</f>
        <v>45280</v>
      </c>
      <c r="F1059" s="36" t="n">
        <f aca="false">(A1059-$A$2)/365.25</f>
        <v>4.02464065708419</v>
      </c>
      <c r="G1059" s="37" t="n">
        <f aca="false">INDEX('Default Prob'!$P$5:$P$14,MIN(1+_xlfn.IFNA(MATCH(F1059,'Default Prob'!$F$5:$F$14,1),0),COUNT('Default Prob'!$P$5:$P$14)))</f>
        <v>0.056537953153086</v>
      </c>
      <c r="H1059" s="37" t="n">
        <f aca="false">H1058*EXP(-G1058*(F1059-F1058))</f>
        <v>0.872171336593824</v>
      </c>
      <c r="I1059" s="38" t="n">
        <f aca="false">H1058-H1059</f>
        <v>0.000135016013239841</v>
      </c>
      <c r="J1059" s="39" t="n">
        <f aca="false">INDEX('Default Prob'!$C$3:$C$20, _xlfn.IFNA(MATCH(F1059, 'Default Prob'!$B$3:$B$20, 1), 1))</f>
        <v>-0.00536</v>
      </c>
      <c r="K1059" s="40" t="n">
        <f aca="false">1/((1+J1059)^F1059)</f>
        <v>1.02186572080026</v>
      </c>
      <c r="L1059" s="41" t="n">
        <f aca="false">IF(AND(D1059, A1059 &lt;= $G$2), $D$5*$D$2*(A1059-E1059)/365.25, 0)</f>
        <v>0</v>
      </c>
      <c r="M1059" s="41" t="n">
        <f aca="false">IF(A1059&lt;=$G$2, $D$5*$D$2*(A1059-E1059)/365.25, 0)</f>
        <v>3449.69199178645</v>
      </c>
      <c r="N1059" s="42" t="n">
        <f aca="false">(L1059*H1059 + M1059*I1059) * K1059</f>
        <v>0.475947917776933</v>
      </c>
      <c r="O1059" s="43" t="n">
        <f aca="false">IF(A1059&lt;=$G$2, $D$2*(1-$D$3), 0)</f>
        <v>600000</v>
      </c>
      <c r="P1059" s="44" t="n">
        <f aca="false">O1059*I1059*K1059</f>
        <v>82.7809414133451</v>
      </c>
    </row>
    <row r="1060" customFormat="false" ht="15" hidden="false" customHeight="false" outlineLevel="0" collapsed="false">
      <c r="A1060" s="4" t="n">
        <f aca="false">WORKDAY(A1059, 1)</f>
        <v>45365</v>
      </c>
      <c r="B1060" s="33" t="n">
        <f aca="false">DATE(2000, MONTH(A1060), DAY(A1060))</f>
        <v>36599</v>
      </c>
      <c r="C1060" s="33" t="n">
        <f aca="false">VLOOKUP(B1060, $R$9:$S$13, 2)</f>
        <v>36605</v>
      </c>
      <c r="D1060" s="34" t="n">
        <f aca="false">IF(OR(C1060=B1060, AND(C1060&lt;&gt;C1059, C1059&gt;B1059)), 1, 0)</f>
        <v>0</v>
      </c>
      <c r="E1060" s="4" t="n">
        <f aca="false" t="array" ref="E1060:E1060">INDEX($A$9:A1059, MAX(IF($D$9:D1059=1, ROW(D$9:$D1059)-ROW($D$9)+1, 0)))</f>
        <v>45280</v>
      </c>
      <c r="F1060" s="36" t="n">
        <f aca="false">(A1060-$A$2)/365.25</f>
        <v>4.02737850787132</v>
      </c>
      <c r="G1060" s="37" t="n">
        <f aca="false">INDEX('Default Prob'!$P$5:$P$14,MIN(1+_xlfn.IFNA(MATCH(F1060,'Default Prob'!$F$5:$F$14,1),0),COUNT('Default Prob'!$P$5:$P$14)))</f>
        <v>0.056537953153086</v>
      </c>
      <c r="H1060" s="37" t="n">
        <f aca="false">H1059*EXP(-G1059*(F1060-F1059))</f>
        <v>0.87203634147843</v>
      </c>
      <c r="I1060" s="38" t="n">
        <f aca="false">H1059-H1060</f>
        <v>0.000134995115393832</v>
      </c>
      <c r="J1060" s="39" t="n">
        <f aca="false">INDEX('Default Prob'!$C$3:$C$20, _xlfn.IFNA(MATCH(F1060, 'Default Prob'!$B$3:$B$20, 1), 1))</f>
        <v>-0.00536</v>
      </c>
      <c r="K1060" s="40" t="n">
        <f aca="false">1/((1+J1060)^F1060)</f>
        <v>1.02188075700076</v>
      </c>
      <c r="L1060" s="41" t="n">
        <f aca="false">IF(AND(D1060, A1060 &lt;= $G$2), $D$5*$D$2*(A1060-E1060)/365.25, 0)</f>
        <v>0</v>
      </c>
      <c r="M1060" s="41" t="n">
        <f aca="false">IF(A1060&lt;=$G$2, $D$5*$D$2*(A1060-E1060)/365.25, 0)</f>
        <v>3490.75975359343</v>
      </c>
      <c r="N1060" s="42" t="n">
        <f aca="false">(L1060*H1060 + M1060*I1060) * K1060</f>
        <v>0.481546505558709</v>
      </c>
      <c r="O1060" s="43" t="n">
        <f aca="false">IF(A1060&lt;=$G$2, $D$2*(1-$D$3), 0)</f>
        <v>600000</v>
      </c>
      <c r="P1060" s="44" t="n">
        <f aca="false">O1060*I1060*K1060</f>
        <v>82.7693464260322</v>
      </c>
    </row>
    <row r="1061" customFormat="false" ht="15" hidden="false" customHeight="false" outlineLevel="0" collapsed="false">
      <c r="A1061" s="4" t="n">
        <f aca="false">WORKDAY(A1060, 1)</f>
        <v>45366</v>
      </c>
      <c r="B1061" s="33" t="n">
        <f aca="false">DATE(2000, MONTH(A1061), DAY(A1061))</f>
        <v>36600</v>
      </c>
      <c r="C1061" s="33" t="n">
        <f aca="false">VLOOKUP(B1061, $R$9:$S$13, 2)</f>
        <v>36605</v>
      </c>
      <c r="D1061" s="34" t="n">
        <f aca="false">IF(OR(C1061=B1061, AND(C1061&lt;&gt;C1060, C1060&gt;B1060)), 1, 0)</f>
        <v>0</v>
      </c>
      <c r="E1061" s="4" t="n">
        <f aca="false" t="array" ref="E1061:E1061">INDEX($A$9:A1060, MAX(IF($D$9:D1060=1, ROW(D$9:$D1060)-ROW($D$9)+1, 0)))</f>
        <v>45280</v>
      </c>
      <c r="F1061" s="36" t="n">
        <f aca="false">(A1061-$A$2)/365.25</f>
        <v>4.03011635865845</v>
      </c>
      <c r="G1061" s="37" t="n">
        <f aca="false">INDEX('Default Prob'!$P$5:$P$14,MIN(1+_xlfn.IFNA(MATCH(F1061,'Default Prob'!$F$5:$F$14,1),0),COUNT('Default Prob'!$P$5:$P$14)))</f>
        <v>0.056537953153086</v>
      </c>
      <c r="H1061" s="37" t="n">
        <f aca="false">H1060*EXP(-G1060*(F1061-F1060))</f>
        <v>0.871901367257648</v>
      </c>
      <c r="I1061" s="38" t="n">
        <f aca="false">H1060-H1061</f>
        <v>0.000134974220782458</v>
      </c>
      <c r="J1061" s="39" t="n">
        <f aca="false">INDEX('Default Prob'!$C$3:$C$20, _xlfn.IFNA(MATCH(F1061, 'Default Prob'!$B$3:$B$20, 1), 1))</f>
        <v>-0.00536</v>
      </c>
      <c r="K1061" s="40" t="n">
        <f aca="false">1/((1+J1061)^F1061)</f>
        <v>1.0218957934225</v>
      </c>
      <c r="L1061" s="41" t="n">
        <f aca="false">IF(AND(D1061, A1061 &lt;= $G$2), $D$5*$D$2*(A1061-E1061)/365.25, 0)</f>
        <v>0</v>
      </c>
      <c r="M1061" s="41" t="n">
        <f aca="false">IF(A1061&lt;=$G$2, $D$5*$D$2*(A1061-E1061)/365.25, 0)</f>
        <v>3531.82751540041</v>
      </c>
      <c r="N1061" s="42" t="n">
        <f aca="false">(L1061*H1061 + M1061*I1061) * K1061</f>
        <v>0.487143515633441</v>
      </c>
      <c r="O1061" s="43" t="n">
        <f aca="false">IF(A1061&lt;=$G$2, $D$2*(1-$D$3), 0)</f>
        <v>600000</v>
      </c>
      <c r="P1061" s="44" t="n">
        <f aca="false">O1061*I1061*K1061</f>
        <v>82.7577530628438</v>
      </c>
    </row>
    <row r="1062" customFormat="false" ht="15" hidden="false" customHeight="false" outlineLevel="0" collapsed="false">
      <c r="A1062" s="4" t="n">
        <f aca="false">WORKDAY(A1061, 1)</f>
        <v>45369</v>
      </c>
      <c r="B1062" s="33" t="n">
        <f aca="false">DATE(2000, MONTH(A1062), DAY(A1062))</f>
        <v>36603</v>
      </c>
      <c r="C1062" s="33" t="n">
        <f aca="false">VLOOKUP(B1062, $R$9:$S$13, 2)</f>
        <v>36605</v>
      </c>
      <c r="D1062" s="34" t="n">
        <f aca="false">IF(OR(C1062=B1062, AND(C1062&lt;&gt;C1061, C1061&gt;B1061)), 1, 0)</f>
        <v>0</v>
      </c>
      <c r="E1062" s="4" t="n">
        <f aca="false" t="array" ref="E1062:E1062">INDEX($A$9:A1061, MAX(IF($D$9:D1061=1, ROW(D$9:$D1061)-ROW($D$9)+1, 0)))</f>
        <v>45280</v>
      </c>
      <c r="F1062" s="36" t="n">
        <f aca="false">(A1062-$A$2)/365.25</f>
        <v>4.03832991101985</v>
      </c>
      <c r="G1062" s="37" t="n">
        <f aca="false">INDEX('Default Prob'!$P$5:$P$14,MIN(1+_xlfn.IFNA(MATCH(F1062,'Default Prob'!$F$5:$F$14,1),0),COUNT('Default Prob'!$P$5:$P$14)))</f>
        <v>0.056537953153086</v>
      </c>
      <c r="H1062" s="37" t="n">
        <f aca="false">H1061*EXP(-G1061*(F1062-F1061))</f>
        <v>0.871496569930631</v>
      </c>
      <c r="I1062" s="38" t="n">
        <f aca="false">H1061-H1062</f>
        <v>0.000404797327016926</v>
      </c>
      <c r="J1062" s="39" t="n">
        <f aca="false">INDEX('Default Prob'!$C$3:$C$20, _xlfn.IFNA(MATCH(F1062, 'Default Prob'!$B$3:$B$20, 1), 1))</f>
        <v>-0.00536</v>
      </c>
      <c r="K1062" s="40" t="n">
        <f aca="false">1/((1+J1062)^F1062)</f>
        <v>1.02194090401525</v>
      </c>
      <c r="L1062" s="41" t="n">
        <f aca="false">IF(AND(D1062, A1062 &lt;= $G$2), $D$5*$D$2*(A1062-E1062)/365.25, 0)</f>
        <v>0</v>
      </c>
      <c r="M1062" s="41" t="n">
        <f aca="false">IF(A1062&lt;=$G$2, $D$5*$D$2*(A1062-E1062)/365.25, 0)</f>
        <v>3655.03080082135</v>
      </c>
      <c r="N1062" s="42" t="n">
        <f aca="false">(L1062*H1062 + M1062*I1062) * K1062</f>
        <v>1.51200929043132</v>
      </c>
      <c r="O1062" s="43" t="n">
        <f aca="false">IF(A1062&lt;=$G$2, $D$2*(1-$D$3), 0)</f>
        <v>600000</v>
      </c>
      <c r="P1062" s="44" t="n">
        <f aca="false">O1062*I1062*K1062</f>
        <v>248.207367788781</v>
      </c>
    </row>
    <row r="1063" customFormat="false" ht="15" hidden="false" customHeight="false" outlineLevel="0" collapsed="false">
      <c r="A1063" s="4" t="n">
        <f aca="false">WORKDAY(A1062, 1)</f>
        <v>45370</v>
      </c>
      <c r="B1063" s="33" t="n">
        <f aca="false">DATE(2000, MONTH(A1063), DAY(A1063))</f>
        <v>36604</v>
      </c>
      <c r="C1063" s="33" t="n">
        <f aca="false">VLOOKUP(B1063, $R$9:$S$13, 2)</f>
        <v>36605</v>
      </c>
      <c r="D1063" s="34" t="n">
        <f aca="false">IF(OR(C1063=B1063, AND(C1063&lt;&gt;C1062, C1062&gt;B1062)), 1, 0)</f>
        <v>0</v>
      </c>
      <c r="E1063" s="4" t="n">
        <f aca="false" t="array" ref="E1063:E1063">INDEX($A$9:A1062, MAX(IF($D$9:D1062=1, ROW(D$9:$D1062)-ROW($D$9)+1, 0)))</f>
        <v>45280</v>
      </c>
      <c r="F1063" s="36" t="n">
        <f aca="false">(A1063-$A$2)/365.25</f>
        <v>4.04106776180698</v>
      </c>
      <c r="G1063" s="37" t="n">
        <f aca="false">INDEX('Default Prob'!$P$5:$P$14,MIN(1+_xlfn.IFNA(MATCH(F1063,'Default Prob'!$F$5:$F$14,1),0),COUNT('Default Prob'!$P$5:$P$14)))</f>
        <v>0.056537953153086</v>
      </c>
      <c r="H1063" s="37" t="n">
        <f aca="false">H1062*EXP(-G1062*(F1063-F1062))</f>
        <v>0.871361679255958</v>
      </c>
      <c r="I1063" s="38" t="n">
        <f aca="false">H1062-H1063</f>
        <v>0.000134890674672539</v>
      </c>
      <c r="J1063" s="39" t="n">
        <f aca="false">INDEX('Default Prob'!$C$3:$C$20, _xlfn.IFNA(MATCH(F1063, 'Default Prob'!$B$3:$B$20, 1), 1))</f>
        <v>-0.00536</v>
      </c>
      <c r="K1063" s="40" t="n">
        <f aca="false">1/((1+J1063)^F1063)</f>
        <v>1.02195594132203</v>
      </c>
      <c r="L1063" s="41" t="n">
        <f aca="false">IF(AND(D1063, A1063 &lt;= $G$2), $D$5*$D$2*(A1063-E1063)/365.25, 0)</f>
        <v>0</v>
      </c>
      <c r="M1063" s="41" t="n">
        <f aca="false">IF(A1063&lt;=$G$2, $D$5*$D$2*(A1063-E1063)/365.25, 0)</f>
        <v>3696.09856262834</v>
      </c>
      <c r="N1063" s="42" t="n">
        <f aca="false">(L1063*H1063 + M1063*I1063) * K1063</f>
        <v>0.50951578550096</v>
      </c>
      <c r="O1063" s="43" t="n">
        <f aca="false">IF(A1063&lt;=$G$2, $D$2*(1-$D$3), 0)</f>
        <v>600000</v>
      </c>
      <c r="P1063" s="44" t="n">
        <f aca="false">O1063*I1063*K1063</f>
        <v>82.7113958463224</v>
      </c>
    </row>
    <row r="1064" customFormat="false" ht="15" hidden="false" customHeight="false" outlineLevel="0" collapsed="false">
      <c r="A1064" s="4" t="n">
        <f aca="false">WORKDAY(A1063, 1)</f>
        <v>45371</v>
      </c>
      <c r="B1064" s="33" t="n">
        <f aca="false">DATE(2000, MONTH(A1064), DAY(A1064))</f>
        <v>36605</v>
      </c>
      <c r="C1064" s="33" t="n">
        <f aca="false">VLOOKUP(B1064, $R$9:$S$13, 2)</f>
        <v>36605</v>
      </c>
      <c r="D1064" s="34" t="n">
        <f aca="false">IF(OR(C1064=B1064, AND(C1064&lt;&gt;C1063, C1063&gt;B1063)), 1, 0)</f>
        <v>1</v>
      </c>
      <c r="E1064" s="4" t="n">
        <f aca="false" t="array" ref="E1064:E1064">INDEX($A$9:A1063, MAX(IF($D$9:D1063=1, ROW(D$9:$D1063)-ROW($D$9)+1, 0)))</f>
        <v>45280</v>
      </c>
      <c r="F1064" s="36" t="n">
        <f aca="false">(A1064-$A$2)/365.25</f>
        <v>4.04380561259411</v>
      </c>
      <c r="G1064" s="37" t="n">
        <f aca="false">INDEX('Default Prob'!$P$5:$P$14,MIN(1+_xlfn.IFNA(MATCH(F1064,'Default Prob'!$F$5:$F$14,1),0),COUNT('Default Prob'!$P$5:$P$14)))</f>
        <v>0.056537953153086</v>
      </c>
      <c r="H1064" s="37" t="n">
        <f aca="false">H1063*EXP(-G1063*(F1064-F1063))</f>
        <v>0.871226809459732</v>
      </c>
      <c r="I1064" s="38" t="n">
        <f aca="false">H1063-H1064</f>
        <v>0.000134869796226456</v>
      </c>
      <c r="J1064" s="39" t="n">
        <f aca="false">INDEX('Default Prob'!$C$3:$C$20, _xlfn.IFNA(MATCH(F1064, 'Default Prob'!$B$3:$B$20, 1), 1))</f>
        <v>-0.00536</v>
      </c>
      <c r="K1064" s="40" t="n">
        <f aca="false">1/((1+J1064)^F1064)</f>
        <v>1.02197097885006</v>
      </c>
      <c r="L1064" s="41" t="n">
        <f aca="false">IF(AND(D1064, A1064 &lt;= $G$2), $D$5*$D$2*(A1064-E1064)/365.25, 0)</f>
        <v>3737.16632443532</v>
      </c>
      <c r="M1064" s="41" t="n">
        <f aca="false">IF(A1064&lt;=$G$2, $D$5*$D$2*(A1064-E1064)/365.25, 0)</f>
        <v>3737.16632443532</v>
      </c>
      <c r="N1064" s="42" t="n">
        <f aca="false">(L1064*H1064 + M1064*I1064) * K1064</f>
        <v>3327.97033649404</v>
      </c>
      <c r="O1064" s="43" t="n">
        <f aca="false">IF(A1064&lt;=$G$2, $D$2*(1-$D$3), 0)</f>
        <v>600000</v>
      </c>
      <c r="P1064" s="44" t="n">
        <f aca="false">O1064*I1064*K1064</f>
        <v>82.6998106001157</v>
      </c>
    </row>
    <row r="1065" customFormat="false" ht="15" hidden="false" customHeight="false" outlineLevel="0" collapsed="false">
      <c r="A1065" s="4" t="n">
        <f aca="false">WORKDAY(A1064, 1)</f>
        <v>45372</v>
      </c>
      <c r="B1065" s="33" t="n">
        <f aca="false">DATE(2000, MONTH(A1065), DAY(A1065))</f>
        <v>36606</v>
      </c>
      <c r="C1065" s="33" t="n">
        <f aca="false">VLOOKUP(B1065, $R$9:$S$13, 2)</f>
        <v>36697</v>
      </c>
      <c r="D1065" s="34" t="n">
        <f aca="false">IF(OR(C1065=B1065, AND(C1065&lt;&gt;C1064, C1064&gt;B1064)), 1, 0)</f>
        <v>0</v>
      </c>
      <c r="E1065" s="4" t="n">
        <f aca="false" t="array" ref="E1065:E1065">INDEX($A$9:A1064, MAX(IF($D$9:D1064=1, ROW(D$9:$D1064)-ROW($D$9)+1, 0)))</f>
        <v>45371</v>
      </c>
      <c r="F1065" s="36" t="n">
        <f aca="false">(A1065-$A$2)/365.25</f>
        <v>4.04654346338125</v>
      </c>
      <c r="G1065" s="37" t="n">
        <f aca="false">INDEX('Default Prob'!$P$5:$P$14,MIN(1+_xlfn.IFNA(MATCH(F1065,'Default Prob'!$F$5:$F$14,1),0),COUNT('Default Prob'!$P$5:$P$14)))</f>
        <v>0.056537953153086</v>
      </c>
      <c r="H1065" s="37" t="n">
        <f aca="false">H1064*EXP(-G1064*(F1065-F1064))</f>
        <v>0.87109196053872</v>
      </c>
      <c r="I1065" s="38" t="n">
        <f aca="false">H1064-H1065</f>
        <v>0.00013484892101201</v>
      </c>
      <c r="J1065" s="39" t="n">
        <f aca="false">INDEX('Default Prob'!$C$3:$C$20, _xlfn.IFNA(MATCH(F1065, 'Default Prob'!$B$3:$B$20, 1), 1))</f>
        <v>-0.00536</v>
      </c>
      <c r="K1065" s="40" t="n">
        <f aca="false">1/((1+J1065)^F1065)</f>
        <v>1.02198601659937</v>
      </c>
      <c r="L1065" s="41" t="n">
        <f aca="false">IF(AND(D1065, A1065 &lt;= $G$2), $D$5*$D$2*(A1065-E1065)/365.25, 0)</f>
        <v>0</v>
      </c>
      <c r="M1065" s="41" t="n">
        <f aca="false">IF(A1065&lt;=$G$2, $D$5*$D$2*(A1065-E1065)/365.25, 0)</f>
        <v>41.0677618069815</v>
      </c>
      <c r="N1065" s="42" t="n">
        <f aca="false">(L1065*H1065 + M1065*I1065) * K1065</f>
        <v>0.005659700682866</v>
      </c>
      <c r="O1065" s="43" t="n">
        <f aca="false">IF(A1065&lt;=$G$2, $D$2*(1-$D$3), 0)</f>
        <v>600000</v>
      </c>
      <c r="P1065" s="44" t="n">
        <f aca="false">O1065*I1065*K1065</f>
        <v>82.6882269766722</v>
      </c>
    </row>
    <row r="1066" customFormat="false" ht="15" hidden="false" customHeight="false" outlineLevel="0" collapsed="false">
      <c r="A1066" s="4" t="n">
        <f aca="false">WORKDAY(A1065, 1)</f>
        <v>45373</v>
      </c>
      <c r="B1066" s="33" t="n">
        <f aca="false">DATE(2000, MONTH(A1066), DAY(A1066))</f>
        <v>36607</v>
      </c>
      <c r="C1066" s="33" t="n">
        <f aca="false">VLOOKUP(B1066, $R$9:$S$13, 2)</f>
        <v>36697</v>
      </c>
      <c r="D1066" s="34" t="n">
        <f aca="false">IF(OR(C1066=B1066, AND(C1066&lt;&gt;C1065, C1065&gt;B1065)), 1, 0)</f>
        <v>0</v>
      </c>
      <c r="E1066" s="4" t="n">
        <f aca="false" t="array" ref="E1066:E1066">INDEX($A$9:A1065, MAX(IF($D$9:D1065=1, ROW(D$9:$D1065)-ROW($D$9)+1, 0)))</f>
        <v>45371</v>
      </c>
      <c r="F1066" s="36" t="n">
        <f aca="false">(A1066-$A$2)/365.25</f>
        <v>4.04928131416838</v>
      </c>
      <c r="G1066" s="37" t="n">
        <f aca="false">INDEX('Default Prob'!$P$5:$P$14,MIN(1+_xlfn.IFNA(MATCH(F1066,'Default Prob'!$F$5:$F$14,1),0),COUNT('Default Prob'!$P$5:$P$14)))</f>
        <v>0.056537953153086</v>
      </c>
      <c r="H1066" s="37" t="n">
        <f aca="false">H1065*EXP(-G1065*(F1066-F1065))</f>
        <v>0.870957132489691</v>
      </c>
      <c r="I1066" s="38" t="n">
        <f aca="false">H1065-H1066</f>
        <v>0.000134828049028535</v>
      </c>
      <c r="J1066" s="39" t="n">
        <f aca="false">INDEX('Default Prob'!$C$3:$C$20, _xlfn.IFNA(MATCH(F1066, 'Default Prob'!$B$3:$B$20, 1), 1))</f>
        <v>-0.00536</v>
      </c>
      <c r="K1066" s="40" t="n">
        <f aca="false">1/((1+J1066)^F1066)</f>
        <v>1.02200105456995</v>
      </c>
      <c r="L1066" s="41" t="n">
        <f aca="false">IF(AND(D1066, A1066 &lt;= $G$2), $D$5*$D$2*(A1066-E1066)/365.25, 0)</f>
        <v>0</v>
      </c>
      <c r="M1066" s="41" t="n">
        <f aca="false">IF(A1066&lt;=$G$2, $D$5*$D$2*(A1066-E1066)/365.25, 0)</f>
        <v>82.1355236139631</v>
      </c>
      <c r="N1066" s="42" t="n">
        <f aca="false">(L1066*H1066 + M1066*I1066) * K1066</f>
        <v>0.011317815876203</v>
      </c>
      <c r="O1066" s="43" t="n">
        <f aca="false">IF(A1066&lt;=$G$2, $D$2*(1-$D$3), 0)</f>
        <v>600000</v>
      </c>
      <c r="P1066" s="44" t="n">
        <f aca="false">O1066*I1066*K1066</f>
        <v>82.676644975663</v>
      </c>
    </row>
    <row r="1067" customFormat="false" ht="15" hidden="false" customHeight="false" outlineLevel="0" collapsed="false">
      <c r="A1067" s="4" t="n">
        <f aca="false">WORKDAY(A1066, 1)</f>
        <v>45376</v>
      </c>
      <c r="B1067" s="33" t="n">
        <f aca="false">DATE(2000, MONTH(A1067), DAY(A1067))</f>
        <v>36610</v>
      </c>
      <c r="C1067" s="33" t="n">
        <f aca="false">VLOOKUP(B1067, $R$9:$S$13, 2)</f>
        <v>36697</v>
      </c>
      <c r="D1067" s="34" t="n">
        <f aca="false">IF(OR(C1067=B1067, AND(C1067&lt;&gt;C1066, C1066&gt;B1066)), 1, 0)</f>
        <v>0</v>
      </c>
      <c r="E1067" s="4" t="n">
        <f aca="false" t="array" ref="E1067:E1067">INDEX($A$9:A1066, MAX(IF($D$9:D1066=1, ROW(D$9:$D1066)-ROW($D$9)+1, 0)))</f>
        <v>45371</v>
      </c>
      <c r="F1067" s="36" t="n">
        <f aca="false">(A1067-$A$2)/365.25</f>
        <v>4.05749486652977</v>
      </c>
      <c r="G1067" s="37" t="n">
        <f aca="false">INDEX('Default Prob'!$P$5:$P$14,MIN(1+_xlfn.IFNA(MATCH(F1067,'Default Prob'!$F$5:$F$14,1),0),COUNT('Default Prob'!$P$5:$P$14)))</f>
        <v>0.056537953153086</v>
      </c>
      <c r="H1067" s="37" t="n">
        <f aca="false">H1066*EXP(-G1066*(F1067-F1066))</f>
        <v>0.870552773542203</v>
      </c>
      <c r="I1067" s="38" t="n">
        <f aca="false">H1066-H1067</f>
        <v>0.000404358947488581</v>
      </c>
      <c r="J1067" s="39" t="n">
        <f aca="false">INDEX('Default Prob'!$C$3:$C$20, _xlfn.IFNA(MATCH(F1067, 'Default Prob'!$B$3:$B$20, 1), 1))</f>
        <v>-0.00536</v>
      </c>
      <c r="K1067" s="40" t="n">
        <f aca="false">1/((1+J1067)^F1067)</f>
        <v>1.02204616980936</v>
      </c>
      <c r="L1067" s="41" t="n">
        <f aca="false">IF(AND(D1067, A1067 &lt;= $G$2), $D$5*$D$2*(A1067-E1067)/365.25, 0)</f>
        <v>0</v>
      </c>
      <c r="M1067" s="41" t="n">
        <f aca="false">IF(A1067&lt;=$G$2, $D$5*$D$2*(A1067-E1067)/365.25, 0)</f>
        <v>205.338809034908</v>
      </c>
      <c r="N1067" s="42" t="n">
        <f aca="false">(L1067*H1067 + M1067*I1067) * K1067</f>
        <v>0.0848610910695786</v>
      </c>
      <c r="O1067" s="43" t="n">
        <f aca="false">IF(A1067&lt;=$G$2, $D$2*(1-$D$3), 0)</f>
        <v>600000</v>
      </c>
      <c r="P1067" s="44" t="n">
        <f aca="false">O1067*I1067*K1067</f>
        <v>247.964108105309</v>
      </c>
    </row>
    <row r="1068" customFormat="false" ht="15" hidden="false" customHeight="false" outlineLevel="0" collapsed="false">
      <c r="A1068" s="4" t="n">
        <f aca="false">WORKDAY(A1067, 1)</f>
        <v>45377</v>
      </c>
      <c r="B1068" s="33" t="n">
        <f aca="false">DATE(2000, MONTH(A1068), DAY(A1068))</f>
        <v>36611</v>
      </c>
      <c r="C1068" s="33" t="n">
        <f aca="false">VLOOKUP(B1068, $R$9:$S$13, 2)</f>
        <v>36697</v>
      </c>
      <c r="D1068" s="34" t="n">
        <f aca="false">IF(OR(C1068=B1068, AND(C1068&lt;&gt;C1067, C1067&gt;B1067)), 1, 0)</f>
        <v>0</v>
      </c>
      <c r="E1068" s="4" t="n">
        <f aca="false" t="array" ref="E1068:E1068">INDEX($A$9:A1067, MAX(IF($D$9:D1067=1, ROW(D$9:$D1067)-ROW($D$9)+1, 0)))</f>
        <v>45371</v>
      </c>
      <c r="F1068" s="36" t="n">
        <f aca="false">(A1068-$A$2)/365.25</f>
        <v>4.06023271731691</v>
      </c>
      <c r="G1068" s="37" t="n">
        <f aca="false">INDEX('Default Prob'!$P$5:$P$14,MIN(1+_xlfn.IFNA(MATCH(F1068,'Default Prob'!$F$5:$F$14,1),0),COUNT('Default Prob'!$P$5:$P$14)))</f>
        <v>0.056537953153086</v>
      </c>
      <c r="H1068" s="37" t="n">
        <f aca="false">H1067*EXP(-G1067*(F1068-F1067))</f>
        <v>0.870418028948807</v>
      </c>
      <c r="I1068" s="38" t="n">
        <f aca="false">H1067-H1068</f>
        <v>0.000134744593395797</v>
      </c>
      <c r="J1068" s="39" t="n">
        <f aca="false">INDEX('Default Prob'!$C$3:$C$20, _xlfn.IFNA(MATCH(F1068, 'Default Prob'!$B$3:$B$20, 1), 1))</f>
        <v>-0.00536</v>
      </c>
      <c r="K1068" s="40" t="n">
        <f aca="false">1/((1+J1068)^F1068)</f>
        <v>1.02206120866506</v>
      </c>
      <c r="L1068" s="41" t="n">
        <f aca="false">IF(AND(D1068, A1068 &lt;= $G$2), $D$5*$D$2*(A1068-E1068)/365.25, 0)</f>
        <v>0</v>
      </c>
      <c r="M1068" s="41" t="n">
        <f aca="false">IF(A1068&lt;=$G$2, $D$5*$D$2*(A1068-E1068)/365.25, 0)</f>
        <v>246.406570841889</v>
      </c>
      <c r="N1068" s="42" t="n">
        <f aca="false">(L1068*H1068 + M1068*I1068) * K1068</f>
        <v>0.0339344284157348</v>
      </c>
      <c r="O1068" s="43" t="n">
        <f aca="false">IF(A1068&lt;=$G$2, $D$2*(1-$D$3), 0)</f>
        <v>600000</v>
      </c>
      <c r="P1068" s="44" t="n">
        <f aca="false">O1068*I1068*K1068</f>
        <v>82.6303331923142</v>
      </c>
    </row>
    <row r="1069" customFormat="false" ht="15" hidden="false" customHeight="false" outlineLevel="0" collapsed="false">
      <c r="A1069" s="4" t="n">
        <f aca="false">WORKDAY(A1068, 1)</f>
        <v>45378</v>
      </c>
      <c r="B1069" s="33" t="n">
        <f aca="false">DATE(2000, MONTH(A1069), DAY(A1069))</f>
        <v>36612</v>
      </c>
      <c r="C1069" s="33" t="n">
        <f aca="false">VLOOKUP(B1069, $R$9:$S$13, 2)</f>
        <v>36697</v>
      </c>
      <c r="D1069" s="34" t="n">
        <f aca="false">IF(OR(C1069=B1069, AND(C1069&lt;&gt;C1068, C1068&gt;B1068)), 1, 0)</f>
        <v>0</v>
      </c>
      <c r="E1069" s="4" t="n">
        <f aca="false" t="array" ref="E1069:E1069">INDEX($A$9:A1068, MAX(IF($D$9:D1068=1, ROW(D$9:$D1068)-ROW($D$9)+1, 0)))</f>
        <v>45371</v>
      </c>
      <c r="F1069" s="36" t="n">
        <f aca="false">(A1069-$A$2)/365.25</f>
        <v>4.06297056810404</v>
      </c>
      <c r="G1069" s="37" t="n">
        <f aca="false">INDEX('Default Prob'!$P$5:$P$14,MIN(1+_xlfn.IFNA(MATCH(F1069,'Default Prob'!$F$5:$F$14,1),0),COUNT('Default Prob'!$P$5:$P$14)))</f>
        <v>0.056537953153086</v>
      </c>
      <c r="H1069" s="37" t="n">
        <f aca="false">H1068*EXP(-G1068*(F1069-F1068))</f>
        <v>0.870283305211247</v>
      </c>
      <c r="I1069" s="38" t="n">
        <f aca="false">H1068-H1069</f>
        <v>0.000134723737560294</v>
      </c>
      <c r="J1069" s="39" t="n">
        <f aca="false">INDEX('Default Prob'!$C$3:$C$20, _xlfn.IFNA(MATCH(F1069, 'Default Prob'!$B$3:$B$20, 1), 1))</f>
        <v>-0.00536</v>
      </c>
      <c r="K1069" s="40" t="n">
        <f aca="false">1/((1+J1069)^F1069)</f>
        <v>1.02207624774205</v>
      </c>
      <c r="L1069" s="41" t="n">
        <f aca="false">IF(AND(D1069, A1069 &lt;= $G$2), $D$5*$D$2*(A1069-E1069)/365.25, 0)</f>
        <v>0</v>
      </c>
      <c r="M1069" s="41" t="n">
        <f aca="false">IF(A1069&lt;=$G$2, $D$5*$D$2*(A1069-E1069)/365.25, 0)</f>
        <v>287.474332648871</v>
      </c>
      <c r="N1069" s="42" t="n">
        <f aca="false">(L1069*H1069 + M1069*I1069) * K1069</f>
        <v>0.0395846211569556</v>
      </c>
      <c r="O1069" s="43" t="n">
        <f aca="false">IF(A1069&lt;=$G$2, $D$2*(1-$D$3), 0)</f>
        <v>600000</v>
      </c>
      <c r="P1069" s="44" t="n">
        <f aca="false">O1069*I1069*K1069</f>
        <v>82.618759300446</v>
      </c>
    </row>
    <row r="1070" customFormat="false" ht="15" hidden="false" customHeight="false" outlineLevel="0" collapsed="false">
      <c r="A1070" s="4" t="n">
        <f aca="false">WORKDAY(A1069, 1)</f>
        <v>45379</v>
      </c>
      <c r="B1070" s="33" t="n">
        <f aca="false">DATE(2000, MONTH(A1070), DAY(A1070))</f>
        <v>36613</v>
      </c>
      <c r="C1070" s="33" t="n">
        <f aca="false">VLOOKUP(B1070, $R$9:$S$13, 2)</f>
        <v>36697</v>
      </c>
      <c r="D1070" s="34" t="n">
        <f aca="false">IF(OR(C1070=B1070, AND(C1070&lt;&gt;C1069, C1069&gt;B1069)), 1, 0)</f>
        <v>0</v>
      </c>
      <c r="E1070" s="4" t="n">
        <f aca="false" t="array" ref="E1070:E1070">INDEX($A$9:A1069, MAX(IF($D$9:D1069=1, ROW(D$9:$D1069)-ROW($D$9)+1, 0)))</f>
        <v>45371</v>
      </c>
      <c r="F1070" s="36" t="n">
        <f aca="false">(A1070-$A$2)/365.25</f>
        <v>4.06570841889117</v>
      </c>
      <c r="G1070" s="37" t="n">
        <f aca="false">INDEX('Default Prob'!$P$5:$P$14,MIN(1+_xlfn.IFNA(MATCH(F1070,'Default Prob'!$F$5:$F$14,1),0),COUNT('Default Prob'!$P$5:$P$14)))</f>
        <v>0.056537953153086</v>
      </c>
      <c r="H1070" s="37" t="n">
        <f aca="false">H1069*EXP(-G1069*(F1070-F1069))</f>
        <v>0.870148602326294</v>
      </c>
      <c r="I1070" s="38" t="n">
        <f aca="false">H1069-H1070</f>
        <v>0.000134702884952875</v>
      </c>
      <c r="J1070" s="39" t="n">
        <f aca="false">INDEX('Default Prob'!$C$3:$C$20, _xlfn.IFNA(MATCH(F1070, 'Default Prob'!$B$3:$B$20, 1), 1))</f>
        <v>-0.00536</v>
      </c>
      <c r="K1070" s="40" t="n">
        <f aca="false">1/((1+J1070)^F1070)</f>
        <v>1.02209128704033</v>
      </c>
      <c r="L1070" s="41" t="n">
        <f aca="false">IF(AND(D1070, A1070 &lt;= $G$2), $D$5*$D$2*(A1070-E1070)/365.25, 0)</f>
        <v>0</v>
      </c>
      <c r="M1070" s="41" t="n">
        <f aca="false">IF(A1070&lt;=$G$2, $D$5*$D$2*(A1070-E1070)/365.25, 0)</f>
        <v>328.542094455852</v>
      </c>
      <c r="N1070" s="42" t="n">
        <f aca="false">(L1070*H1070 + M1070*I1070) * K1070</f>
        <v>0.0452332304064165</v>
      </c>
      <c r="O1070" s="43" t="n">
        <f aca="false">IF(A1070&lt;=$G$2, $D$2*(1-$D$3), 0)</f>
        <v>600000</v>
      </c>
      <c r="P1070" s="44" t="n">
        <f aca="false">O1070*I1070*K1070</f>
        <v>82.6071870297181</v>
      </c>
    </row>
    <row r="1071" customFormat="false" ht="15" hidden="false" customHeight="false" outlineLevel="0" collapsed="false">
      <c r="A1071" s="4" t="n">
        <f aca="false">WORKDAY(A1070, 1)</f>
        <v>45380</v>
      </c>
      <c r="B1071" s="33" t="n">
        <f aca="false">DATE(2000, MONTH(A1071), DAY(A1071))</f>
        <v>36614</v>
      </c>
      <c r="C1071" s="33" t="n">
        <f aca="false">VLOOKUP(B1071, $R$9:$S$13, 2)</f>
        <v>36697</v>
      </c>
      <c r="D1071" s="34" t="n">
        <f aca="false">IF(OR(C1071=B1071, AND(C1071&lt;&gt;C1070, C1070&gt;B1070)), 1, 0)</f>
        <v>0</v>
      </c>
      <c r="E1071" s="4" t="n">
        <f aca="false" t="array" ref="E1071:E1071">INDEX($A$9:A1070, MAX(IF($D$9:D1070=1, ROW(D$9:$D1070)-ROW($D$9)+1, 0)))</f>
        <v>45371</v>
      </c>
      <c r="F1071" s="36" t="n">
        <f aca="false">(A1071-$A$2)/365.25</f>
        <v>4.0684462696783</v>
      </c>
      <c r="G1071" s="37" t="n">
        <f aca="false">INDEX('Default Prob'!$P$5:$P$14,MIN(1+_xlfn.IFNA(MATCH(F1071,'Default Prob'!$F$5:$F$14,1),0),COUNT('Default Prob'!$P$5:$P$14)))</f>
        <v>0.056537953153086</v>
      </c>
      <c r="H1071" s="37" t="n">
        <f aca="false">H1070*EXP(-G1070*(F1071-F1070))</f>
        <v>0.870013920290721</v>
      </c>
      <c r="I1071" s="38" t="n">
        <f aca="false">H1070-H1071</f>
        <v>0.000134682035572986</v>
      </c>
      <c r="J1071" s="39" t="n">
        <f aca="false">INDEX('Default Prob'!$C$3:$C$20, _xlfn.IFNA(MATCH(F1071, 'Default Prob'!$B$3:$B$20, 1), 1))</f>
        <v>-0.00536</v>
      </c>
      <c r="K1071" s="40" t="n">
        <f aca="false">1/((1+J1071)^F1071)</f>
        <v>1.02210632655991</v>
      </c>
      <c r="L1071" s="41" t="n">
        <f aca="false">IF(AND(D1071, A1071 &lt;= $G$2), $D$5*$D$2*(A1071-E1071)/365.25, 0)</f>
        <v>0</v>
      </c>
      <c r="M1071" s="41" t="n">
        <f aca="false">IF(A1071&lt;=$G$2, $D$5*$D$2*(A1071-E1071)/365.25, 0)</f>
        <v>369.609856262834</v>
      </c>
      <c r="N1071" s="42" t="n">
        <f aca="false">(L1071*H1071 + M1071*I1071) * K1071</f>
        <v>0.0508802564968396</v>
      </c>
      <c r="O1071" s="43" t="n">
        <f aca="false">IF(A1071&lt;=$G$2, $D$2*(1-$D$3), 0)</f>
        <v>600000</v>
      </c>
      <c r="P1071" s="44" t="n">
        <f aca="false">O1071*I1071*K1071</f>
        <v>82.5956163798696</v>
      </c>
    </row>
    <row r="1072" customFormat="false" ht="15" hidden="false" customHeight="false" outlineLevel="0" collapsed="false">
      <c r="A1072" s="4" t="n">
        <f aca="false">WORKDAY(A1071, 1)</f>
        <v>45383</v>
      </c>
      <c r="B1072" s="33" t="n">
        <f aca="false">DATE(2000, MONTH(A1072), DAY(A1072))</f>
        <v>36617</v>
      </c>
      <c r="C1072" s="33" t="n">
        <f aca="false">VLOOKUP(B1072, $R$9:$S$13, 2)</f>
        <v>36697</v>
      </c>
      <c r="D1072" s="34" t="n">
        <f aca="false">IF(OR(C1072=B1072, AND(C1072&lt;&gt;C1071, C1071&gt;B1071)), 1, 0)</f>
        <v>0</v>
      </c>
      <c r="E1072" s="4" t="n">
        <f aca="false" t="array" ref="E1072:E1072">INDEX($A$9:A1071, MAX(IF($D$9:D1071=1, ROW(D$9:$D1071)-ROW($D$9)+1, 0)))</f>
        <v>45371</v>
      </c>
      <c r="F1072" s="36" t="n">
        <f aca="false">(A1072-$A$2)/365.25</f>
        <v>4.0766598220397</v>
      </c>
      <c r="G1072" s="37" t="n">
        <f aca="false">INDEX('Default Prob'!$P$5:$P$14,MIN(1+_xlfn.IFNA(MATCH(F1072,'Default Prob'!$F$5:$F$14,1),0),COUNT('Default Prob'!$P$5:$P$14)))</f>
        <v>0.056537953153086</v>
      </c>
      <c r="H1072" s="37" t="n">
        <f aca="false">H1071*EXP(-G1071*(F1072-F1071))</f>
        <v>0.869609999248013</v>
      </c>
      <c r="I1072" s="38" t="n">
        <f aca="false">H1071-H1072</f>
        <v>0.000403921042707922</v>
      </c>
      <c r="J1072" s="39" t="n">
        <f aca="false">INDEX('Default Prob'!$C$3:$C$20, _xlfn.IFNA(MATCH(F1072, 'Default Prob'!$B$3:$B$20, 1), 1))</f>
        <v>-0.00536</v>
      </c>
      <c r="K1072" s="40" t="n">
        <f aca="false">1/((1+J1072)^F1072)</f>
        <v>1.02215144644645</v>
      </c>
      <c r="L1072" s="41" t="n">
        <f aca="false">IF(AND(D1072, A1072 &lt;= $G$2), $D$5*$D$2*(A1072-E1072)/365.25, 0)</f>
        <v>0</v>
      </c>
      <c r="M1072" s="41" t="n">
        <f aca="false">IF(A1072&lt;=$G$2, $D$5*$D$2*(A1072-E1072)/365.25, 0)</f>
        <v>492.813141683778</v>
      </c>
      <c r="N1072" s="42" t="n">
        <f aca="false">(L1072*H1072 + M1072*I1072) * K1072</f>
        <v>0.203467011772021</v>
      </c>
      <c r="O1072" s="43" t="n">
        <f aca="false">IF(A1072&lt;=$G$2, $D$2*(1-$D$3), 0)</f>
        <v>600000</v>
      </c>
      <c r="P1072" s="44" t="n">
        <f aca="false">O1072*I1072*K1072</f>
        <v>247.721086832435</v>
      </c>
    </row>
    <row r="1073" customFormat="false" ht="15" hidden="false" customHeight="false" outlineLevel="0" collapsed="false">
      <c r="A1073" s="4" t="n">
        <f aca="false">WORKDAY(A1072, 1)</f>
        <v>45384</v>
      </c>
      <c r="B1073" s="33" t="n">
        <f aca="false">DATE(2000, MONTH(A1073), DAY(A1073))</f>
        <v>36618</v>
      </c>
      <c r="C1073" s="33" t="n">
        <f aca="false">VLOOKUP(B1073, $R$9:$S$13, 2)</f>
        <v>36697</v>
      </c>
      <c r="D1073" s="34" t="n">
        <f aca="false">IF(OR(C1073=B1073, AND(C1073&lt;&gt;C1072, C1072&gt;B1072)), 1, 0)</f>
        <v>0</v>
      </c>
      <c r="E1073" s="4" t="n">
        <f aca="false" t="array" ref="E1073:E1073">INDEX($A$9:A1072, MAX(IF($D$9:D1072=1, ROW(D$9:$D1072)-ROW($D$9)+1, 0)))</f>
        <v>45371</v>
      </c>
      <c r="F1073" s="36" t="n">
        <f aca="false">(A1073-$A$2)/365.25</f>
        <v>4.07939767282683</v>
      </c>
      <c r="G1073" s="37" t="n">
        <f aca="false">INDEX('Default Prob'!$P$5:$P$14,MIN(1+_xlfn.IFNA(MATCH(F1073,'Default Prob'!$F$5:$F$14,1),0),COUNT('Default Prob'!$P$5:$P$14)))</f>
        <v>0.056537953153086</v>
      </c>
      <c r="H1073" s="37" t="n">
        <f aca="false">H1072*EXP(-G1072*(F1073-F1072))</f>
        <v>0.869475400577694</v>
      </c>
      <c r="I1073" s="38" t="n">
        <f aca="false">H1072-H1073</f>
        <v>0.000134598670319286</v>
      </c>
      <c r="J1073" s="39" t="n">
        <f aca="false">INDEX('Default Prob'!$C$3:$C$20, _xlfn.IFNA(MATCH(F1073, 'Default Prob'!$B$3:$B$20, 1), 1))</f>
        <v>-0.00536</v>
      </c>
      <c r="K1073" s="40" t="n">
        <f aca="false">1/((1+J1073)^F1073)</f>
        <v>1.02216648685124</v>
      </c>
      <c r="L1073" s="41" t="n">
        <f aca="false">IF(AND(D1073, A1073 &lt;= $G$2), $D$5*$D$2*(A1073-E1073)/365.25, 0)</f>
        <v>0</v>
      </c>
      <c r="M1073" s="41" t="n">
        <f aca="false">IF(A1073&lt;=$G$2, $D$5*$D$2*(A1073-E1073)/365.25, 0)</f>
        <v>533.88090349076</v>
      </c>
      <c r="N1073" s="42" t="n">
        <f aca="false">(L1073*H1073 + M1073*I1073) * K1073</f>
        <v>0.0734525359210045</v>
      </c>
      <c r="O1073" s="43" t="n">
        <f aca="false">IF(A1073&lt;=$G$2, $D$2*(1-$D$3), 0)</f>
        <v>600000</v>
      </c>
      <c r="P1073" s="44" t="n">
        <f aca="false">O1073*I1073*K1073</f>
        <v>82.5493499850673</v>
      </c>
    </row>
    <row r="1074" customFormat="false" ht="15" hidden="false" customHeight="false" outlineLevel="0" collapsed="false">
      <c r="A1074" s="4" t="n">
        <f aca="false">WORKDAY(A1073, 1)</f>
        <v>45385</v>
      </c>
      <c r="B1074" s="33" t="n">
        <f aca="false">DATE(2000, MONTH(A1074), DAY(A1074))</f>
        <v>36619</v>
      </c>
      <c r="C1074" s="33" t="n">
        <f aca="false">VLOOKUP(B1074, $R$9:$S$13, 2)</f>
        <v>36697</v>
      </c>
      <c r="D1074" s="34" t="n">
        <f aca="false">IF(OR(C1074=B1074, AND(C1074&lt;&gt;C1073, C1073&gt;B1073)), 1, 0)</f>
        <v>0</v>
      </c>
      <c r="E1074" s="4" t="n">
        <f aca="false" t="array" ref="E1074:E1074">INDEX($A$9:A1073, MAX(IF($D$9:D1073=1, ROW(D$9:$D1073)-ROW($D$9)+1, 0)))</f>
        <v>45371</v>
      </c>
      <c r="F1074" s="36" t="n">
        <f aca="false">(A1074-$A$2)/365.25</f>
        <v>4.08213552361396</v>
      </c>
      <c r="G1074" s="37" t="n">
        <f aca="false">INDEX('Default Prob'!$P$5:$P$14,MIN(1+_xlfn.IFNA(MATCH(F1074,'Default Prob'!$F$5:$F$14,1),0),COUNT('Default Prob'!$P$5:$P$14)))</f>
        <v>0.056537953153086</v>
      </c>
      <c r="H1074" s="37" t="n">
        <f aca="false">H1073*EXP(-G1073*(F1074-F1073))</f>
        <v>0.869340822740624</v>
      </c>
      <c r="I1074" s="38" t="n">
        <f aca="false">H1073-H1074</f>
        <v>0.000134577837069827</v>
      </c>
      <c r="J1074" s="39" t="n">
        <f aca="false">INDEX('Default Prob'!$C$3:$C$20, _xlfn.IFNA(MATCH(F1074, 'Default Prob'!$B$3:$B$20, 1), 1))</f>
        <v>-0.00536</v>
      </c>
      <c r="K1074" s="40" t="n">
        <f aca="false">1/((1+J1074)^F1074)</f>
        <v>1.02218152747734</v>
      </c>
      <c r="L1074" s="41" t="n">
        <f aca="false">IF(AND(D1074, A1074 &lt;= $G$2), $D$5*$D$2*(A1074-E1074)/365.25, 0)</f>
        <v>0</v>
      </c>
      <c r="M1074" s="41" t="n">
        <f aca="false">IF(A1074&lt;=$G$2, $D$5*$D$2*(A1074-E1074)/365.25, 0)</f>
        <v>574.948665297741</v>
      </c>
      <c r="N1074" s="42" t="n">
        <f aca="false">(L1074*H1074 + M1074*I1074) * K1074</f>
        <v>0.0790916512052915</v>
      </c>
      <c r="O1074" s="43" t="n">
        <f aca="false">IF(A1074&lt;=$G$2, $D$2*(1-$D$3), 0)</f>
        <v>600000</v>
      </c>
      <c r="P1074" s="44" t="n">
        <f aca="false">O1074*I1074*K1074</f>
        <v>82.5377874363793</v>
      </c>
    </row>
    <row r="1075" customFormat="false" ht="15" hidden="false" customHeight="false" outlineLevel="0" collapsed="false">
      <c r="A1075" s="4" t="n">
        <f aca="false">WORKDAY(A1074, 1)</f>
        <v>45386</v>
      </c>
      <c r="B1075" s="33" t="n">
        <f aca="false">DATE(2000, MONTH(A1075), DAY(A1075))</f>
        <v>36620</v>
      </c>
      <c r="C1075" s="33" t="n">
        <f aca="false">VLOOKUP(B1075, $R$9:$S$13, 2)</f>
        <v>36697</v>
      </c>
      <c r="D1075" s="34" t="n">
        <f aca="false">IF(OR(C1075=B1075, AND(C1075&lt;&gt;C1074, C1074&gt;B1074)), 1, 0)</f>
        <v>0</v>
      </c>
      <c r="E1075" s="4" t="n">
        <f aca="false" t="array" ref="E1075:E1075">INDEX($A$9:A1074, MAX(IF($D$9:D1074=1, ROW(D$9:$D1074)-ROW($D$9)+1, 0)))</f>
        <v>45371</v>
      </c>
      <c r="F1075" s="36" t="n">
        <f aca="false">(A1075-$A$2)/365.25</f>
        <v>4.0848733744011</v>
      </c>
      <c r="G1075" s="37" t="n">
        <f aca="false">INDEX('Default Prob'!$P$5:$P$14,MIN(1+_xlfn.IFNA(MATCH(F1075,'Default Prob'!$F$5:$F$14,1),0),COUNT('Default Prob'!$P$5:$P$14)))</f>
        <v>0.056537953153086</v>
      </c>
      <c r="H1075" s="37" t="n">
        <f aca="false">H1074*EXP(-G1074*(F1075-F1074))</f>
        <v>0.869206265733579</v>
      </c>
      <c r="I1075" s="38" t="n">
        <f aca="false">H1074-H1075</f>
        <v>0.000134557007045011</v>
      </c>
      <c r="J1075" s="39" t="n">
        <f aca="false">INDEX('Default Prob'!$C$3:$C$20, _xlfn.IFNA(MATCH(F1075, 'Default Prob'!$B$3:$B$20, 1), 1))</f>
        <v>-0.00536</v>
      </c>
      <c r="K1075" s="40" t="n">
        <f aca="false">1/((1+J1075)^F1075)</f>
        <v>1.02219656832476</v>
      </c>
      <c r="L1075" s="41" t="n">
        <f aca="false">IF(AND(D1075, A1075 &lt;= $G$2), $D$5*$D$2*(A1075-E1075)/365.25, 0)</f>
        <v>0</v>
      </c>
      <c r="M1075" s="41" t="n">
        <f aca="false">IF(A1075&lt;=$G$2, $D$5*$D$2*(A1075-E1075)/365.25, 0)</f>
        <v>616.016427104723</v>
      </c>
      <c r="N1075" s="42" t="n">
        <f aca="false">(L1075*H1075 + M1075*I1075) * K1075</f>
        <v>0.0847291853257453</v>
      </c>
      <c r="O1075" s="43" t="n">
        <f aca="false">IF(A1075&lt;=$G$2, $D$2*(1-$D$3), 0)</f>
        <v>600000</v>
      </c>
      <c r="P1075" s="44" t="n">
        <f aca="false">O1075*I1075*K1075</f>
        <v>82.526226507276</v>
      </c>
    </row>
    <row r="1076" customFormat="false" ht="15" hidden="false" customHeight="false" outlineLevel="0" collapsed="false">
      <c r="A1076" s="4" t="n">
        <f aca="false">WORKDAY(A1075, 1)</f>
        <v>45387</v>
      </c>
      <c r="B1076" s="33" t="n">
        <f aca="false">DATE(2000, MONTH(A1076), DAY(A1076))</f>
        <v>36621</v>
      </c>
      <c r="C1076" s="33" t="n">
        <f aca="false">VLOOKUP(B1076, $R$9:$S$13, 2)</f>
        <v>36697</v>
      </c>
      <c r="D1076" s="34" t="n">
        <f aca="false">IF(OR(C1076=B1076, AND(C1076&lt;&gt;C1075, C1075&gt;B1075)), 1, 0)</f>
        <v>0</v>
      </c>
      <c r="E1076" s="4" t="n">
        <f aca="false" t="array" ref="E1076:E1076">INDEX($A$9:A1075, MAX(IF($D$9:D1075=1, ROW(D$9:$D1075)-ROW($D$9)+1, 0)))</f>
        <v>45371</v>
      </c>
      <c r="F1076" s="36" t="n">
        <f aca="false">(A1076-$A$2)/365.25</f>
        <v>4.08761122518823</v>
      </c>
      <c r="G1076" s="37" t="n">
        <f aca="false">INDEX('Default Prob'!$P$5:$P$14,MIN(1+_xlfn.IFNA(MATCH(F1076,'Default Prob'!$F$5:$F$14,1),0),COUNT('Default Prob'!$P$5:$P$14)))</f>
        <v>0.056537953153086</v>
      </c>
      <c r="H1076" s="37" t="n">
        <f aca="false">H1075*EXP(-G1075*(F1076-F1075))</f>
        <v>0.869071729553335</v>
      </c>
      <c r="I1076" s="38" t="n">
        <f aca="false">H1075-H1076</f>
        <v>0.000134536180244171</v>
      </c>
      <c r="J1076" s="39" t="n">
        <f aca="false">INDEX('Default Prob'!$C$3:$C$20, _xlfn.IFNA(MATCH(F1076, 'Default Prob'!$B$3:$B$20, 1), 1))</f>
        <v>-0.00536</v>
      </c>
      <c r="K1076" s="40" t="n">
        <f aca="false">1/((1+J1076)^F1076)</f>
        <v>1.02221160939349</v>
      </c>
      <c r="L1076" s="41" t="n">
        <f aca="false">IF(AND(D1076, A1076 &lt;= $G$2), $D$5*$D$2*(A1076-E1076)/365.25, 0)</f>
        <v>0</v>
      </c>
      <c r="M1076" s="41" t="n">
        <f aca="false">IF(A1076&lt;=$G$2, $D$5*$D$2*(A1076-E1076)/365.25, 0)</f>
        <v>657.084188911704</v>
      </c>
      <c r="N1076" s="42" t="n">
        <f aca="false">(L1076*H1076 + M1076*I1076) * K1076</f>
        <v>0.0903651386145689</v>
      </c>
      <c r="O1076" s="43" t="n">
        <f aca="false">IF(A1076&lt;=$G$2, $D$2*(1-$D$3), 0)</f>
        <v>600000</v>
      </c>
      <c r="P1076" s="44" t="n">
        <f aca="false">O1076*I1076*K1076</f>
        <v>82.5146671974282</v>
      </c>
    </row>
    <row r="1077" customFormat="false" ht="15" hidden="false" customHeight="false" outlineLevel="0" collapsed="false">
      <c r="A1077" s="4" t="n">
        <f aca="false">WORKDAY(A1076, 1)</f>
        <v>45390</v>
      </c>
      <c r="B1077" s="33" t="n">
        <f aca="false">DATE(2000, MONTH(A1077), DAY(A1077))</f>
        <v>36624</v>
      </c>
      <c r="C1077" s="33" t="n">
        <f aca="false">VLOOKUP(B1077, $R$9:$S$13, 2)</f>
        <v>36697</v>
      </c>
      <c r="D1077" s="34" t="n">
        <f aca="false">IF(OR(C1077=B1077, AND(C1077&lt;&gt;C1076, C1076&gt;B1076)), 1, 0)</f>
        <v>0</v>
      </c>
      <c r="E1077" s="4" t="n">
        <f aca="false" t="array" ref="E1077:E1077">INDEX($A$9:A1076, MAX(IF($D$9:D1076=1, ROW(D$9:$D1076)-ROW($D$9)+1, 0)))</f>
        <v>45371</v>
      </c>
      <c r="F1077" s="36" t="n">
        <f aca="false">(A1077-$A$2)/365.25</f>
        <v>4.09582477754962</v>
      </c>
      <c r="G1077" s="37" t="n">
        <f aca="false">INDEX('Default Prob'!$P$5:$P$14,MIN(1+_xlfn.IFNA(MATCH(F1077,'Default Prob'!$F$5:$F$14,1),0),COUNT('Default Prob'!$P$5:$P$14)))</f>
        <v>0.056537953153086</v>
      </c>
      <c r="H1077" s="37" t="n">
        <f aca="false">H1076*EXP(-G1076*(F1077-F1076))</f>
        <v>0.868668245941174</v>
      </c>
      <c r="I1077" s="38" t="n">
        <f aca="false">H1076-H1077</f>
        <v>0.000403483612160915</v>
      </c>
      <c r="J1077" s="39" t="n">
        <f aca="false">INDEX('Default Prob'!$C$3:$C$20, _xlfn.IFNA(MATCH(F1077, 'Default Prob'!$B$3:$B$20, 1), 1))</f>
        <v>-0.00536</v>
      </c>
      <c r="K1077" s="40" t="n">
        <f aca="false">1/((1+J1077)^F1077)</f>
        <v>1.02225673392763</v>
      </c>
      <c r="L1077" s="41" t="n">
        <f aca="false">IF(AND(D1077, A1077 &lt;= $G$2), $D$5*$D$2*(A1077-E1077)/365.25, 0)</f>
        <v>0</v>
      </c>
      <c r="M1077" s="41" t="n">
        <f aca="false">IF(A1077&lt;=$G$2, $D$5*$D$2*(A1077-E1077)/365.25, 0)</f>
        <v>780.287474332649</v>
      </c>
      <c r="N1077" s="42" t="n">
        <f aca="false">(L1077*H1077 + M1077*I1077) * K1077</f>
        <v>0.321840367624554</v>
      </c>
      <c r="O1077" s="43" t="n">
        <f aca="false">IF(A1077&lt;=$G$2, $D$2*(1-$D$3), 0)</f>
        <v>600000</v>
      </c>
      <c r="P1077" s="44" t="n">
        <f aca="false">O1077*I1077*K1077</f>
        <v>247.478303736565</v>
      </c>
    </row>
    <row r="1078" customFormat="false" ht="15" hidden="false" customHeight="false" outlineLevel="0" collapsed="false">
      <c r="A1078" s="4" t="n">
        <f aca="false">WORKDAY(A1077, 1)</f>
        <v>45391</v>
      </c>
      <c r="B1078" s="33" t="n">
        <f aca="false">DATE(2000, MONTH(A1078), DAY(A1078))</f>
        <v>36625</v>
      </c>
      <c r="C1078" s="33" t="n">
        <f aca="false">VLOOKUP(B1078, $R$9:$S$13, 2)</f>
        <v>36697</v>
      </c>
      <c r="D1078" s="34" t="n">
        <f aca="false">IF(OR(C1078=B1078, AND(C1078&lt;&gt;C1077, C1077&gt;B1077)), 1, 0)</f>
        <v>0</v>
      </c>
      <c r="E1078" s="4" t="n">
        <f aca="false" t="array" ref="E1078:E1078">INDEX($A$9:A1077, MAX(IF($D$9:D1077=1, ROW(D$9:$D1077)-ROW($D$9)+1, 0)))</f>
        <v>45371</v>
      </c>
      <c r="F1078" s="36" t="n">
        <f aca="false">(A1078-$A$2)/365.25</f>
        <v>4.09856262833676</v>
      </c>
      <c r="G1078" s="37" t="n">
        <f aca="false">INDEX('Default Prob'!$P$5:$P$14,MIN(1+_xlfn.IFNA(MATCH(F1078,'Default Prob'!$F$5:$F$14,1),0),COUNT('Default Prob'!$P$5:$P$14)))</f>
        <v>0.056537953153086</v>
      </c>
      <c r="H1078" s="37" t="n">
        <f aca="false">H1077*EXP(-G1077*(F1078-F1077))</f>
        <v>0.868533793035902</v>
      </c>
      <c r="I1078" s="38" t="n">
        <f aca="false">H1077-H1078</f>
        <v>0.000134452905271809</v>
      </c>
      <c r="J1078" s="39" t="n">
        <f aca="false">INDEX('Default Prob'!$C$3:$C$20, _xlfn.IFNA(MATCH(F1078, 'Default Prob'!$B$3:$B$20, 1), 1))</f>
        <v>-0.00536</v>
      </c>
      <c r="K1078" s="40" t="n">
        <f aca="false">1/((1+J1078)^F1078)</f>
        <v>1.02227177588167</v>
      </c>
      <c r="L1078" s="41" t="n">
        <f aca="false">IF(AND(D1078, A1078 &lt;= $G$2), $D$5*$D$2*(A1078-E1078)/365.25, 0)</f>
        <v>0</v>
      </c>
      <c r="M1078" s="41" t="n">
        <f aca="false">IF(A1078&lt;=$G$2, $D$5*$D$2*(A1078-E1078)/365.25, 0)</f>
        <v>821.35523613963</v>
      </c>
      <c r="N1078" s="42" t="n">
        <f aca="false">(L1078*H1078 + M1078*I1078) * K1078</f>
        <v>0.112893150098285</v>
      </c>
      <c r="O1078" s="43" t="n">
        <f aca="false">IF(A1078&lt;=$G$2, $D$2*(1-$D$3), 0)</f>
        <v>600000</v>
      </c>
      <c r="P1078" s="44" t="n">
        <f aca="false">O1078*I1078*K1078</f>
        <v>82.4684461467975</v>
      </c>
    </row>
    <row r="1079" customFormat="false" ht="15" hidden="false" customHeight="false" outlineLevel="0" collapsed="false">
      <c r="A1079" s="4" t="n">
        <f aca="false">WORKDAY(A1078, 1)</f>
        <v>45392</v>
      </c>
      <c r="B1079" s="33" t="n">
        <f aca="false">DATE(2000, MONTH(A1079), DAY(A1079))</f>
        <v>36626</v>
      </c>
      <c r="C1079" s="33" t="n">
        <f aca="false">VLOOKUP(B1079, $R$9:$S$13, 2)</f>
        <v>36697</v>
      </c>
      <c r="D1079" s="34" t="n">
        <f aca="false">IF(OR(C1079=B1079, AND(C1079&lt;&gt;C1078, C1078&gt;B1078)), 1, 0)</f>
        <v>0</v>
      </c>
      <c r="E1079" s="4" t="n">
        <f aca="false" t="array" ref="E1079:E1079">INDEX($A$9:A1078, MAX(IF($D$9:D1078=1, ROW(D$9:$D1078)-ROW($D$9)+1, 0)))</f>
        <v>45371</v>
      </c>
      <c r="F1079" s="36" t="n">
        <f aca="false">(A1079-$A$2)/365.25</f>
        <v>4.10130047912389</v>
      </c>
      <c r="G1079" s="37" t="n">
        <f aca="false">INDEX('Default Prob'!$P$5:$P$14,MIN(1+_xlfn.IFNA(MATCH(F1079,'Default Prob'!$F$5:$F$14,1),0),COUNT('Default Prob'!$P$5:$P$14)))</f>
        <v>0.056537953153086</v>
      </c>
      <c r="H1079" s="37" t="n">
        <f aca="false">H1078*EXP(-G1078*(F1079-F1078))</f>
        <v>0.868399360941318</v>
      </c>
      <c r="I1079" s="38" t="n">
        <f aca="false">H1078-H1079</f>
        <v>0.000134432094583969</v>
      </c>
      <c r="J1079" s="39" t="n">
        <f aca="false">INDEX('Default Prob'!$C$3:$C$20, _xlfn.IFNA(MATCH(F1079, 'Default Prob'!$B$3:$B$20, 1), 1))</f>
        <v>-0.00536</v>
      </c>
      <c r="K1079" s="40" t="n">
        <f aca="false">1/((1+J1079)^F1079)</f>
        <v>1.02228681805704</v>
      </c>
      <c r="L1079" s="41" t="n">
        <f aca="false">IF(AND(D1079, A1079 &lt;= $G$2), $D$5*$D$2*(A1079-E1079)/365.25, 0)</f>
        <v>0</v>
      </c>
      <c r="M1079" s="41" t="n">
        <f aca="false">IF(A1079&lt;=$G$2, $D$5*$D$2*(A1079-E1079)/365.25, 0)</f>
        <v>862.422997946612</v>
      </c>
      <c r="N1079" s="42" t="n">
        <f aca="false">(L1079*H1079 + M1079*I1079) * K1079</f>
        <v>0.118521204211778</v>
      </c>
      <c r="O1079" s="43" t="n">
        <f aca="false">IF(A1079&lt;=$G$2, $D$2*(1-$D$3), 0)</f>
        <v>600000</v>
      </c>
      <c r="P1079" s="44" t="n">
        <f aca="false">O1079*I1079*K1079</f>
        <v>82.4568949301939</v>
      </c>
    </row>
    <row r="1080" customFormat="false" ht="15" hidden="false" customHeight="false" outlineLevel="0" collapsed="false">
      <c r="A1080" s="4" t="n">
        <f aca="false">WORKDAY(A1079, 1)</f>
        <v>45393</v>
      </c>
      <c r="B1080" s="33" t="n">
        <f aca="false">DATE(2000, MONTH(A1080), DAY(A1080))</f>
        <v>36627</v>
      </c>
      <c r="C1080" s="33" t="n">
        <f aca="false">VLOOKUP(B1080, $R$9:$S$13, 2)</f>
        <v>36697</v>
      </c>
      <c r="D1080" s="34" t="n">
        <f aca="false">IF(OR(C1080=B1080, AND(C1080&lt;&gt;C1079, C1079&gt;B1079)), 1, 0)</f>
        <v>0</v>
      </c>
      <c r="E1080" s="4" t="n">
        <f aca="false" t="array" ref="E1080:E1080">INDEX($A$9:A1079, MAX(IF($D$9:D1079=1, ROW(D$9:$D1079)-ROW($D$9)+1, 0)))</f>
        <v>45371</v>
      </c>
      <c r="F1080" s="36" t="n">
        <f aca="false">(A1080-$A$2)/365.25</f>
        <v>4.10403832991102</v>
      </c>
      <c r="G1080" s="37" t="n">
        <f aca="false">INDEX('Default Prob'!$P$5:$P$14,MIN(1+_xlfn.IFNA(MATCH(F1080,'Default Prob'!$F$5:$F$14,1),0),COUNT('Default Prob'!$P$5:$P$14)))</f>
        <v>0.056537953153086</v>
      </c>
      <c r="H1080" s="37" t="n">
        <f aca="false">H1079*EXP(-G1079*(F1080-F1079))</f>
        <v>0.868264949654201</v>
      </c>
      <c r="I1080" s="38" t="n">
        <f aca="false">H1079-H1080</f>
        <v>0.000134411287117109</v>
      </c>
      <c r="J1080" s="39" t="n">
        <f aca="false">INDEX('Default Prob'!$C$3:$C$20, _xlfn.IFNA(MATCH(F1080, 'Default Prob'!$B$3:$B$20, 1), 1))</f>
        <v>-0.00536</v>
      </c>
      <c r="K1080" s="40" t="n">
        <f aca="false">1/((1+J1080)^F1080)</f>
        <v>1.02230186045376</v>
      </c>
      <c r="L1080" s="41" t="n">
        <f aca="false">IF(AND(D1080, A1080 &lt;= $G$2), $D$5*$D$2*(A1080-E1080)/365.25, 0)</f>
        <v>0</v>
      </c>
      <c r="M1080" s="41" t="n">
        <f aca="false">IF(A1080&lt;=$G$2, $D$5*$D$2*(A1080-E1080)/365.25, 0)</f>
        <v>903.490759753593</v>
      </c>
      <c r="N1080" s="42" t="n">
        <f aca="false">(L1080*H1080 + M1080*I1080) * K1080</f>
        <v>0.124147679486148</v>
      </c>
      <c r="O1080" s="43" t="n">
        <f aca="false">IF(A1080&lt;=$G$2, $D$2*(1-$D$3), 0)</f>
        <v>600000</v>
      </c>
      <c r="P1080" s="44" t="n">
        <f aca="false">O1080*I1080*K1080</f>
        <v>82.4453453314825</v>
      </c>
    </row>
    <row r="1081" customFormat="false" ht="15" hidden="false" customHeight="false" outlineLevel="0" collapsed="false">
      <c r="A1081" s="4" t="n">
        <f aca="false">WORKDAY(A1080, 1)</f>
        <v>45394</v>
      </c>
      <c r="B1081" s="33" t="n">
        <f aca="false">DATE(2000, MONTH(A1081), DAY(A1081))</f>
        <v>36628</v>
      </c>
      <c r="C1081" s="33" t="n">
        <f aca="false">VLOOKUP(B1081, $R$9:$S$13, 2)</f>
        <v>36697</v>
      </c>
      <c r="D1081" s="34" t="n">
        <f aca="false">IF(OR(C1081=B1081, AND(C1081&lt;&gt;C1080, C1080&gt;B1080)), 1, 0)</f>
        <v>0</v>
      </c>
      <c r="E1081" s="4" t="n">
        <f aca="false" t="array" ref="E1081:E1081">INDEX($A$9:A1080, MAX(IF($D$9:D1080=1, ROW(D$9:$D1080)-ROW($D$9)+1, 0)))</f>
        <v>45371</v>
      </c>
      <c r="F1081" s="36" t="n">
        <f aca="false">(A1081-$A$2)/365.25</f>
        <v>4.10677618069815</v>
      </c>
      <c r="G1081" s="37" t="n">
        <f aca="false">INDEX('Default Prob'!$P$5:$P$14,MIN(1+_xlfn.IFNA(MATCH(F1081,'Default Prob'!$F$5:$F$14,1),0),COUNT('Default Prob'!$P$5:$P$14)))</f>
        <v>0.056537953153086</v>
      </c>
      <c r="H1081" s="37" t="n">
        <f aca="false">H1080*EXP(-G1080*(F1081-F1080))</f>
        <v>0.86813055917133</v>
      </c>
      <c r="I1081" s="38" t="n">
        <f aca="false">H1080-H1081</f>
        <v>0.000134390482870894</v>
      </c>
      <c r="J1081" s="39" t="n">
        <f aca="false">INDEX('Default Prob'!$C$3:$C$20, _xlfn.IFNA(MATCH(F1081, 'Default Prob'!$B$3:$B$20, 1), 1))</f>
        <v>-0.00536</v>
      </c>
      <c r="K1081" s="40" t="n">
        <f aca="false">1/((1+J1081)^F1081)</f>
        <v>1.02231690307181</v>
      </c>
      <c r="L1081" s="41" t="n">
        <f aca="false">IF(AND(D1081, A1081 &lt;= $G$2), $D$5*$D$2*(A1081-E1081)/365.25, 0)</f>
        <v>0</v>
      </c>
      <c r="M1081" s="41" t="n">
        <f aca="false">IF(A1081&lt;=$G$2, $D$5*$D$2*(A1081-E1081)/365.25, 0)</f>
        <v>944.558521560575</v>
      </c>
      <c r="N1081" s="42" t="n">
        <f aca="false">(L1081*H1081 + M1081*I1081) * K1081</f>
        <v>0.129772576253414</v>
      </c>
      <c r="O1081" s="43" t="n">
        <f aca="false">IF(A1081&lt;=$G$2, $D$2*(1-$D$3), 0)</f>
        <v>600000</v>
      </c>
      <c r="P1081" s="44" t="n">
        <f aca="false">O1081*I1081*K1081</f>
        <v>82.4337973505383</v>
      </c>
    </row>
    <row r="1082" customFormat="false" ht="15" hidden="false" customHeight="false" outlineLevel="0" collapsed="false">
      <c r="A1082" s="4" t="n">
        <f aca="false">WORKDAY(A1081, 1)</f>
        <v>45397</v>
      </c>
      <c r="B1082" s="33" t="n">
        <f aca="false">DATE(2000, MONTH(A1082), DAY(A1082))</f>
        <v>36631</v>
      </c>
      <c r="C1082" s="33" t="n">
        <f aca="false">VLOOKUP(B1082, $R$9:$S$13, 2)</f>
        <v>36697</v>
      </c>
      <c r="D1082" s="34" t="n">
        <f aca="false">IF(OR(C1082=B1082, AND(C1082&lt;&gt;C1081, C1081&gt;B1081)), 1, 0)</f>
        <v>0</v>
      </c>
      <c r="E1082" s="4" t="n">
        <f aca="false" t="array" ref="E1082:E1082">INDEX($A$9:A1081, MAX(IF($D$9:D1081=1, ROW(D$9:$D1081)-ROW($D$9)+1, 0)))</f>
        <v>45371</v>
      </c>
      <c r="F1082" s="36" t="n">
        <f aca="false">(A1082-$A$2)/365.25</f>
        <v>4.11498973305955</v>
      </c>
      <c r="G1082" s="37" t="n">
        <f aca="false">INDEX('Default Prob'!$P$5:$P$14,MIN(1+_xlfn.IFNA(MATCH(F1082,'Default Prob'!$F$5:$F$14,1),0),COUNT('Default Prob'!$P$5:$P$14)))</f>
        <v>0.056537953153086</v>
      </c>
      <c r="H1082" s="37" t="n">
        <f aca="false">H1081*EXP(-G1081*(F1082-F1081))</f>
        <v>0.867727512515996</v>
      </c>
      <c r="I1082" s="38" t="n">
        <f aca="false">H1081-H1082</f>
        <v>0.000403046655333972</v>
      </c>
      <c r="J1082" s="39" t="n">
        <f aca="false">INDEX('Default Prob'!$C$3:$C$20, _xlfn.IFNA(MATCH(F1082, 'Default Prob'!$B$3:$B$20, 1), 1))</f>
        <v>-0.00536</v>
      </c>
      <c r="K1082" s="40" t="n">
        <f aca="false">1/((1+J1082)^F1082)</f>
        <v>1.02236203225404</v>
      </c>
      <c r="L1082" s="41" t="n">
        <f aca="false">IF(AND(D1082, A1082 &lt;= $G$2), $D$5*$D$2*(A1082-E1082)/365.25, 0)</f>
        <v>0</v>
      </c>
      <c r="M1082" s="41" t="n">
        <f aca="false">IF(A1082&lt;=$G$2, $D$5*$D$2*(A1082-E1082)/365.25, 0)</f>
        <v>1067.76180698152</v>
      </c>
      <c r="N1082" s="42" t="n">
        <f aca="false">(L1082*H1082 + M1082*I1082) * K1082</f>
        <v>0.439981500560625</v>
      </c>
      <c r="O1082" s="43" t="n">
        <f aca="false">IF(A1082&lt;=$G$2, $D$2*(1-$D$3), 0)</f>
        <v>600000</v>
      </c>
      <c r="P1082" s="44" t="n">
        <f aca="false">O1082*I1082*K1082</f>
        <v>247.235758584259</v>
      </c>
    </row>
    <row r="1083" customFormat="false" ht="15" hidden="false" customHeight="false" outlineLevel="0" collapsed="false">
      <c r="A1083" s="4" t="n">
        <f aca="false">WORKDAY(A1082, 1)</f>
        <v>45398</v>
      </c>
      <c r="B1083" s="33" t="n">
        <f aca="false">DATE(2000, MONTH(A1083), DAY(A1083))</f>
        <v>36632</v>
      </c>
      <c r="C1083" s="33" t="n">
        <f aca="false">VLOOKUP(B1083, $R$9:$S$13, 2)</f>
        <v>36697</v>
      </c>
      <c r="D1083" s="34" t="n">
        <f aca="false">IF(OR(C1083=B1083, AND(C1083&lt;&gt;C1082, C1082&gt;B1082)), 1, 0)</f>
        <v>0</v>
      </c>
      <c r="E1083" s="4" t="n">
        <f aca="false" t="array" ref="E1083:E1083">INDEX($A$9:A1082, MAX(IF($D$9:D1082=1, ROW(D$9:$D1082)-ROW($D$9)+1, 0)))</f>
        <v>45371</v>
      </c>
      <c r="F1083" s="36" t="n">
        <f aca="false">(A1083-$A$2)/365.25</f>
        <v>4.11772758384668</v>
      </c>
      <c r="G1083" s="37" t="n">
        <f aca="false">INDEX('Default Prob'!$P$5:$P$14,MIN(1+_xlfn.IFNA(MATCH(F1083,'Default Prob'!$F$5:$F$14,1),0),COUNT('Default Prob'!$P$5:$P$14)))</f>
        <v>0.056537953153086</v>
      </c>
      <c r="H1083" s="37" t="n">
        <f aca="false">H1082*EXP(-G1082*(F1083-F1082))</f>
        <v>0.867593205217914</v>
      </c>
      <c r="I1083" s="38" t="n">
        <f aca="false">H1082-H1083</f>
        <v>0.000134307298082059</v>
      </c>
      <c r="J1083" s="39" t="n">
        <f aca="false">INDEX('Default Prob'!$C$3:$C$20, _xlfn.IFNA(MATCH(F1083, 'Default Prob'!$B$3:$B$20, 1), 1))</f>
        <v>-0.00536</v>
      </c>
      <c r="K1083" s="40" t="n">
        <f aca="false">1/((1+J1083)^F1083)</f>
        <v>1.02237707575748</v>
      </c>
      <c r="L1083" s="41" t="n">
        <f aca="false">IF(AND(D1083, A1083 &lt;= $G$2), $D$5*$D$2*(A1083-E1083)/365.25, 0)</f>
        <v>0</v>
      </c>
      <c r="M1083" s="41" t="n">
        <f aca="false">IF(A1083&lt;=$G$2, $D$5*$D$2*(A1083-E1083)/365.25, 0)</f>
        <v>1108.8295687885</v>
      </c>
      <c r="N1083" s="42" t="n">
        <f aca="false">(L1083*H1083 + M1083*I1083) * K1083</f>
        <v>0.152256384886351</v>
      </c>
      <c r="O1083" s="43" t="n">
        <f aca="false">IF(A1083&lt;=$G$2, $D$2*(1-$D$3), 0)</f>
        <v>600000</v>
      </c>
      <c r="P1083" s="44" t="n">
        <f aca="false">O1083*I1083*K1083</f>
        <v>82.3876215996146</v>
      </c>
    </row>
    <row r="1084" customFormat="false" ht="15" hidden="false" customHeight="false" outlineLevel="0" collapsed="false">
      <c r="A1084" s="4" t="n">
        <f aca="false">WORKDAY(A1083, 1)</f>
        <v>45399</v>
      </c>
      <c r="B1084" s="33" t="n">
        <f aca="false">DATE(2000, MONTH(A1084), DAY(A1084))</f>
        <v>36633</v>
      </c>
      <c r="C1084" s="33" t="n">
        <f aca="false">VLOOKUP(B1084, $R$9:$S$13, 2)</f>
        <v>36697</v>
      </c>
      <c r="D1084" s="34" t="n">
        <f aca="false">IF(OR(C1084=B1084, AND(C1084&lt;&gt;C1083, C1083&gt;B1083)), 1, 0)</f>
        <v>0</v>
      </c>
      <c r="E1084" s="4" t="n">
        <f aca="false" t="array" ref="E1084:E1084">INDEX($A$9:A1083, MAX(IF($D$9:D1083=1, ROW(D$9:$D1083)-ROW($D$9)+1, 0)))</f>
        <v>45371</v>
      </c>
      <c r="F1084" s="36" t="n">
        <f aca="false">(A1084-$A$2)/365.25</f>
        <v>4.12046543463381</v>
      </c>
      <c r="G1084" s="37" t="n">
        <f aca="false">INDEX('Default Prob'!$P$5:$P$14,MIN(1+_xlfn.IFNA(MATCH(F1084,'Default Prob'!$F$5:$F$14,1),0),COUNT('Default Prob'!$P$5:$P$14)))</f>
        <v>0.056537953153086</v>
      </c>
      <c r="H1084" s="37" t="n">
        <f aca="false">H1083*EXP(-G1083*(F1084-F1083))</f>
        <v>0.867458918707982</v>
      </c>
      <c r="I1084" s="38" t="n">
        <f aca="false">H1083-H1084</f>
        <v>0.000134286509931303</v>
      </c>
      <c r="J1084" s="39" t="n">
        <f aca="false">INDEX('Default Prob'!$C$3:$C$20, _xlfn.IFNA(MATCH(F1084, 'Default Prob'!$B$3:$B$20, 1), 1))</f>
        <v>-0.00536</v>
      </c>
      <c r="K1084" s="40" t="n">
        <f aca="false">1/((1+J1084)^F1084)</f>
        <v>1.02239211948229</v>
      </c>
      <c r="L1084" s="41" t="n">
        <f aca="false">IF(AND(D1084, A1084 &lt;= $G$2), $D$5*$D$2*(A1084-E1084)/365.25, 0)</f>
        <v>0</v>
      </c>
      <c r="M1084" s="41" t="n">
        <f aca="false">IF(A1084&lt;=$G$2, $D$5*$D$2*(A1084-E1084)/365.25, 0)</f>
        <v>1149.89733059548</v>
      </c>
      <c r="N1084" s="42" t="n">
        <f aca="false">(L1084*H1084 + M1084*I1084) * K1084</f>
        <v>0.157873394093767</v>
      </c>
      <c r="O1084" s="43" t="n">
        <f aca="false">IF(A1084&lt;=$G$2, $D$2*(1-$D$3), 0)</f>
        <v>600000</v>
      </c>
      <c r="P1084" s="44" t="n">
        <f aca="false">O1084*I1084*K1084</f>
        <v>82.3760817039263</v>
      </c>
    </row>
    <row r="1085" customFormat="false" ht="15" hidden="false" customHeight="false" outlineLevel="0" collapsed="false">
      <c r="A1085" s="4" t="n">
        <f aca="false">WORKDAY(A1084, 1)</f>
        <v>45400</v>
      </c>
      <c r="B1085" s="33" t="n">
        <f aca="false">DATE(2000, MONTH(A1085), DAY(A1085))</f>
        <v>36634</v>
      </c>
      <c r="C1085" s="33" t="n">
        <f aca="false">VLOOKUP(B1085, $R$9:$S$13, 2)</f>
        <v>36697</v>
      </c>
      <c r="D1085" s="34" t="n">
        <f aca="false">IF(OR(C1085=B1085, AND(C1085&lt;&gt;C1084, C1084&gt;B1084)), 1, 0)</f>
        <v>0</v>
      </c>
      <c r="E1085" s="4" t="n">
        <f aca="false" t="array" ref="E1085:E1085">INDEX($A$9:A1084, MAX(IF($D$9:D1084=1, ROW(D$9:$D1084)-ROW($D$9)+1, 0)))</f>
        <v>45371</v>
      </c>
      <c r="F1085" s="36" t="n">
        <f aca="false">(A1085-$A$2)/365.25</f>
        <v>4.12320328542095</v>
      </c>
      <c r="G1085" s="37" t="n">
        <f aca="false">INDEX('Default Prob'!$P$5:$P$14,MIN(1+_xlfn.IFNA(MATCH(F1085,'Default Prob'!$F$5:$F$14,1),0),COUNT('Default Prob'!$P$5:$P$14)))</f>
        <v>0.056537953153086</v>
      </c>
      <c r="H1085" s="37" t="n">
        <f aca="false">H1084*EXP(-G1084*(F1085-F1084))</f>
        <v>0.867324652982984</v>
      </c>
      <c r="I1085" s="38" t="n">
        <f aca="false">H1084-H1085</f>
        <v>0.000134265724998195</v>
      </c>
      <c r="J1085" s="39" t="n">
        <f aca="false">INDEX('Default Prob'!$C$3:$C$20, _xlfn.IFNA(MATCH(F1085, 'Default Prob'!$B$3:$B$20, 1), 1))</f>
        <v>-0.00536</v>
      </c>
      <c r="K1085" s="40" t="n">
        <f aca="false">1/((1+J1085)^F1085)</f>
        <v>1.02240716342845</v>
      </c>
      <c r="L1085" s="41" t="n">
        <f aca="false">IF(AND(D1085, A1085 &lt;= $G$2), $D$5*$D$2*(A1085-E1085)/365.25, 0)</f>
        <v>0</v>
      </c>
      <c r="M1085" s="41" t="n">
        <f aca="false">IF(A1085&lt;=$G$2, $D$5*$D$2*(A1085-E1085)/365.25, 0)</f>
        <v>1190.96509240246</v>
      </c>
      <c r="N1085" s="42" t="n">
        <f aca="false">(L1085*H1085 + M1085*I1085) * K1085</f>
        <v>0.163488826784025</v>
      </c>
      <c r="O1085" s="43" t="n">
        <f aca="false">IF(A1085&lt;=$G$2, $D$2*(1-$D$3), 0)</f>
        <v>600000</v>
      </c>
      <c r="P1085" s="44" t="n">
        <f aca="false">O1085*I1085*K1085</f>
        <v>82.3645434246413</v>
      </c>
    </row>
    <row r="1086" customFormat="false" ht="15" hidden="false" customHeight="false" outlineLevel="0" collapsed="false">
      <c r="A1086" s="4" t="n">
        <f aca="false">WORKDAY(A1085, 1)</f>
        <v>45401</v>
      </c>
      <c r="B1086" s="33" t="n">
        <f aca="false">DATE(2000, MONTH(A1086), DAY(A1086))</f>
        <v>36635</v>
      </c>
      <c r="C1086" s="33" t="n">
        <f aca="false">VLOOKUP(B1086, $R$9:$S$13, 2)</f>
        <v>36697</v>
      </c>
      <c r="D1086" s="34" t="n">
        <f aca="false">IF(OR(C1086=B1086, AND(C1086&lt;&gt;C1085, C1085&gt;B1085)), 1, 0)</f>
        <v>0</v>
      </c>
      <c r="E1086" s="4" t="n">
        <f aca="false" t="array" ref="E1086:E1086">INDEX($A$9:A1085, MAX(IF($D$9:D1085=1, ROW(D$9:$D1085)-ROW($D$9)+1, 0)))</f>
        <v>45371</v>
      </c>
      <c r="F1086" s="36" t="n">
        <f aca="false">(A1086-$A$2)/365.25</f>
        <v>4.12594113620808</v>
      </c>
      <c r="G1086" s="37" t="n">
        <f aca="false">INDEX('Default Prob'!$P$5:$P$14,MIN(1+_xlfn.IFNA(MATCH(F1086,'Default Prob'!$F$5:$F$14,1),0),COUNT('Default Prob'!$P$5:$P$14)))</f>
        <v>0.056537953153086</v>
      </c>
      <c r="H1086" s="37" t="n">
        <f aca="false">H1085*EXP(-G1085*(F1086-F1085))</f>
        <v>0.867190408039702</v>
      </c>
      <c r="I1086" s="38" t="n">
        <f aca="false">H1085-H1086</f>
        <v>0.00013424494328218</v>
      </c>
      <c r="J1086" s="39" t="n">
        <f aca="false">INDEX('Default Prob'!$C$3:$C$20, _xlfn.IFNA(MATCH(F1086, 'Default Prob'!$B$3:$B$20, 1), 1))</f>
        <v>-0.00536</v>
      </c>
      <c r="K1086" s="40" t="n">
        <f aca="false">1/((1+J1086)^F1086)</f>
        <v>1.02242220759598</v>
      </c>
      <c r="L1086" s="41" t="n">
        <f aca="false">IF(AND(D1086, A1086 &lt;= $G$2), $D$5*$D$2*(A1086-E1086)/365.25, 0)</f>
        <v>0</v>
      </c>
      <c r="M1086" s="41" t="n">
        <f aca="false">IF(A1086&lt;=$G$2, $D$5*$D$2*(A1086-E1086)/365.25, 0)</f>
        <v>1232.03285420945</v>
      </c>
      <c r="N1086" s="42" t="n">
        <f aca="false">(L1086*H1086 + M1086*I1086) * K1086</f>
        <v>0.169102683288497</v>
      </c>
      <c r="O1086" s="43" t="n">
        <f aca="false">IF(A1086&lt;=$G$2, $D$2*(1-$D$3), 0)</f>
        <v>600000</v>
      </c>
      <c r="P1086" s="44" t="n">
        <f aca="false">O1086*I1086*K1086</f>
        <v>82.3530067614981</v>
      </c>
    </row>
    <row r="1087" customFormat="false" ht="15" hidden="false" customHeight="false" outlineLevel="0" collapsed="false">
      <c r="A1087" s="4" t="n">
        <f aca="false">WORKDAY(A1086, 1)</f>
        <v>45404</v>
      </c>
      <c r="B1087" s="33" t="n">
        <f aca="false">DATE(2000, MONTH(A1087), DAY(A1087))</f>
        <v>36638</v>
      </c>
      <c r="C1087" s="33" t="n">
        <f aca="false">VLOOKUP(B1087, $R$9:$S$13, 2)</f>
        <v>36697</v>
      </c>
      <c r="D1087" s="34" t="n">
        <f aca="false">IF(OR(C1087=B1087, AND(C1087&lt;&gt;C1086, C1086&gt;B1086)), 1, 0)</f>
        <v>0</v>
      </c>
      <c r="E1087" s="4" t="n">
        <f aca="false" t="array" ref="E1087:E1087">INDEX($A$9:A1086, MAX(IF($D$9:D1086=1, ROW(D$9:$D1086)-ROW($D$9)+1, 0)))</f>
        <v>45371</v>
      </c>
      <c r="F1087" s="36" t="n">
        <f aca="false">(A1087-$A$2)/365.25</f>
        <v>4.13415468856947</v>
      </c>
      <c r="G1087" s="37" t="n">
        <f aca="false">INDEX('Default Prob'!$P$5:$P$14,MIN(1+_xlfn.IFNA(MATCH(F1087,'Default Prob'!$F$5:$F$14,1),0),COUNT('Default Prob'!$P$5:$P$14)))</f>
        <v>0.056537953153086</v>
      </c>
      <c r="H1087" s="37" t="n">
        <f aca="false">H1086*EXP(-G1086*(F1087-F1086))</f>
        <v>0.866787797867988</v>
      </c>
      <c r="I1087" s="38" t="n">
        <f aca="false">H1086-H1087</f>
        <v>0.000402610171713835</v>
      </c>
      <c r="J1087" s="39" t="n">
        <f aca="false">INDEX('Default Prob'!$C$3:$C$20, _xlfn.IFNA(MATCH(F1087, 'Default Prob'!$B$3:$B$20, 1), 1))</f>
        <v>-0.00536</v>
      </c>
      <c r="K1087" s="40" t="n">
        <f aca="false">1/((1+J1087)^F1087)</f>
        <v>1.02246734142677</v>
      </c>
      <c r="L1087" s="41" t="n">
        <f aca="false">IF(AND(D1087, A1087 &lt;= $G$2), $D$5*$D$2*(A1087-E1087)/365.25, 0)</f>
        <v>0</v>
      </c>
      <c r="M1087" s="41" t="n">
        <f aca="false">IF(A1087&lt;=$G$2, $D$5*$D$2*(A1087-E1087)/365.25, 0)</f>
        <v>1355.23613963039</v>
      </c>
      <c r="N1087" s="42" t="n">
        <f aca="false">(L1087*H1087 + M1087*I1087) * K1087</f>
        <v>0.55789075206651</v>
      </c>
      <c r="O1087" s="43" t="n">
        <f aca="false">IF(A1087&lt;=$G$2, $D$2*(1-$D$3), 0)</f>
        <v>600000</v>
      </c>
      <c r="P1087" s="44" t="n">
        <f aca="false">O1087*I1087*K1087</f>
        <v>246.993451142173</v>
      </c>
    </row>
    <row r="1088" customFormat="false" ht="15" hidden="false" customHeight="false" outlineLevel="0" collapsed="false">
      <c r="A1088" s="4" t="n">
        <f aca="false">WORKDAY(A1087, 1)</f>
        <v>45405</v>
      </c>
      <c r="B1088" s="33" t="n">
        <f aca="false">DATE(2000, MONTH(A1088), DAY(A1088))</f>
        <v>36639</v>
      </c>
      <c r="C1088" s="33" t="n">
        <f aca="false">VLOOKUP(B1088, $R$9:$S$13, 2)</f>
        <v>36697</v>
      </c>
      <c r="D1088" s="34" t="n">
        <f aca="false">IF(OR(C1088=B1088, AND(C1088&lt;&gt;C1087, C1087&gt;B1087)), 1, 0)</f>
        <v>0</v>
      </c>
      <c r="E1088" s="4" t="n">
        <f aca="false" t="array" ref="E1088:E1088">INDEX($A$9:A1087, MAX(IF($D$9:D1087=1, ROW(D$9:$D1087)-ROW($D$9)+1, 0)))</f>
        <v>45371</v>
      </c>
      <c r="F1088" s="36" t="n">
        <f aca="false">(A1088-$A$2)/365.25</f>
        <v>4.13689253935661</v>
      </c>
      <c r="G1088" s="37" t="n">
        <f aca="false">INDEX('Default Prob'!$P$5:$P$14,MIN(1+_xlfn.IFNA(MATCH(F1088,'Default Prob'!$F$5:$F$14,1),0),COUNT('Default Prob'!$P$5:$P$14)))</f>
        <v>0.056537953153086</v>
      </c>
      <c r="H1088" s="37" t="n">
        <f aca="false">H1087*EXP(-G1087*(F1088-F1087))</f>
        <v>0.866653636019409</v>
      </c>
      <c r="I1088" s="38" t="n">
        <f aca="false">H1087-H1088</f>
        <v>0.000134161848579173</v>
      </c>
      <c r="J1088" s="39" t="n">
        <f aca="false">INDEX('Default Prob'!$C$3:$C$20, _xlfn.IFNA(MATCH(F1088, 'Default Prob'!$B$3:$B$20, 1), 1))</f>
        <v>-0.00536</v>
      </c>
      <c r="K1088" s="40" t="n">
        <f aca="false">1/((1+J1088)^F1088)</f>
        <v>1.02248238647979</v>
      </c>
      <c r="L1088" s="41" t="n">
        <f aca="false">IF(AND(D1088, A1088 &lt;= $G$2), $D$5*$D$2*(A1088-E1088)/365.25, 0)</f>
        <v>0</v>
      </c>
      <c r="M1088" s="41" t="n">
        <f aca="false">IF(A1088&lt;=$G$2, $D$5*$D$2*(A1088-E1088)/365.25, 0)</f>
        <v>1396.30390143737</v>
      </c>
      <c r="N1088" s="42" t="n">
        <f aca="false">(L1088*H1088 + M1088*I1088) * K1088</f>
        <v>0.191542354075247</v>
      </c>
      <c r="O1088" s="43" t="n">
        <f aca="false">IF(A1088&lt;=$G$2, $D$2*(1-$D$3), 0)</f>
        <v>600000</v>
      </c>
      <c r="P1088" s="44" t="n">
        <f aca="false">O1088*I1088*K1088</f>
        <v>82.3068762658636</v>
      </c>
    </row>
    <row r="1089" customFormat="false" ht="15" hidden="false" customHeight="false" outlineLevel="0" collapsed="false">
      <c r="A1089" s="4" t="n">
        <f aca="false">WORKDAY(A1088, 1)</f>
        <v>45406</v>
      </c>
      <c r="B1089" s="33" t="n">
        <f aca="false">DATE(2000, MONTH(A1089), DAY(A1089))</f>
        <v>36640</v>
      </c>
      <c r="C1089" s="33" t="n">
        <f aca="false">VLOOKUP(B1089, $R$9:$S$13, 2)</f>
        <v>36697</v>
      </c>
      <c r="D1089" s="34" t="n">
        <f aca="false">IF(OR(C1089=B1089, AND(C1089&lt;&gt;C1088, C1088&gt;B1088)), 1, 0)</f>
        <v>0</v>
      </c>
      <c r="E1089" s="4" t="n">
        <f aca="false" t="array" ref="E1089:E1089">INDEX($A$9:A1088, MAX(IF($D$9:D1088=1, ROW(D$9:$D1088)-ROW($D$9)+1, 0)))</f>
        <v>45371</v>
      </c>
      <c r="F1089" s="36" t="n">
        <f aca="false">(A1089-$A$2)/365.25</f>
        <v>4.13963039014374</v>
      </c>
      <c r="G1089" s="37" t="n">
        <f aca="false">INDEX('Default Prob'!$P$5:$P$14,MIN(1+_xlfn.IFNA(MATCH(F1089,'Default Prob'!$F$5:$F$14,1),0),COUNT('Default Prob'!$P$5:$P$14)))</f>
        <v>0.056537953153086</v>
      </c>
      <c r="H1089" s="37" t="n">
        <f aca="false">H1088*EXP(-G1088*(F1089-F1088))</f>
        <v>0.866519494936468</v>
      </c>
      <c r="I1089" s="38" t="n">
        <f aca="false">H1088-H1089</f>
        <v>0.000134141082941186</v>
      </c>
      <c r="J1089" s="39" t="n">
        <f aca="false">INDEX('Default Prob'!$C$3:$C$20, _xlfn.IFNA(MATCH(F1089, 'Default Prob'!$B$3:$B$20, 1), 1))</f>
        <v>-0.00536</v>
      </c>
      <c r="K1089" s="40" t="n">
        <f aca="false">1/((1+J1089)^F1089)</f>
        <v>1.02249743175418</v>
      </c>
      <c r="L1089" s="41" t="n">
        <f aca="false">IF(AND(D1089, A1089 &lt;= $G$2), $D$5*$D$2*(A1089-E1089)/365.25, 0)</f>
        <v>0</v>
      </c>
      <c r="M1089" s="41" t="n">
        <f aca="false">IF(A1089&lt;=$G$2, $D$5*$D$2*(A1089-E1089)/365.25, 0)</f>
        <v>1437.37166324435</v>
      </c>
      <c r="N1089" s="42" t="n">
        <f aca="false">(L1089*H1089 + M1089*I1089) * K1089</f>
        <v>0.197148334620249</v>
      </c>
      <c r="O1089" s="43" t="n">
        <f aca="false">IF(A1089&lt;=$G$2, $D$2*(1-$D$3), 0)</f>
        <v>600000</v>
      </c>
      <c r="P1089" s="44" t="n">
        <f aca="false">O1089*I1089*K1089</f>
        <v>82.2953476800524</v>
      </c>
    </row>
    <row r="1090" customFormat="false" ht="15" hidden="false" customHeight="false" outlineLevel="0" collapsed="false">
      <c r="A1090" s="4" t="n">
        <f aca="false">WORKDAY(A1089, 1)</f>
        <v>45407</v>
      </c>
      <c r="B1090" s="33" t="n">
        <f aca="false">DATE(2000, MONTH(A1090), DAY(A1090))</f>
        <v>36641</v>
      </c>
      <c r="C1090" s="33" t="n">
        <f aca="false">VLOOKUP(B1090, $R$9:$S$13, 2)</f>
        <v>36697</v>
      </c>
      <c r="D1090" s="34" t="n">
        <f aca="false">IF(OR(C1090=B1090, AND(C1090&lt;&gt;C1089, C1089&gt;B1089)), 1, 0)</f>
        <v>0</v>
      </c>
      <c r="E1090" s="4" t="n">
        <f aca="false" t="array" ref="E1090:E1090">INDEX($A$9:A1089, MAX(IF($D$9:D1089=1, ROW(D$9:$D1089)-ROW($D$9)+1, 0)))</f>
        <v>45371</v>
      </c>
      <c r="F1090" s="36" t="n">
        <f aca="false">(A1090-$A$2)/365.25</f>
        <v>4.14236824093087</v>
      </c>
      <c r="G1090" s="37" t="n">
        <f aca="false">INDEX('Default Prob'!$P$5:$P$14,MIN(1+_xlfn.IFNA(MATCH(F1090,'Default Prob'!$F$5:$F$14,1),0),COUNT('Default Prob'!$P$5:$P$14)))</f>
        <v>0.056537953153086</v>
      </c>
      <c r="H1090" s="37" t="n">
        <f aca="false">H1089*EXP(-G1089*(F1090-F1089))</f>
        <v>0.866385374615951</v>
      </c>
      <c r="I1090" s="38" t="n">
        <f aca="false">H1089-H1090</f>
        <v>0.000134120320517295</v>
      </c>
      <c r="J1090" s="39" t="n">
        <f aca="false">INDEX('Default Prob'!$C$3:$C$20, _xlfn.IFNA(MATCH(F1090, 'Default Prob'!$B$3:$B$20, 1), 1))</f>
        <v>-0.00536</v>
      </c>
      <c r="K1090" s="40" t="n">
        <f aca="false">1/((1+J1090)^F1090)</f>
        <v>1.02251247724996</v>
      </c>
      <c r="L1090" s="41" t="n">
        <f aca="false">IF(AND(D1090, A1090 &lt;= $G$2), $D$5*$D$2*(A1090-E1090)/365.25, 0)</f>
        <v>0</v>
      </c>
      <c r="M1090" s="41" t="n">
        <f aca="false">IF(A1090&lt;=$G$2, $D$5*$D$2*(A1090-E1090)/365.25, 0)</f>
        <v>1478.43942505133</v>
      </c>
      <c r="N1090" s="42" t="n">
        <f aca="false">(L1090*H1090 + M1090*I1090) * K1090</f>
        <v>0.202752740966781</v>
      </c>
      <c r="O1090" s="43" t="n">
        <f aca="false">IF(A1090&lt;=$G$2, $D$2*(1-$D$3), 0)</f>
        <v>600000</v>
      </c>
      <c r="P1090" s="44" t="n">
        <f aca="false">O1090*I1090*K1090</f>
        <v>82.2838207090185</v>
      </c>
    </row>
    <row r="1091" customFormat="false" ht="15" hidden="false" customHeight="false" outlineLevel="0" collapsed="false">
      <c r="A1091" s="4" t="n">
        <f aca="false">WORKDAY(A1090, 1)</f>
        <v>45408</v>
      </c>
      <c r="B1091" s="33" t="n">
        <f aca="false">DATE(2000, MONTH(A1091), DAY(A1091))</f>
        <v>36642</v>
      </c>
      <c r="C1091" s="33" t="n">
        <f aca="false">VLOOKUP(B1091, $R$9:$S$13, 2)</f>
        <v>36697</v>
      </c>
      <c r="D1091" s="34" t="n">
        <f aca="false">IF(OR(C1091=B1091, AND(C1091&lt;&gt;C1090, C1090&gt;B1090)), 1, 0)</f>
        <v>0</v>
      </c>
      <c r="E1091" s="4" t="n">
        <f aca="false" t="array" ref="E1091:E1091">INDEX($A$9:A1090, MAX(IF($D$9:D1090=1, ROW(D$9:$D1090)-ROW($D$9)+1, 0)))</f>
        <v>45371</v>
      </c>
      <c r="F1091" s="36" t="n">
        <f aca="false">(A1091-$A$2)/365.25</f>
        <v>4.145106091718</v>
      </c>
      <c r="G1091" s="37" t="n">
        <f aca="false">INDEX('Default Prob'!$P$5:$P$14,MIN(1+_xlfn.IFNA(MATCH(F1091,'Default Prob'!$F$5:$F$14,1),0),COUNT('Default Prob'!$P$5:$P$14)))</f>
        <v>0.056537953153086</v>
      </c>
      <c r="H1091" s="37" t="n">
        <f aca="false">H1090*EXP(-G1090*(F1091-F1090))</f>
        <v>0.866251275054644</v>
      </c>
      <c r="I1091" s="38" t="n">
        <f aca="false">H1090-H1091</f>
        <v>0.000134099561307055</v>
      </c>
      <c r="J1091" s="39" t="n">
        <f aca="false">INDEX('Default Prob'!$C$3:$C$20, _xlfn.IFNA(MATCH(F1091, 'Default Prob'!$B$3:$B$20, 1), 1))</f>
        <v>-0.00536</v>
      </c>
      <c r="K1091" s="40" t="n">
        <f aca="false">1/((1+J1091)^F1091)</f>
        <v>1.02252752296712</v>
      </c>
      <c r="L1091" s="41" t="n">
        <f aca="false">IF(AND(D1091, A1091 &lt;= $G$2), $D$5*$D$2*(A1091-E1091)/365.25, 0)</f>
        <v>0</v>
      </c>
      <c r="M1091" s="41" t="n">
        <f aca="false">IF(A1091&lt;=$G$2, $D$5*$D$2*(A1091-E1091)/365.25, 0)</f>
        <v>1519.50718685832</v>
      </c>
      <c r="N1091" s="42" t="n">
        <f aca="false">(L1091*H1091 + M1091*I1091) * K1091</f>
        <v>0.208355573445929</v>
      </c>
      <c r="O1091" s="43" t="n">
        <f aca="false">IF(A1091&lt;=$G$2, $D$2*(1-$D$3), 0)</f>
        <v>600000</v>
      </c>
      <c r="P1091" s="44" t="n">
        <f aca="false">O1091*I1091*K1091</f>
        <v>82.2722953525684</v>
      </c>
    </row>
    <row r="1092" customFormat="false" ht="15" hidden="false" customHeight="false" outlineLevel="0" collapsed="false">
      <c r="A1092" s="4" t="n">
        <f aca="false">WORKDAY(A1091, 1)</f>
        <v>45411</v>
      </c>
      <c r="B1092" s="33" t="n">
        <f aca="false">DATE(2000, MONTH(A1092), DAY(A1092))</f>
        <v>36645</v>
      </c>
      <c r="C1092" s="33" t="n">
        <f aca="false">VLOOKUP(B1092, $R$9:$S$13, 2)</f>
        <v>36697</v>
      </c>
      <c r="D1092" s="34" t="n">
        <f aca="false">IF(OR(C1092=B1092, AND(C1092&lt;&gt;C1091, C1091&gt;B1091)), 1, 0)</f>
        <v>0</v>
      </c>
      <c r="E1092" s="4" t="n">
        <f aca="false" t="array" ref="E1092:E1092">INDEX($A$9:A1091, MAX(IF($D$9:D1091=1, ROW(D$9:$D1091)-ROW($D$9)+1, 0)))</f>
        <v>45371</v>
      </c>
      <c r="F1092" s="36" t="n">
        <f aca="false">(A1092-$A$2)/365.25</f>
        <v>4.1533196440794</v>
      </c>
      <c r="G1092" s="37" t="n">
        <f aca="false">INDEX('Default Prob'!$P$5:$P$14,MIN(1+_xlfn.IFNA(MATCH(F1092,'Default Prob'!$F$5:$F$14,1),0),COUNT('Default Prob'!$P$5:$P$14)))</f>
        <v>0.056537953153086</v>
      </c>
      <c r="H1092" s="37" t="n">
        <f aca="false">H1091*EXP(-G1091*(F1092-F1091))</f>
        <v>0.865849100893855</v>
      </c>
      <c r="I1092" s="38" t="n">
        <f aca="false">H1091-H1092</f>
        <v>0.00040217416078836</v>
      </c>
      <c r="J1092" s="39" t="n">
        <f aca="false">INDEX('Default Prob'!$C$3:$C$20, _xlfn.IFNA(MATCH(F1092, 'Default Prob'!$B$3:$B$20, 1), 1))</f>
        <v>-0.00536</v>
      </c>
      <c r="K1092" s="40" t="n">
        <f aca="false">1/((1+J1092)^F1092)</f>
        <v>1.02257266144696</v>
      </c>
      <c r="L1092" s="41" t="n">
        <f aca="false">IF(AND(D1092, A1092 &lt;= $G$2), $D$5*$D$2*(A1092-E1092)/365.25, 0)</f>
        <v>0</v>
      </c>
      <c r="M1092" s="41" t="n">
        <f aca="false">IF(A1092&lt;=$G$2, $D$5*$D$2*(A1092-E1092)/365.25, 0)</f>
        <v>1642.71047227926</v>
      </c>
      <c r="N1092" s="42" t="n">
        <f aca="false">(L1092*H1092 + M1092*I1092) * K1092</f>
        <v>0.675568463182836</v>
      </c>
      <c r="O1092" s="43" t="n">
        <f aca="false">IF(A1092&lt;=$G$2, $D$2*(1-$D$3), 0)</f>
        <v>600000</v>
      </c>
      <c r="P1092" s="44" t="n">
        <f aca="false">O1092*I1092*K1092</f>
        <v>246.751381177531</v>
      </c>
    </row>
    <row r="1093" customFormat="false" ht="15" hidden="false" customHeight="false" outlineLevel="0" collapsed="false">
      <c r="A1093" s="4" t="n">
        <f aca="false">WORKDAY(A1092, 1)</f>
        <v>45412</v>
      </c>
      <c r="B1093" s="33" t="n">
        <f aca="false">DATE(2000, MONTH(A1093), DAY(A1093))</f>
        <v>36646</v>
      </c>
      <c r="C1093" s="33" t="n">
        <f aca="false">VLOOKUP(B1093, $R$9:$S$13, 2)</f>
        <v>36697</v>
      </c>
      <c r="D1093" s="34" t="n">
        <f aca="false">IF(OR(C1093=B1093, AND(C1093&lt;&gt;C1092, C1092&gt;B1092)), 1, 0)</f>
        <v>0</v>
      </c>
      <c r="E1093" s="4" t="n">
        <f aca="false" t="array" ref="E1093:E1093">INDEX($A$9:A1092, MAX(IF($D$9:D1092=1, ROW(D$9:$D1092)-ROW($D$9)+1, 0)))</f>
        <v>45371</v>
      </c>
      <c r="F1093" s="36" t="n">
        <f aca="false">(A1093-$A$2)/365.25</f>
        <v>4.15605749486653</v>
      </c>
      <c r="G1093" s="37" t="n">
        <f aca="false">INDEX('Default Prob'!$P$5:$P$14,MIN(1+_xlfn.IFNA(MATCH(F1093,'Default Prob'!$F$5:$F$14,1),0),COUNT('Default Prob'!$P$5:$P$14)))</f>
        <v>0.056537953153086</v>
      </c>
      <c r="H1093" s="37" t="n">
        <f aca="false">H1092*EXP(-G1092*(F1093-F1092))</f>
        <v>0.865715084337263</v>
      </c>
      <c r="I1093" s="38" t="n">
        <f aca="false">H1092-H1093</f>
        <v>0.000134016556592398</v>
      </c>
      <c r="J1093" s="39" t="n">
        <f aca="false">INDEX('Default Prob'!$C$3:$C$20, _xlfn.IFNA(MATCH(F1093, 'Default Prob'!$B$3:$B$20, 1), 1))</f>
        <v>-0.00536</v>
      </c>
      <c r="K1093" s="40" t="n">
        <f aca="false">1/((1+J1093)^F1093)</f>
        <v>1.0225877080497</v>
      </c>
      <c r="L1093" s="41" t="n">
        <f aca="false">IF(AND(D1093, A1093 &lt;= $G$2), $D$5*$D$2*(A1093-E1093)/365.25, 0)</f>
        <v>0</v>
      </c>
      <c r="M1093" s="41" t="n">
        <f aca="false">IF(A1093&lt;=$G$2, $D$5*$D$2*(A1093-E1093)/365.25, 0)</f>
        <v>1683.77823408624</v>
      </c>
      <c r="N1093" s="42" t="n">
        <f aca="false">(L1093*H1093 + M1093*I1093) * K1093</f>
        <v>0.230751171306278</v>
      </c>
      <c r="O1093" s="43" t="n">
        <f aca="false">IF(A1093&lt;=$G$2, $D$2*(1-$D$3), 0)</f>
        <v>600000</v>
      </c>
      <c r="P1093" s="44" t="n">
        <f aca="false">O1093*I1093*K1093</f>
        <v>82.2262100679201</v>
      </c>
    </row>
    <row r="1094" customFormat="false" ht="15" hidden="false" customHeight="false" outlineLevel="0" collapsed="false">
      <c r="A1094" s="4" t="n">
        <f aca="false">WORKDAY(A1093, 1)</f>
        <v>45413</v>
      </c>
      <c r="B1094" s="33" t="n">
        <f aca="false">DATE(2000, MONTH(A1094), DAY(A1094))</f>
        <v>36647</v>
      </c>
      <c r="C1094" s="33" t="n">
        <f aca="false">VLOOKUP(B1094, $R$9:$S$13, 2)</f>
        <v>36697</v>
      </c>
      <c r="D1094" s="34" t="n">
        <f aca="false">IF(OR(C1094=B1094, AND(C1094&lt;&gt;C1093, C1093&gt;B1093)), 1, 0)</f>
        <v>0</v>
      </c>
      <c r="E1094" s="4" t="n">
        <f aca="false" t="array" ref="E1094:E1094">INDEX($A$9:A1093, MAX(IF($D$9:D1093=1, ROW(D$9:$D1093)-ROW($D$9)+1, 0)))</f>
        <v>45371</v>
      </c>
      <c r="F1094" s="36" t="n">
        <f aca="false">(A1094-$A$2)/365.25</f>
        <v>4.15879534565366</v>
      </c>
      <c r="G1094" s="37" t="n">
        <f aca="false">INDEX('Default Prob'!$P$5:$P$14,MIN(1+_xlfn.IFNA(MATCH(F1094,'Default Prob'!$F$5:$F$14,1),0),COUNT('Default Prob'!$P$5:$P$14)))</f>
        <v>0.056537953153086</v>
      </c>
      <c r="H1094" s="37" t="n">
        <f aca="false">H1093*EXP(-G1093*(F1094-F1093))</f>
        <v>0.86558108852382</v>
      </c>
      <c r="I1094" s="38" t="n">
        <f aca="false">H1093-H1094</f>
        <v>0.000133995813442755</v>
      </c>
      <c r="J1094" s="39" t="n">
        <f aca="false">INDEX('Default Prob'!$C$3:$C$20, _xlfn.IFNA(MATCH(F1094, 'Default Prob'!$B$3:$B$20, 1), 1))</f>
        <v>-0.00536</v>
      </c>
      <c r="K1094" s="40" t="n">
        <f aca="false">1/((1+J1094)^F1094)</f>
        <v>1.02260275487385</v>
      </c>
      <c r="L1094" s="41" t="n">
        <f aca="false">IF(AND(D1094, A1094 &lt;= $G$2), $D$5*$D$2*(A1094-E1094)/365.25, 0)</f>
        <v>0</v>
      </c>
      <c r="M1094" s="41" t="n">
        <f aca="false">IF(A1094&lt;=$G$2, $D$5*$D$2*(A1094-E1094)/365.25, 0)</f>
        <v>1724.84599589322</v>
      </c>
      <c r="N1094" s="42" t="n">
        <f aca="false">(L1094*H1094 + M1094*I1094) * K1094</f>
        <v>0.236346139411137</v>
      </c>
      <c r="O1094" s="43" t="n">
        <f aca="false">IF(A1094&lt;=$G$2, $D$2*(1-$D$3), 0)</f>
        <v>600000</v>
      </c>
      <c r="P1094" s="44" t="n">
        <f aca="false">O1094*I1094*K1094</f>
        <v>82.2146927808742</v>
      </c>
    </row>
    <row r="1095" customFormat="false" ht="15" hidden="false" customHeight="false" outlineLevel="0" collapsed="false">
      <c r="A1095" s="4" t="n">
        <f aca="false">WORKDAY(A1094, 1)</f>
        <v>45414</v>
      </c>
      <c r="B1095" s="33" t="n">
        <f aca="false">DATE(2000, MONTH(A1095), DAY(A1095))</f>
        <v>36648</v>
      </c>
      <c r="C1095" s="33" t="n">
        <f aca="false">VLOOKUP(B1095, $R$9:$S$13, 2)</f>
        <v>36697</v>
      </c>
      <c r="D1095" s="34" t="n">
        <f aca="false">IF(OR(C1095=B1095, AND(C1095&lt;&gt;C1094, C1094&gt;B1094)), 1, 0)</f>
        <v>0</v>
      </c>
      <c r="E1095" s="4" t="n">
        <f aca="false" t="array" ref="E1095:E1095">INDEX($A$9:A1094, MAX(IF($D$9:D1094=1, ROW(D$9:$D1094)-ROW($D$9)+1, 0)))</f>
        <v>45371</v>
      </c>
      <c r="F1095" s="36" t="n">
        <f aca="false">(A1095-$A$2)/365.25</f>
        <v>4.16153319644079</v>
      </c>
      <c r="G1095" s="37" t="n">
        <f aca="false">INDEX('Default Prob'!$P$5:$P$14,MIN(1+_xlfn.IFNA(MATCH(F1095,'Default Prob'!$F$5:$F$14,1),0),COUNT('Default Prob'!$P$5:$P$14)))</f>
        <v>0.056537953153086</v>
      </c>
      <c r="H1095" s="37" t="n">
        <f aca="false">H1094*EXP(-G1094*(F1095-F1094))</f>
        <v>0.865447113450316</v>
      </c>
      <c r="I1095" s="38" t="n">
        <f aca="false">H1094-H1095</f>
        <v>0.000133975073503767</v>
      </c>
      <c r="J1095" s="39" t="n">
        <f aca="false">INDEX('Default Prob'!$C$3:$C$20, _xlfn.IFNA(MATCH(F1095, 'Default Prob'!$B$3:$B$20, 1), 1))</f>
        <v>-0.00536</v>
      </c>
      <c r="K1095" s="40" t="n">
        <f aca="false">1/((1+J1095)^F1095)</f>
        <v>1.0226178019194</v>
      </c>
      <c r="L1095" s="41" t="n">
        <f aca="false">IF(AND(D1095, A1095 &lt;= $G$2), $D$5*$D$2*(A1095-E1095)/365.25, 0)</f>
        <v>0</v>
      </c>
      <c r="M1095" s="41" t="n">
        <f aca="false">IF(A1095&lt;=$G$2, $D$5*$D$2*(A1095-E1095)/365.25, 0)</f>
        <v>1765.91375770021</v>
      </c>
      <c r="N1095" s="42" t="n">
        <f aca="false">(L1095*H1095 + M1095*I1095) * K1095</f>
        <v>0.241939535633335</v>
      </c>
      <c r="O1095" s="43" t="n">
        <f aca="false">IF(A1095&lt;=$G$2, $D$2*(1-$D$3), 0)</f>
        <v>600000</v>
      </c>
      <c r="P1095" s="44" t="n">
        <f aca="false">O1095*I1095*K1095</f>
        <v>82.2031771070471</v>
      </c>
    </row>
    <row r="1096" customFormat="false" ht="15" hidden="false" customHeight="false" outlineLevel="0" collapsed="false">
      <c r="A1096" s="4" t="n">
        <f aca="false">WORKDAY(A1095, 1)</f>
        <v>45415</v>
      </c>
      <c r="B1096" s="33" t="n">
        <f aca="false">DATE(2000, MONTH(A1096), DAY(A1096))</f>
        <v>36649</v>
      </c>
      <c r="C1096" s="33" t="n">
        <f aca="false">VLOOKUP(B1096, $R$9:$S$13, 2)</f>
        <v>36697</v>
      </c>
      <c r="D1096" s="34" t="n">
        <f aca="false">IF(OR(C1096=B1096, AND(C1096&lt;&gt;C1095, C1095&gt;B1095)), 1, 0)</f>
        <v>0</v>
      </c>
      <c r="E1096" s="4" t="n">
        <f aca="false" t="array" ref="E1096:E1096">INDEX($A$9:A1095, MAX(IF($D$9:D1095=1, ROW(D$9:$D1095)-ROW($D$9)+1, 0)))</f>
        <v>45371</v>
      </c>
      <c r="F1096" s="36" t="n">
        <f aca="false">(A1096-$A$2)/365.25</f>
        <v>4.16427104722793</v>
      </c>
      <c r="G1096" s="37" t="n">
        <f aca="false">INDEX('Default Prob'!$P$5:$P$14,MIN(1+_xlfn.IFNA(MATCH(F1096,'Default Prob'!$F$5:$F$14,1),0),COUNT('Default Prob'!$P$5:$P$14)))</f>
        <v>0.056537953153086</v>
      </c>
      <c r="H1096" s="37" t="n">
        <f aca="false">H1095*EXP(-G1095*(F1096-F1095))</f>
        <v>0.865313159113541</v>
      </c>
      <c r="I1096" s="38" t="n">
        <f aca="false">H1095-H1096</f>
        <v>0.000133954336774877</v>
      </c>
      <c r="J1096" s="39" t="n">
        <f aca="false">INDEX('Default Prob'!$C$3:$C$20, _xlfn.IFNA(MATCH(F1096, 'Default Prob'!$B$3:$B$20, 1), 1))</f>
        <v>-0.00536</v>
      </c>
      <c r="K1096" s="40" t="n">
        <f aca="false">1/((1+J1096)^F1096)</f>
        <v>1.02263284918635</v>
      </c>
      <c r="L1096" s="41" t="n">
        <f aca="false">IF(AND(D1096, A1096 &lt;= $G$2), $D$5*$D$2*(A1096-E1096)/365.25, 0)</f>
        <v>0</v>
      </c>
      <c r="M1096" s="41" t="n">
        <f aca="false">IF(A1096&lt;=$G$2, $D$5*$D$2*(A1096-E1096)/365.25, 0)</f>
        <v>1806.98151950719</v>
      </c>
      <c r="N1096" s="42" t="n">
        <f aca="false">(L1096*H1096 + M1096*I1096) * K1096</f>
        <v>0.247531360303339</v>
      </c>
      <c r="O1096" s="43" t="n">
        <f aca="false">IF(A1096&lt;=$G$2, $D$2*(1-$D$3), 0)</f>
        <v>600000</v>
      </c>
      <c r="P1096" s="44" t="n">
        <f aca="false">O1096*I1096*K1096</f>
        <v>82.1916630461768</v>
      </c>
    </row>
    <row r="1097" customFormat="false" ht="15" hidden="false" customHeight="false" outlineLevel="0" collapsed="false">
      <c r="A1097" s="4" t="n">
        <f aca="false">WORKDAY(A1096, 1)</f>
        <v>45418</v>
      </c>
      <c r="B1097" s="33" t="n">
        <f aca="false">DATE(2000, MONTH(A1097), DAY(A1097))</f>
        <v>36652</v>
      </c>
      <c r="C1097" s="33" t="n">
        <f aca="false">VLOOKUP(B1097, $R$9:$S$13, 2)</f>
        <v>36697</v>
      </c>
      <c r="D1097" s="34" t="n">
        <f aca="false">IF(OR(C1097=B1097, AND(C1097&lt;&gt;C1096, C1096&gt;B1096)), 1, 0)</f>
        <v>0</v>
      </c>
      <c r="E1097" s="4" t="n">
        <f aca="false" t="array" ref="E1097:E1097">INDEX($A$9:A1096, MAX(IF($D$9:D1096=1, ROW(D$9:$D1096)-ROW($D$9)+1, 0)))</f>
        <v>45371</v>
      </c>
      <c r="F1097" s="36" t="n">
        <f aca="false">(A1097-$A$2)/365.25</f>
        <v>4.17248459958932</v>
      </c>
      <c r="G1097" s="37" t="n">
        <f aca="false">INDEX('Default Prob'!$P$5:$P$14,MIN(1+_xlfn.IFNA(MATCH(F1097,'Default Prob'!$F$5:$F$14,1),0),COUNT('Default Prob'!$P$5:$P$14)))</f>
        <v>0.056537953153086</v>
      </c>
      <c r="H1097" s="37" t="n">
        <f aca="false">H1096*EXP(-G1096*(F1097-F1096))</f>
        <v>0.864911420491496</v>
      </c>
      <c r="I1097" s="38" t="n">
        <f aca="false">H1096-H1097</f>
        <v>0.000401738622045511</v>
      </c>
      <c r="J1097" s="39" t="n">
        <f aca="false">INDEX('Default Prob'!$C$3:$C$20, _xlfn.IFNA(MATCH(F1097, 'Default Prob'!$B$3:$B$20, 1), 1))</f>
        <v>-0.00536</v>
      </c>
      <c r="K1097" s="40" t="n">
        <f aca="false">1/((1+J1097)^F1097)</f>
        <v>1.02267799231572</v>
      </c>
      <c r="L1097" s="41" t="n">
        <f aca="false">IF(AND(D1097, A1097 &lt;= $G$2), $D$5*$D$2*(A1097-E1097)/365.25, 0)</f>
        <v>0</v>
      </c>
      <c r="M1097" s="41" t="n">
        <f aca="false">IF(A1097&lt;=$G$2, $D$5*$D$2*(A1097-E1097)/365.25, 0)</f>
        <v>1930.18480492813</v>
      </c>
      <c r="N1097" s="42" t="n">
        <f aca="false">(L1097*H1097 + M1097*I1097) * K1097</f>
        <v>0.793014974503973</v>
      </c>
      <c r="O1097" s="43" t="n">
        <f aca="false">IF(A1097&lt;=$G$2, $D$2*(1-$D$3), 0)</f>
        <v>600000</v>
      </c>
      <c r="P1097" s="44" t="n">
        <f aca="false">O1097*I1097*K1097</f>
        <v>246.509548457512</v>
      </c>
    </row>
    <row r="1098" customFormat="false" ht="15" hidden="false" customHeight="false" outlineLevel="0" collapsed="false">
      <c r="A1098" s="4" t="n">
        <f aca="false">WORKDAY(A1097, 1)</f>
        <v>45419</v>
      </c>
      <c r="B1098" s="33" t="n">
        <f aca="false">DATE(2000, MONTH(A1098), DAY(A1098))</f>
        <v>36653</v>
      </c>
      <c r="C1098" s="33" t="n">
        <f aca="false">VLOOKUP(B1098, $R$9:$S$13, 2)</f>
        <v>36697</v>
      </c>
      <c r="D1098" s="34" t="n">
        <f aca="false">IF(OR(C1098=B1098, AND(C1098&lt;&gt;C1097, C1097&gt;B1097)), 1, 0)</f>
        <v>0</v>
      </c>
      <c r="E1098" s="4" t="n">
        <f aca="false" t="array" ref="E1098:E1098">INDEX($A$9:A1097, MAX(IF($D$9:D1097=1, ROW(D$9:$D1097)-ROW($D$9)+1, 0)))</f>
        <v>45371</v>
      </c>
      <c r="F1098" s="36" t="n">
        <f aca="false">(A1098-$A$2)/365.25</f>
        <v>4.17522245037645</v>
      </c>
      <c r="G1098" s="37" t="n">
        <f aca="false">INDEX('Default Prob'!$P$5:$P$14,MIN(1+_xlfn.IFNA(MATCH(F1098,'Default Prob'!$F$5:$F$14,1),0),COUNT('Default Prob'!$P$5:$P$14)))</f>
        <v>0.056537953153086</v>
      </c>
      <c r="H1098" s="37" t="n">
        <f aca="false">H1097*EXP(-G1097*(F1098-F1097))</f>
        <v>0.864777549069545</v>
      </c>
      <c r="I1098" s="38" t="n">
        <f aca="false">H1097-H1098</f>
        <v>0.000133871421950982</v>
      </c>
      <c r="J1098" s="39" t="n">
        <f aca="false">INDEX('Default Prob'!$C$3:$C$20, _xlfn.IFNA(MATCH(F1098, 'Default Prob'!$B$3:$B$20, 1), 1))</f>
        <v>-0.00536</v>
      </c>
      <c r="K1098" s="40" t="n">
        <f aca="false">1/((1+J1098)^F1098)</f>
        <v>1.02269304046835</v>
      </c>
      <c r="L1098" s="41" t="n">
        <f aca="false">IF(AND(D1098, A1098 &lt;= $G$2), $D$5*$D$2*(A1098-E1098)/365.25, 0)</f>
        <v>0</v>
      </c>
      <c r="M1098" s="41" t="n">
        <f aca="false">IF(A1098&lt;=$G$2, $D$5*$D$2*(A1098-E1098)/365.25, 0)</f>
        <v>1971.25256673511</v>
      </c>
      <c r="N1098" s="42" t="n">
        <f aca="false">(L1098*H1098 + M1098*I1098) * K1098</f>
        <v>0.269882950071859</v>
      </c>
      <c r="O1098" s="43" t="n">
        <f aca="false">IF(A1098&lt;=$G$2, $D$2*(1-$D$3), 0)</f>
        <v>600000</v>
      </c>
      <c r="P1098" s="44" t="n">
        <f aca="false">O1098*I1098*K1098</f>
        <v>82.1456229281222</v>
      </c>
    </row>
    <row r="1099" customFormat="false" ht="15" hidden="false" customHeight="false" outlineLevel="0" collapsed="false">
      <c r="A1099" s="4" t="n">
        <f aca="false">WORKDAY(A1098, 1)</f>
        <v>45420</v>
      </c>
      <c r="B1099" s="33" t="n">
        <f aca="false">DATE(2000, MONTH(A1099), DAY(A1099))</f>
        <v>36654</v>
      </c>
      <c r="C1099" s="33" t="n">
        <f aca="false">VLOOKUP(B1099, $R$9:$S$13, 2)</f>
        <v>36697</v>
      </c>
      <c r="D1099" s="34" t="n">
        <f aca="false">IF(OR(C1099=B1099, AND(C1099&lt;&gt;C1098, C1098&gt;B1098)), 1, 0)</f>
        <v>0</v>
      </c>
      <c r="E1099" s="4" t="n">
        <f aca="false" t="array" ref="E1099:E1099">INDEX($A$9:A1098, MAX(IF($D$9:D1098=1, ROW(D$9:$D1098)-ROW($D$9)+1, 0)))</f>
        <v>45371</v>
      </c>
      <c r="F1099" s="36" t="n">
        <f aca="false">(A1099-$A$2)/365.25</f>
        <v>4.17796030116359</v>
      </c>
      <c r="G1099" s="37" t="n">
        <f aca="false">INDEX('Default Prob'!$P$5:$P$14,MIN(1+_xlfn.IFNA(MATCH(F1099,'Default Prob'!$F$5:$F$14,1),0),COUNT('Default Prob'!$P$5:$P$14)))</f>
        <v>0.056537953153086</v>
      </c>
      <c r="H1099" s="37" t="n">
        <f aca="false">H1098*EXP(-G1098*(F1099-F1098))</f>
        <v>0.86464369836828</v>
      </c>
      <c r="I1099" s="38" t="n">
        <f aca="false">H1098-H1099</f>
        <v>0.00013385070126537</v>
      </c>
      <c r="J1099" s="39" t="n">
        <f aca="false">INDEX('Default Prob'!$C$3:$C$20, _xlfn.IFNA(MATCH(F1099, 'Default Prob'!$B$3:$B$20, 1), 1))</f>
        <v>-0.00536</v>
      </c>
      <c r="K1099" s="40" t="n">
        <f aca="false">1/((1+J1099)^F1099)</f>
        <v>1.0227080888424</v>
      </c>
      <c r="L1099" s="41" t="n">
        <f aca="false">IF(AND(D1099, A1099 &lt;= $G$2), $D$5*$D$2*(A1099-E1099)/365.25, 0)</f>
        <v>0</v>
      </c>
      <c r="M1099" s="41" t="n">
        <f aca="false">IF(A1099&lt;=$G$2, $D$5*$D$2*(A1099-E1099)/365.25, 0)</f>
        <v>2012.32032854209</v>
      </c>
      <c r="N1099" s="42" t="n">
        <f aca="false">(L1099*H1099 + M1099*I1099) * K1099</f>
        <v>0.275466921937772</v>
      </c>
      <c r="O1099" s="43" t="n">
        <f aca="false">IF(A1099&lt;=$G$2, $D$2*(1-$D$3), 0)</f>
        <v>600000</v>
      </c>
      <c r="P1099" s="44" t="n">
        <f aca="false">O1099*I1099*K1099</f>
        <v>82.1341169287929</v>
      </c>
    </row>
    <row r="1100" customFormat="false" ht="15" hidden="false" customHeight="false" outlineLevel="0" collapsed="false">
      <c r="A1100" s="4" t="n">
        <f aca="false">WORKDAY(A1099, 1)</f>
        <v>45421</v>
      </c>
      <c r="B1100" s="33" t="n">
        <f aca="false">DATE(2000, MONTH(A1100), DAY(A1100))</f>
        <v>36655</v>
      </c>
      <c r="C1100" s="33" t="n">
        <f aca="false">VLOOKUP(B1100, $R$9:$S$13, 2)</f>
        <v>36697</v>
      </c>
      <c r="D1100" s="34" t="n">
        <f aca="false">IF(OR(C1100=B1100, AND(C1100&lt;&gt;C1099, C1099&gt;B1099)), 1, 0)</f>
        <v>0</v>
      </c>
      <c r="E1100" s="4" t="n">
        <f aca="false" t="array" ref="E1100:E1100">INDEX($A$9:A1099, MAX(IF($D$9:D1099=1, ROW(D$9:$D1099)-ROW($D$9)+1, 0)))</f>
        <v>45371</v>
      </c>
      <c r="F1100" s="36" t="n">
        <f aca="false">(A1100-$A$2)/365.25</f>
        <v>4.18069815195072</v>
      </c>
      <c r="G1100" s="37" t="n">
        <f aca="false">INDEX('Default Prob'!$P$5:$P$14,MIN(1+_xlfn.IFNA(MATCH(F1100,'Default Prob'!$F$5:$F$14,1),0),COUNT('Default Prob'!$P$5:$P$14)))</f>
        <v>0.056537953153086</v>
      </c>
      <c r="H1100" s="37" t="n">
        <f aca="false">H1099*EXP(-G1099*(F1100-F1099))</f>
        <v>0.864509868384493</v>
      </c>
      <c r="I1100" s="38" t="n">
        <f aca="false">H1099-H1100</f>
        <v>0.000133829983786971</v>
      </c>
      <c r="J1100" s="39" t="n">
        <f aca="false">INDEX('Default Prob'!$C$3:$C$20, _xlfn.IFNA(MATCH(F1100, 'Default Prob'!$B$3:$B$20, 1), 1))</f>
        <v>-0.00536</v>
      </c>
      <c r="K1100" s="40" t="n">
        <f aca="false">1/((1+J1100)^F1100)</f>
        <v>1.02272313743788</v>
      </c>
      <c r="L1100" s="41" t="n">
        <f aca="false">IF(AND(D1100, A1100 &lt;= $G$2), $D$5*$D$2*(A1100-E1100)/365.25, 0)</f>
        <v>0</v>
      </c>
      <c r="M1100" s="41" t="n">
        <f aca="false">IF(A1100&lt;=$G$2, $D$5*$D$2*(A1100-E1100)/365.25, 0)</f>
        <v>2053.38809034908</v>
      </c>
      <c r="N1100" s="42" t="n">
        <f aca="false">(L1100*H1100 + M1100*I1100) * K1100</f>
        <v>0.281049324233822</v>
      </c>
      <c r="O1100" s="43" t="n">
        <f aca="false">IF(A1100&lt;=$G$2, $D$2*(1-$D$3), 0)</f>
        <v>600000</v>
      </c>
      <c r="P1100" s="44" t="n">
        <f aca="false">O1100*I1100*K1100</f>
        <v>82.1226125411227</v>
      </c>
    </row>
    <row r="1101" customFormat="false" ht="15" hidden="false" customHeight="false" outlineLevel="0" collapsed="false">
      <c r="A1101" s="4" t="n">
        <f aca="false">WORKDAY(A1100, 1)</f>
        <v>45422</v>
      </c>
      <c r="B1101" s="33" t="n">
        <f aca="false">DATE(2000, MONTH(A1101), DAY(A1101))</f>
        <v>36656</v>
      </c>
      <c r="C1101" s="33" t="n">
        <f aca="false">VLOOKUP(B1101, $R$9:$S$13, 2)</f>
        <v>36697</v>
      </c>
      <c r="D1101" s="34" t="n">
        <f aca="false">IF(OR(C1101=B1101, AND(C1101&lt;&gt;C1100, C1100&gt;B1100)), 1, 0)</f>
        <v>0</v>
      </c>
      <c r="E1101" s="4" t="n">
        <f aca="false" t="array" ref="E1101:E1101">INDEX($A$9:A1100, MAX(IF($D$9:D1100=1, ROW(D$9:$D1100)-ROW($D$9)+1, 0)))</f>
        <v>45371</v>
      </c>
      <c r="F1101" s="36" t="n">
        <f aca="false">(A1101-$A$2)/365.25</f>
        <v>4.18343600273785</v>
      </c>
      <c r="G1101" s="37" t="n">
        <f aca="false">INDEX('Default Prob'!$P$5:$P$14,MIN(1+_xlfn.IFNA(MATCH(F1101,'Default Prob'!$F$5:$F$14,1),0),COUNT('Default Prob'!$P$5:$P$14)))</f>
        <v>0.056537953153086</v>
      </c>
      <c r="H1101" s="37" t="n">
        <f aca="false">H1100*EXP(-G1100*(F1101-F1100))</f>
        <v>0.864376059114977</v>
      </c>
      <c r="I1101" s="38" t="n">
        <f aca="false">H1100-H1101</f>
        <v>0.000133809269515228</v>
      </c>
      <c r="J1101" s="39" t="n">
        <f aca="false">INDEX('Default Prob'!$C$3:$C$20, _xlfn.IFNA(MATCH(F1101, 'Default Prob'!$B$3:$B$20, 1), 1))</f>
        <v>-0.00536</v>
      </c>
      <c r="K1101" s="40" t="n">
        <f aca="false">1/((1+J1101)^F1101)</f>
        <v>1.02273818625479</v>
      </c>
      <c r="L1101" s="41" t="n">
        <f aca="false">IF(AND(D1101, A1101 &lt;= $G$2), $D$5*$D$2*(A1101-E1101)/365.25, 0)</f>
        <v>0</v>
      </c>
      <c r="M1101" s="41" t="n">
        <f aca="false">IF(A1101&lt;=$G$2, $D$5*$D$2*(A1101-E1101)/365.25, 0)</f>
        <v>2094.45585215606</v>
      </c>
      <c r="N1101" s="42" t="n">
        <f aca="false">(L1101*H1101 + M1101*I1101) * K1101</f>
        <v>0.286630157290031</v>
      </c>
      <c r="O1101" s="43" t="n">
        <f aca="false">IF(A1101&lt;=$G$2, $D$2*(1-$D$3), 0)</f>
        <v>600000</v>
      </c>
      <c r="P1101" s="44" t="n">
        <f aca="false">O1101*I1101*K1101</f>
        <v>82.11110976485</v>
      </c>
    </row>
    <row r="1102" customFormat="false" ht="15" hidden="false" customHeight="false" outlineLevel="0" collapsed="false">
      <c r="A1102" s="4" t="n">
        <f aca="false">WORKDAY(A1101, 1)</f>
        <v>45425</v>
      </c>
      <c r="B1102" s="33" t="n">
        <f aca="false">DATE(2000, MONTH(A1102), DAY(A1102))</f>
        <v>36659</v>
      </c>
      <c r="C1102" s="33" t="n">
        <f aca="false">VLOOKUP(B1102, $R$9:$S$13, 2)</f>
        <v>36697</v>
      </c>
      <c r="D1102" s="34" t="n">
        <f aca="false">IF(OR(C1102=B1102, AND(C1102&lt;&gt;C1101, C1101&gt;B1101)), 1, 0)</f>
        <v>0</v>
      </c>
      <c r="E1102" s="4" t="n">
        <f aca="false" t="array" ref="E1102:E1102">INDEX($A$9:A1101, MAX(IF($D$9:D1101=1, ROW(D$9:$D1101)-ROW($D$9)+1, 0)))</f>
        <v>45371</v>
      </c>
      <c r="F1102" s="36" t="n">
        <f aca="false">(A1102-$A$2)/365.25</f>
        <v>4.19164955509925</v>
      </c>
      <c r="G1102" s="37" t="n">
        <f aca="false">INDEX('Default Prob'!$P$5:$P$14,MIN(1+_xlfn.IFNA(MATCH(F1102,'Default Prob'!$F$5:$F$14,1),0),COUNT('Default Prob'!$P$5:$P$14)))</f>
        <v>0.056537953153086</v>
      </c>
      <c r="H1102" s="37" t="n">
        <f aca="false">H1101*EXP(-G1101*(F1102-F1101))</f>
        <v>0.863974755560003</v>
      </c>
      <c r="I1102" s="38" t="n">
        <f aca="false">H1101-H1102</f>
        <v>0.00040130355497392</v>
      </c>
      <c r="J1102" s="39" t="n">
        <f aca="false">INDEX('Default Prob'!$C$3:$C$20, _xlfn.IFNA(MATCH(F1102, 'Default Prob'!$B$3:$B$20, 1), 1))</f>
        <v>-0.00536</v>
      </c>
      <c r="K1102" s="40" t="n">
        <f aca="false">1/((1+J1102)^F1102)</f>
        <v>1.02278333403416</v>
      </c>
      <c r="L1102" s="41" t="n">
        <f aca="false">IF(AND(D1102, A1102 &lt;= $G$2), $D$5*$D$2*(A1102-E1102)/365.25, 0)</f>
        <v>0</v>
      </c>
      <c r="M1102" s="41" t="n">
        <f aca="false">IF(A1102&lt;=$G$2, $D$5*$D$2*(A1102-E1102)/365.25, 0)</f>
        <v>2217.659137577</v>
      </c>
      <c r="N1102" s="42" t="n">
        <f aca="false">(L1102*H1102 + M1102*I1102) * K1102</f>
        <v>0.910230626179189</v>
      </c>
      <c r="O1102" s="43" t="n">
        <f aca="false">IF(A1102&lt;=$G$2, $D$2*(1-$D$3), 0)</f>
        <v>600000</v>
      </c>
      <c r="P1102" s="44" t="n">
        <f aca="false">O1102*I1102*K1102</f>
        <v>246.267952749592</v>
      </c>
    </row>
    <row r="1103" customFormat="false" ht="15" hidden="false" customHeight="false" outlineLevel="0" collapsed="false">
      <c r="A1103" s="4" t="n">
        <f aca="false">WORKDAY(A1102, 1)</f>
        <v>45426</v>
      </c>
      <c r="B1103" s="33" t="n">
        <f aca="false">DATE(2000, MONTH(A1103), DAY(A1103))</f>
        <v>36660</v>
      </c>
      <c r="C1103" s="33" t="n">
        <f aca="false">VLOOKUP(B1103, $R$9:$S$13, 2)</f>
        <v>36697</v>
      </c>
      <c r="D1103" s="34" t="n">
        <f aca="false">IF(OR(C1103=B1103, AND(C1103&lt;&gt;C1102, C1102&gt;B1102)), 1, 0)</f>
        <v>0</v>
      </c>
      <c r="E1103" s="4" t="n">
        <f aca="false" t="array" ref="E1103:E1103">INDEX($A$9:A1102, MAX(IF($D$9:D1102=1, ROW(D$9:$D1102)-ROW($D$9)+1, 0)))</f>
        <v>45371</v>
      </c>
      <c r="F1103" s="36" t="n">
        <f aca="false">(A1103-$A$2)/365.25</f>
        <v>4.19438740588638</v>
      </c>
      <c r="G1103" s="37" t="n">
        <f aca="false">INDEX('Default Prob'!$P$5:$P$14,MIN(1+_xlfn.IFNA(MATCH(F1103,'Default Prob'!$F$5:$F$14,1),0),COUNT('Default Prob'!$P$5:$P$14)))</f>
        <v>0.056537953153086</v>
      </c>
      <c r="H1103" s="37" t="n">
        <f aca="false">H1102*EXP(-G1102*(F1103-F1102))</f>
        <v>0.863841029115519</v>
      </c>
      <c r="I1103" s="38" t="n">
        <f aca="false">H1102-H1103</f>
        <v>0.000133726444484727</v>
      </c>
      <c r="J1103" s="39" t="n">
        <f aca="false">INDEX('Default Prob'!$C$3:$C$20, _xlfn.IFNA(MATCH(F1103, 'Default Prob'!$B$3:$B$20, 1), 1))</f>
        <v>-0.00536</v>
      </c>
      <c r="K1103" s="40" t="n">
        <f aca="false">1/((1+J1103)^F1103)</f>
        <v>1.02279838373683</v>
      </c>
      <c r="L1103" s="41" t="n">
        <f aca="false">IF(AND(D1103, A1103 &lt;= $G$2), $D$5*$D$2*(A1103-E1103)/365.25, 0)</f>
        <v>0</v>
      </c>
      <c r="M1103" s="41" t="n">
        <f aca="false">IF(A1103&lt;=$G$2, $D$5*$D$2*(A1103-E1103)/365.25, 0)</f>
        <v>2258.72689938398</v>
      </c>
      <c r="N1103" s="42" t="n">
        <f aca="false">(L1103*H1103 + M1103*I1103) * K1103</f>
        <v>0.30893780371671</v>
      </c>
      <c r="O1103" s="43" t="n">
        <f aca="false">IF(A1103&lt;=$G$2, $D$2*(1-$D$3), 0)</f>
        <v>600000</v>
      </c>
      <c r="P1103" s="44" t="n">
        <f aca="false">O1103*I1103*K1103</f>
        <v>82.0651147691116</v>
      </c>
    </row>
    <row r="1104" customFormat="false" ht="15" hidden="false" customHeight="false" outlineLevel="0" collapsed="false">
      <c r="A1104" s="4" t="n">
        <f aca="false">WORKDAY(A1103, 1)</f>
        <v>45427</v>
      </c>
      <c r="B1104" s="33" t="n">
        <f aca="false">DATE(2000, MONTH(A1104), DAY(A1104))</f>
        <v>36661</v>
      </c>
      <c r="C1104" s="33" t="n">
        <f aca="false">VLOOKUP(B1104, $R$9:$S$13, 2)</f>
        <v>36697</v>
      </c>
      <c r="D1104" s="34" t="n">
        <f aca="false">IF(OR(C1104=B1104, AND(C1104&lt;&gt;C1103, C1103&gt;B1103)), 1, 0)</f>
        <v>0</v>
      </c>
      <c r="E1104" s="4" t="n">
        <f aca="false" t="array" ref="E1104:E1104">INDEX($A$9:A1103, MAX(IF($D$9:D1103=1, ROW(D$9:$D1103)-ROW($D$9)+1, 0)))</f>
        <v>45371</v>
      </c>
      <c r="F1104" s="36" t="n">
        <f aca="false">(A1104-$A$2)/365.25</f>
        <v>4.19712525667351</v>
      </c>
      <c r="G1104" s="37" t="n">
        <f aca="false">INDEX('Default Prob'!$P$5:$P$14,MIN(1+_xlfn.IFNA(MATCH(F1104,'Default Prob'!$F$5:$F$14,1),0),COUNT('Default Prob'!$P$5:$P$14)))</f>
        <v>0.056537953153086</v>
      </c>
      <c r="H1104" s="37" t="n">
        <f aca="false">H1103*EXP(-G1103*(F1104-F1103))</f>
        <v>0.86370732336928</v>
      </c>
      <c r="I1104" s="38" t="n">
        <f aca="false">H1103-H1104</f>
        <v>0.000133705746238832</v>
      </c>
      <c r="J1104" s="39" t="n">
        <f aca="false">INDEX('Default Prob'!$C$3:$C$20, _xlfn.IFNA(MATCH(F1104, 'Default Prob'!$B$3:$B$20, 1), 1))</f>
        <v>-0.00536</v>
      </c>
      <c r="K1104" s="40" t="n">
        <f aca="false">1/((1+J1104)^F1104)</f>
        <v>1.02281343366096</v>
      </c>
      <c r="L1104" s="41" t="n">
        <f aca="false">IF(AND(D1104, A1104 &lt;= $G$2), $D$5*$D$2*(A1104-E1104)/365.25, 0)</f>
        <v>0</v>
      </c>
      <c r="M1104" s="41" t="n">
        <f aca="false">IF(A1104&lt;=$G$2, $D$5*$D$2*(A1104-E1104)/365.25, 0)</f>
        <v>2299.79466119096</v>
      </c>
      <c r="N1104" s="42" t="n">
        <f aca="false">(L1104*H1104 + M1104*I1104) * K1104</f>
        <v>0.314510795523675</v>
      </c>
      <c r="O1104" s="43" t="n">
        <f aca="false">IF(A1104&lt;=$G$2, $D$2*(1-$D$3), 0)</f>
        <v>600000</v>
      </c>
      <c r="P1104" s="44" t="n">
        <f aca="false">O1104*I1104*K1104</f>
        <v>82.0536200464444</v>
      </c>
    </row>
    <row r="1105" customFormat="false" ht="15" hidden="false" customHeight="false" outlineLevel="0" collapsed="false">
      <c r="A1105" s="4" t="n">
        <f aca="false">WORKDAY(A1104, 1)</f>
        <v>45428</v>
      </c>
      <c r="B1105" s="33" t="n">
        <f aca="false">DATE(2000, MONTH(A1105), DAY(A1105))</f>
        <v>36662</v>
      </c>
      <c r="C1105" s="33" t="n">
        <f aca="false">VLOOKUP(B1105, $R$9:$S$13, 2)</f>
        <v>36697</v>
      </c>
      <c r="D1105" s="34" t="n">
        <f aca="false">IF(OR(C1105=B1105, AND(C1105&lt;&gt;C1104, C1104&gt;B1104)), 1, 0)</f>
        <v>0</v>
      </c>
      <c r="E1105" s="4" t="n">
        <f aca="false" t="array" ref="E1105:E1105">INDEX($A$9:A1104, MAX(IF($D$9:D1104=1, ROW(D$9:$D1104)-ROW($D$9)+1, 0)))</f>
        <v>45371</v>
      </c>
      <c r="F1105" s="36" t="n">
        <f aca="false">(A1105-$A$2)/365.25</f>
        <v>4.19986310746064</v>
      </c>
      <c r="G1105" s="37" t="n">
        <f aca="false">INDEX('Default Prob'!$P$5:$P$14,MIN(1+_xlfn.IFNA(MATCH(F1105,'Default Prob'!$F$5:$F$14,1),0),COUNT('Default Prob'!$P$5:$P$14)))</f>
        <v>0.056537953153086</v>
      </c>
      <c r="H1105" s="37" t="n">
        <f aca="false">H1104*EXP(-G1104*(F1105-F1104))</f>
        <v>0.863573638318083</v>
      </c>
      <c r="I1105" s="38" t="n">
        <f aca="false">H1104-H1105</f>
        <v>0.000133685051196597</v>
      </c>
      <c r="J1105" s="39" t="n">
        <f aca="false">INDEX('Default Prob'!$C$3:$C$20, _xlfn.IFNA(MATCH(F1105, 'Default Prob'!$B$3:$B$20, 1), 1))</f>
        <v>-0.00536</v>
      </c>
      <c r="K1105" s="40" t="n">
        <f aca="false">1/((1+J1105)^F1105)</f>
        <v>1.02282848380653</v>
      </c>
      <c r="L1105" s="41" t="n">
        <f aca="false">IF(AND(D1105, A1105 &lt;= $G$2), $D$5*$D$2*(A1105-E1105)/365.25, 0)</f>
        <v>0</v>
      </c>
      <c r="M1105" s="41" t="n">
        <f aca="false">IF(A1105&lt;=$G$2, $D$5*$D$2*(A1105-E1105)/365.25, 0)</f>
        <v>2340.86242299795</v>
      </c>
      <c r="N1105" s="42" t="n">
        <f aca="false">(L1105*H1105 + M1105*I1105) * K1105</f>
        <v>0.320082220070299</v>
      </c>
      <c r="O1105" s="43" t="n">
        <f aca="false">IF(A1105&lt;=$G$2, $D$2*(1-$D$3), 0)</f>
        <v>600000</v>
      </c>
      <c r="P1105" s="44" t="n">
        <f aca="false">O1105*I1105*K1105</f>
        <v>82.0421269338082</v>
      </c>
    </row>
    <row r="1106" customFormat="false" ht="15" hidden="false" customHeight="false" outlineLevel="0" collapsed="false">
      <c r="A1106" s="4" t="n">
        <f aca="false">WORKDAY(A1105, 1)</f>
        <v>45429</v>
      </c>
      <c r="B1106" s="33" t="n">
        <f aca="false">DATE(2000, MONTH(A1106), DAY(A1106))</f>
        <v>36663</v>
      </c>
      <c r="C1106" s="33" t="n">
        <f aca="false">VLOOKUP(B1106, $R$9:$S$13, 2)</f>
        <v>36697</v>
      </c>
      <c r="D1106" s="34" t="n">
        <f aca="false">IF(OR(C1106=B1106, AND(C1106&lt;&gt;C1105, C1105&gt;B1105)), 1, 0)</f>
        <v>0</v>
      </c>
      <c r="E1106" s="4" t="n">
        <f aca="false" t="array" ref="E1106:E1106">INDEX($A$9:A1105, MAX(IF($D$9:D1105=1, ROW(D$9:$D1105)-ROW($D$9)+1, 0)))</f>
        <v>45371</v>
      </c>
      <c r="F1106" s="36" t="n">
        <f aca="false">(A1106-$A$2)/365.25</f>
        <v>4.20260095824778</v>
      </c>
      <c r="G1106" s="37" t="n">
        <f aca="false">INDEX('Default Prob'!$P$5:$P$14,MIN(1+_xlfn.IFNA(MATCH(F1106,'Default Prob'!$F$5:$F$14,1),0),COUNT('Default Prob'!$P$5:$P$14)))</f>
        <v>0.056537953153086</v>
      </c>
      <c r="H1106" s="37" t="n">
        <f aca="false">H1105*EXP(-G1105*(F1106-F1105))</f>
        <v>0.863439973958726</v>
      </c>
      <c r="I1106" s="38" t="n">
        <f aca="false">H1105-H1106</f>
        <v>0.000133664359357577</v>
      </c>
      <c r="J1106" s="39" t="n">
        <f aca="false">INDEX('Default Prob'!$C$3:$C$20, _xlfn.IFNA(MATCH(F1106, 'Default Prob'!$B$3:$B$20, 1), 1))</f>
        <v>-0.00536</v>
      </c>
      <c r="K1106" s="40" t="n">
        <f aca="false">1/((1+J1106)^F1106)</f>
        <v>1.02284353417356</v>
      </c>
      <c r="L1106" s="41" t="n">
        <f aca="false">IF(AND(D1106, A1106 &lt;= $G$2), $D$5*$D$2*(A1106-E1106)/365.25, 0)</f>
        <v>0</v>
      </c>
      <c r="M1106" s="41" t="n">
        <f aca="false">IF(A1106&lt;=$G$2, $D$5*$D$2*(A1106-E1106)/365.25, 0)</f>
        <v>2381.93018480493</v>
      </c>
      <c r="N1106" s="42" t="n">
        <f aca="false">(L1106*H1106 + M1106*I1106) * K1106</f>
        <v>0.325652077686416</v>
      </c>
      <c r="O1106" s="43" t="n">
        <f aca="false">IF(A1106&lt;=$G$2, $D$2*(1-$D$3), 0)</f>
        <v>600000</v>
      </c>
      <c r="P1106" s="44" t="n">
        <f aca="false">O1106*I1106*K1106</f>
        <v>82.0306354310092</v>
      </c>
    </row>
    <row r="1107" customFormat="false" ht="15" hidden="false" customHeight="false" outlineLevel="0" collapsed="false">
      <c r="A1107" s="4" t="n">
        <f aca="false">WORKDAY(A1106, 1)</f>
        <v>45432</v>
      </c>
      <c r="B1107" s="33" t="n">
        <f aca="false">DATE(2000, MONTH(A1107), DAY(A1107))</f>
        <v>36666</v>
      </c>
      <c r="C1107" s="33" t="n">
        <f aca="false">VLOOKUP(B1107, $R$9:$S$13, 2)</f>
        <v>36697</v>
      </c>
      <c r="D1107" s="34" t="n">
        <f aca="false">IF(OR(C1107=B1107, AND(C1107&lt;&gt;C1106, C1106&gt;B1106)), 1, 0)</f>
        <v>0</v>
      </c>
      <c r="E1107" s="4" t="n">
        <f aca="false" t="array" ref="E1107:E1107">INDEX($A$9:A1106, MAX(IF($D$9:D1106=1, ROW(D$9:$D1106)-ROW($D$9)+1, 0)))</f>
        <v>45371</v>
      </c>
      <c r="F1107" s="36" t="n">
        <f aca="false">(A1107-$A$2)/365.25</f>
        <v>4.21081451060917</v>
      </c>
      <c r="G1107" s="37" t="n">
        <f aca="false">INDEX('Default Prob'!$P$5:$P$14,MIN(1+_xlfn.IFNA(MATCH(F1107,'Default Prob'!$F$5:$F$14,1),0),COUNT('Default Prob'!$P$5:$P$14)))</f>
        <v>0.056537953153086</v>
      </c>
      <c r="H1107" s="37" t="n">
        <f aca="false">H1106*EXP(-G1106*(F1107-F1106))</f>
        <v>0.863039104999663</v>
      </c>
      <c r="I1107" s="38" t="n">
        <f aca="false">H1106-H1107</f>
        <v>0.000400868959062772</v>
      </c>
      <c r="J1107" s="39" t="n">
        <f aca="false">INDEX('Default Prob'!$C$3:$C$20, _xlfn.IFNA(MATCH(F1107, 'Default Prob'!$B$3:$B$20, 1), 1))</f>
        <v>-0.00536</v>
      </c>
      <c r="K1107" s="40" t="n">
        <f aca="false">1/((1+J1107)^F1107)</f>
        <v>1.0228886866034</v>
      </c>
      <c r="L1107" s="41" t="n">
        <f aca="false">IF(AND(D1107, A1107 &lt;= $G$2), $D$5*$D$2*(A1107-E1107)/365.25, 0)</f>
        <v>0</v>
      </c>
      <c r="M1107" s="41" t="n">
        <f aca="false">IF(A1107&lt;=$G$2, $D$5*$D$2*(A1107-E1107)/365.25, 0)</f>
        <v>2505.13347022587</v>
      </c>
      <c r="N1107" s="42" t="n">
        <f aca="false">(L1107*H1107 + M1107*I1107) * K1107</f>
        <v>1.02721575791308</v>
      </c>
      <c r="O1107" s="43" t="n">
        <f aca="false">IF(A1107&lt;=$G$2, $D$2*(1-$D$3), 0)</f>
        <v>600000</v>
      </c>
      <c r="P1107" s="44" t="n">
        <f aca="false">O1107*I1107*K1107</f>
        <v>246.026593821476</v>
      </c>
    </row>
    <row r="1108" customFormat="false" ht="15" hidden="false" customHeight="false" outlineLevel="0" collapsed="false">
      <c r="A1108" s="4" t="n">
        <f aca="false">WORKDAY(A1107, 1)</f>
        <v>45433</v>
      </c>
      <c r="B1108" s="33" t="n">
        <f aca="false">DATE(2000, MONTH(A1108), DAY(A1108))</f>
        <v>36667</v>
      </c>
      <c r="C1108" s="33" t="n">
        <f aca="false">VLOOKUP(B1108, $R$9:$S$13, 2)</f>
        <v>36697</v>
      </c>
      <c r="D1108" s="34" t="n">
        <f aca="false">IF(OR(C1108=B1108, AND(C1108&lt;&gt;C1107, C1107&gt;B1107)), 1, 0)</f>
        <v>0</v>
      </c>
      <c r="E1108" s="4" t="n">
        <f aca="false" t="array" ref="E1108:E1108">INDEX($A$9:A1107, MAX(IF($D$9:D1107=1, ROW(D$9:$D1107)-ROW($D$9)+1, 0)))</f>
        <v>45371</v>
      </c>
      <c r="F1108" s="36" t="n">
        <f aca="false">(A1108-$A$2)/365.25</f>
        <v>4.2135523613963</v>
      </c>
      <c r="G1108" s="37" t="n">
        <f aca="false">INDEX('Default Prob'!$P$5:$P$14,MIN(1+_xlfn.IFNA(MATCH(F1108,'Default Prob'!$F$5:$F$14,1),0),COUNT('Default Prob'!$P$5:$P$14)))</f>
        <v>0.056537953153086</v>
      </c>
      <c r="H1108" s="37" t="n">
        <f aca="false">H1107*EXP(-G1107*(F1108-F1107))</f>
        <v>0.86290552337564</v>
      </c>
      <c r="I1108" s="38" t="n">
        <f aca="false">H1107-H1108</f>
        <v>0.000133581624023438</v>
      </c>
      <c r="J1108" s="39" t="n">
        <f aca="false">INDEX('Default Prob'!$C$3:$C$20, _xlfn.IFNA(MATCH(F1108, 'Default Prob'!$B$3:$B$20, 1), 1))</f>
        <v>-0.00536</v>
      </c>
      <c r="K1108" s="40" t="n">
        <f aca="false">1/((1+J1108)^F1108)</f>
        <v>1.02290373785628</v>
      </c>
      <c r="L1108" s="41" t="n">
        <f aca="false">IF(AND(D1108, A1108 &lt;= $G$2), $D$5*$D$2*(A1108-E1108)/365.25, 0)</f>
        <v>0</v>
      </c>
      <c r="M1108" s="41" t="n">
        <f aca="false">IF(A1108&lt;=$G$2, $D$5*$D$2*(A1108-E1108)/365.25, 0)</f>
        <v>2546.20123203285</v>
      </c>
      <c r="N1108" s="42" t="n">
        <f aca="false">(L1108*H1108 + M1108*I1108) * K1108</f>
        <v>0.347915845437134</v>
      </c>
      <c r="O1108" s="43" t="n">
        <f aca="false">IF(A1108&lt;=$G$2, $D$2*(1-$D$3), 0)</f>
        <v>600000</v>
      </c>
      <c r="P1108" s="44" t="n">
        <f aca="false">O1108*I1108*K1108</f>
        <v>81.9846855134924</v>
      </c>
    </row>
    <row r="1109" customFormat="false" ht="15" hidden="false" customHeight="false" outlineLevel="0" collapsed="false">
      <c r="A1109" s="4" t="n">
        <f aca="false">WORKDAY(A1108, 1)</f>
        <v>45434</v>
      </c>
      <c r="B1109" s="33" t="n">
        <f aca="false">DATE(2000, MONTH(A1109), DAY(A1109))</f>
        <v>36668</v>
      </c>
      <c r="C1109" s="33" t="n">
        <f aca="false">VLOOKUP(B1109, $R$9:$S$13, 2)</f>
        <v>36697</v>
      </c>
      <c r="D1109" s="34" t="n">
        <f aca="false">IF(OR(C1109=B1109, AND(C1109&lt;&gt;C1108, C1108&gt;B1108)), 1, 0)</f>
        <v>0</v>
      </c>
      <c r="E1109" s="4" t="n">
        <f aca="false" t="array" ref="E1109:E1109">INDEX($A$9:A1108, MAX(IF($D$9:D1108=1, ROW(D$9:$D1108)-ROW($D$9)+1, 0)))</f>
        <v>45371</v>
      </c>
      <c r="F1109" s="36" t="n">
        <f aca="false">(A1109-$A$2)/365.25</f>
        <v>4.21629021218344</v>
      </c>
      <c r="G1109" s="37" t="n">
        <f aca="false">INDEX('Default Prob'!$P$5:$P$14,MIN(1+_xlfn.IFNA(MATCH(F1109,'Default Prob'!$F$5:$F$14,1),0),COUNT('Default Prob'!$P$5:$P$14)))</f>
        <v>0.056537953153086</v>
      </c>
      <c r="H1109" s="37" t="n">
        <f aca="false">H1108*EXP(-G1108*(F1109-F1108))</f>
        <v>0.862771962427447</v>
      </c>
      <c r="I1109" s="38" t="n">
        <f aca="false">H1108-H1109</f>
        <v>0.000133560948192835</v>
      </c>
      <c r="J1109" s="39" t="n">
        <f aca="false">INDEX('Default Prob'!$C$3:$C$20, _xlfn.IFNA(MATCH(F1109, 'Default Prob'!$B$3:$B$20, 1), 1))</f>
        <v>-0.00536</v>
      </c>
      <c r="K1109" s="40" t="n">
        <f aca="false">1/((1+J1109)^F1109)</f>
        <v>1.02291878933064</v>
      </c>
      <c r="L1109" s="41" t="n">
        <f aca="false">IF(AND(D1109, A1109 &lt;= $G$2), $D$5*$D$2*(A1109-E1109)/365.25, 0)</f>
        <v>0</v>
      </c>
      <c r="M1109" s="41" t="n">
        <f aca="false">IF(A1109&lt;=$G$2, $D$5*$D$2*(A1109-E1109)/365.25, 0)</f>
        <v>2587.26899383984</v>
      </c>
      <c r="N1109" s="42" t="n">
        <f aca="false">(L1109*H1109 + M1109*I1109) * K1109</f>
        <v>0.353477873343645</v>
      </c>
      <c r="O1109" s="43" t="n">
        <f aca="false">IF(A1109&lt;=$G$2, $D$2*(1-$D$3), 0)</f>
        <v>600000</v>
      </c>
      <c r="P1109" s="44" t="n">
        <f aca="false">O1109*I1109*K1109</f>
        <v>81.9732020563597</v>
      </c>
    </row>
    <row r="1110" customFormat="false" ht="15" hidden="false" customHeight="false" outlineLevel="0" collapsed="false">
      <c r="A1110" s="4" t="n">
        <f aca="false">WORKDAY(A1109, 1)</f>
        <v>45435</v>
      </c>
      <c r="B1110" s="33" t="n">
        <f aca="false">DATE(2000, MONTH(A1110), DAY(A1110))</f>
        <v>36669</v>
      </c>
      <c r="C1110" s="33" t="n">
        <f aca="false">VLOOKUP(B1110, $R$9:$S$13, 2)</f>
        <v>36697</v>
      </c>
      <c r="D1110" s="34" t="n">
        <f aca="false">IF(OR(C1110=B1110, AND(C1110&lt;&gt;C1109, C1109&gt;B1109)), 1, 0)</f>
        <v>0</v>
      </c>
      <c r="E1110" s="4" t="n">
        <f aca="false" t="array" ref="E1110:E1110">INDEX($A$9:A1109, MAX(IF($D$9:D1109=1, ROW(D$9:$D1109)-ROW($D$9)+1, 0)))</f>
        <v>45371</v>
      </c>
      <c r="F1110" s="36" t="n">
        <f aca="false">(A1110-$A$2)/365.25</f>
        <v>4.21902806297057</v>
      </c>
      <c r="G1110" s="37" t="n">
        <f aca="false">INDEX('Default Prob'!$P$5:$P$14,MIN(1+_xlfn.IFNA(MATCH(F1110,'Default Prob'!$F$5:$F$14,1),0),COUNT('Default Prob'!$P$5:$P$14)))</f>
        <v>0.056537953153086</v>
      </c>
      <c r="H1110" s="37" t="n">
        <f aca="false">H1109*EXP(-G1109*(F1110-F1109))</f>
        <v>0.862638422151884</v>
      </c>
      <c r="I1110" s="38" t="n">
        <f aca="false">H1109-H1110</f>
        <v>0.00013354027556256</v>
      </c>
      <c r="J1110" s="39" t="n">
        <f aca="false">INDEX('Default Prob'!$C$3:$C$20, _xlfn.IFNA(MATCH(F1110, 'Default Prob'!$B$3:$B$20, 1), 1))</f>
        <v>-0.00536</v>
      </c>
      <c r="K1110" s="40" t="n">
        <f aca="false">1/((1+J1110)^F1110)</f>
        <v>1.02293384102646</v>
      </c>
      <c r="L1110" s="41" t="n">
        <f aca="false">IF(AND(D1110, A1110 &lt;= $G$2), $D$5*$D$2*(A1110-E1110)/365.25, 0)</f>
        <v>0</v>
      </c>
      <c r="M1110" s="41" t="n">
        <f aca="false">IF(A1110&lt;=$G$2, $D$5*$D$2*(A1110-E1110)/365.25, 0)</f>
        <v>2628.33675564682</v>
      </c>
      <c r="N1110" s="42" t="n">
        <f aca="false">(L1110*H1110 + M1110*I1110) * K1110</f>
        <v>0.359038336296849</v>
      </c>
      <c r="O1110" s="43" t="n">
        <f aca="false">IF(A1110&lt;=$G$2, $D$2*(1-$D$3), 0)</f>
        <v>600000</v>
      </c>
      <c r="P1110" s="44" t="n">
        <f aca="false">O1110*I1110*K1110</f>
        <v>81.9617202077652</v>
      </c>
    </row>
    <row r="1111" customFormat="false" ht="15" hidden="false" customHeight="false" outlineLevel="0" collapsed="false">
      <c r="A1111" s="4" t="n">
        <f aca="false">WORKDAY(A1110, 1)</f>
        <v>45436</v>
      </c>
      <c r="B1111" s="33" t="n">
        <f aca="false">DATE(2000, MONTH(A1111), DAY(A1111))</f>
        <v>36670</v>
      </c>
      <c r="C1111" s="33" t="n">
        <f aca="false">VLOOKUP(B1111, $R$9:$S$13, 2)</f>
        <v>36697</v>
      </c>
      <c r="D1111" s="34" t="n">
        <f aca="false">IF(OR(C1111=B1111, AND(C1111&lt;&gt;C1110, C1110&gt;B1110)), 1, 0)</f>
        <v>0</v>
      </c>
      <c r="E1111" s="4" t="n">
        <f aca="false" t="array" ref="E1111:E1111">INDEX($A$9:A1110, MAX(IF($D$9:D1110=1, ROW(D$9:$D1110)-ROW($D$9)+1, 0)))</f>
        <v>45371</v>
      </c>
      <c r="F1111" s="36" t="n">
        <f aca="false">(A1111-$A$2)/365.25</f>
        <v>4.2217659137577</v>
      </c>
      <c r="G1111" s="37" t="n">
        <f aca="false">INDEX('Default Prob'!$P$5:$P$14,MIN(1+_xlfn.IFNA(MATCH(F1111,'Default Prob'!$F$5:$F$14,1),0),COUNT('Default Prob'!$P$5:$P$14)))</f>
        <v>0.056537953153086</v>
      </c>
      <c r="H1111" s="37" t="n">
        <f aca="false">H1110*EXP(-G1110*(F1111-F1110))</f>
        <v>0.862504902545752</v>
      </c>
      <c r="I1111" s="38" t="n">
        <f aca="false">H1110-H1111</f>
        <v>0.000133519606131949</v>
      </c>
      <c r="J1111" s="39" t="n">
        <f aca="false">INDEX('Default Prob'!$C$3:$C$20, _xlfn.IFNA(MATCH(F1111, 'Default Prob'!$B$3:$B$20, 1), 1))</f>
        <v>-0.00536</v>
      </c>
      <c r="K1111" s="40" t="n">
        <f aca="false">1/((1+J1111)^F1111)</f>
        <v>1.02294889294376</v>
      </c>
      <c r="L1111" s="41" t="n">
        <f aca="false">IF(AND(D1111, A1111 &lt;= $G$2), $D$5*$D$2*(A1111-E1111)/365.25, 0)</f>
        <v>0</v>
      </c>
      <c r="M1111" s="41" t="n">
        <f aca="false">IF(A1111&lt;=$G$2, $D$5*$D$2*(A1111-E1111)/365.25, 0)</f>
        <v>2669.4045174538</v>
      </c>
      <c r="N1111" s="42" t="n">
        <f aca="false">(L1111*H1111 + M1111*I1111) * K1111</f>
        <v>0.364597234625572</v>
      </c>
      <c r="O1111" s="43" t="n">
        <f aca="false">IF(A1111&lt;=$G$2, $D$2*(1-$D$3), 0)</f>
        <v>600000</v>
      </c>
      <c r="P1111" s="44" t="n">
        <f aca="false">O1111*I1111*K1111</f>
        <v>81.9502399673787</v>
      </c>
    </row>
    <row r="1112" customFormat="false" ht="15" hidden="false" customHeight="false" outlineLevel="0" collapsed="false">
      <c r="A1112" s="4" t="n">
        <f aca="false">WORKDAY(A1111, 1)</f>
        <v>45439</v>
      </c>
      <c r="B1112" s="33" t="n">
        <f aca="false">DATE(2000, MONTH(A1112), DAY(A1112))</f>
        <v>36673</v>
      </c>
      <c r="C1112" s="33" t="n">
        <f aca="false">VLOOKUP(B1112, $R$9:$S$13, 2)</f>
        <v>36697</v>
      </c>
      <c r="D1112" s="34" t="n">
        <f aca="false">IF(OR(C1112=B1112, AND(C1112&lt;&gt;C1111, C1111&gt;B1111)), 1, 0)</f>
        <v>0</v>
      </c>
      <c r="E1112" s="4" t="n">
        <f aca="false" t="array" ref="E1112:E1112">INDEX($A$9:A1111, MAX(IF($D$9:D1111=1, ROW(D$9:$D1111)-ROW($D$9)+1, 0)))</f>
        <v>45371</v>
      </c>
      <c r="F1112" s="36" t="n">
        <f aca="false">(A1112-$A$2)/365.25</f>
        <v>4.2299794661191</v>
      </c>
      <c r="G1112" s="37" t="n">
        <f aca="false">INDEX('Default Prob'!$P$5:$P$14,MIN(1+_xlfn.IFNA(MATCH(F1112,'Default Prob'!$F$5:$F$14,1),0),COUNT('Default Prob'!$P$5:$P$14)))</f>
        <v>0.056537953153086</v>
      </c>
      <c r="H1112" s="37" t="n">
        <f aca="false">H1111*EXP(-G1111*(F1112-F1111))</f>
        <v>0.86210446771195</v>
      </c>
      <c r="I1112" s="38" t="n">
        <f aca="false">H1111-H1112</f>
        <v>0.000400434833801921</v>
      </c>
      <c r="J1112" s="39" t="n">
        <f aca="false">INDEX('Default Prob'!$C$3:$C$20, _xlfn.IFNA(MATCH(F1112, 'Default Prob'!$B$3:$B$20, 1), 1))</f>
        <v>-0.00536</v>
      </c>
      <c r="K1112" s="40" t="n">
        <f aca="false">1/((1+J1112)^F1112)</f>
        <v>1.02299405002457</v>
      </c>
      <c r="L1112" s="41" t="n">
        <f aca="false">IF(AND(D1112, A1112 &lt;= $G$2), $D$5*$D$2*(A1112-E1112)/365.25, 0)</f>
        <v>0</v>
      </c>
      <c r="M1112" s="41" t="n">
        <f aca="false">IF(A1112&lt;=$G$2, $D$5*$D$2*(A1112-E1112)/365.25, 0)</f>
        <v>2792.60780287474</v>
      </c>
      <c r="N1112" s="42" t="n">
        <f aca="false">(L1112*H1112 + M1112*I1112) * K1112</f>
        <v>1.14397070896641</v>
      </c>
      <c r="O1112" s="43" t="n">
        <f aca="false">IF(A1112&lt;=$G$2, $D$2*(1-$D$3), 0)</f>
        <v>600000</v>
      </c>
      <c r="P1112" s="44" t="n">
        <f aca="false">O1112*I1112*K1112</f>
        <v>245.785471441166</v>
      </c>
    </row>
    <row r="1113" customFormat="false" ht="15" hidden="false" customHeight="false" outlineLevel="0" collapsed="false">
      <c r="A1113" s="4" t="n">
        <f aca="false">WORKDAY(A1112, 1)</f>
        <v>45440</v>
      </c>
      <c r="B1113" s="33" t="n">
        <f aca="false">DATE(2000, MONTH(A1113), DAY(A1113))</f>
        <v>36674</v>
      </c>
      <c r="C1113" s="33" t="n">
        <f aca="false">VLOOKUP(B1113, $R$9:$S$13, 2)</f>
        <v>36697</v>
      </c>
      <c r="D1113" s="34" t="n">
        <f aca="false">IF(OR(C1113=B1113, AND(C1113&lt;&gt;C1112, C1112&gt;B1112)), 1, 0)</f>
        <v>0</v>
      </c>
      <c r="E1113" s="4" t="n">
        <f aca="false" t="array" ref="E1113:E1113">INDEX($A$9:A1112, MAX(IF($D$9:D1112=1, ROW(D$9:$D1112)-ROW($D$9)+1, 0)))</f>
        <v>45371</v>
      </c>
      <c r="F1113" s="36" t="n">
        <f aca="false">(A1113-$A$2)/365.25</f>
        <v>4.23271731690623</v>
      </c>
      <c r="G1113" s="37" t="n">
        <f aca="false">INDEX('Default Prob'!$P$5:$P$14,MIN(1+_xlfn.IFNA(MATCH(F1113,'Default Prob'!$F$5:$F$14,1),0),COUNT('Default Prob'!$P$5:$P$14)))</f>
        <v>0.056537953153086</v>
      </c>
      <c r="H1113" s="37" t="n">
        <f aca="false">H1112*EXP(-G1112*(F1113-F1112))</f>
        <v>0.861971030751553</v>
      </c>
      <c r="I1113" s="38" t="n">
        <f aca="false">H1112-H1113</f>
        <v>0.000133436960396915</v>
      </c>
      <c r="J1113" s="39" t="n">
        <f aca="false">INDEX('Default Prob'!$C$3:$C$20, _xlfn.IFNA(MATCH(F1113, 'Default Prob'!$B$3:$B$20, 1), 1))</f>
        <v>-0.00536</v>
      </c>
      <c r="K1113" s="40" t="n">
        <f aca="false">1/((1+J1113)^F1113)</f>
        <v>1.02300910282782</v>
      </c>
      <c r="L1113" s="41" t="n">
        <f aca="false">IF(AND(D1113, A1113 &lt;= $G$2), $D$5*$D$2*(A1113-E1113)/365.25, 0)</f>
        <v>0</v>
      </c>
      <c r="M1113" s="41" t="n">
        <f aca="false">IF(A1113&lt;=$G$2, $D$5*$D$2*(A1113-E1113)/365.25, 0)</f>
        <v>2833.67556468172</v>
      </c>
      <c r="N1113" s="42" t="n">
        <f aca="false">(L1113*H1113 + M1113*I1113) * K1113</f>
        <v>0.38681718828093</v>
      </c>
      <c r="O1113" s="43" t="n">
        <f aca="false">IF(A1113&lt;=$G$2, $D$2*(1-$D$3), 0)</f>
        <v>600000</v>
      </c>
      <c r="P1113" s="44" t="n">
        <f aca="false">O1113*I1113*K1113</f>
        <v>81.9043350838316</v>
      </c>
    </row>
    <row r="1114" customFormat="false" ht="15" hidden="false" customHeight="false" outlineLevel="0" collapsed="false">
      <c r="A1114" s="4" t="n">
        <f aca="false">WORKDAY(A1113, 1)</f>
        <v>45441</v>
      </c>
      <c r="B1114" s="33" t="n">
        <f aca="false">DATE(2000, MONTH(A1114), DAY(A1114))</f>
        <v>36675</v>
      </c>
      <c r="C1114" s="33" t="n">
        <f aca="false">VLOOKUP(B1114, $R$9:$S$13, 2)</f>
        <v>36697</v>
      </c>
      <c r="D1114" s="34" t="n">
        <f aca="false">IF(OR(C1114=B1114, AND(C1114&lt;&gt;C1113, C1113&gt;B1113)), 1, 0)</f>
        <v>0</v>
      </c>
      <c r="E1114" s="4" t="n">
        <f aca="false" t="array" ref="E1114:E1114">INDEX($A$9:A1113, MAX(IF($D$9:D1113=1, ROW(D$9:$D1113)-ROW($D$9)+1, 0)))</f>
        <v>45371</v>
      </c>
      <c r="F1114" s="36" t="n">
        <f aca="false">(A1114-$A$2)/365.25</f>
        <v>4.23545516769336</v>
      </c>
      <c r="G1114" s="37" t="n">
        <f aca="false">INDEX('Default Prob'!$P$5:$P$14,MIN(1+_xlfn.IFNA(MATCH(F1114,'Default Prob'!$F$5:$F$14,1),0),COUNT('Default Prob'!$P$5:$P$14)))</f>
        <v>0.056537953153086</v>
      </c>
      <c r="H1114" s="37" t="n">
        <f aca="false">H1113*EXP(-G1113*(F1114-F1113))</f>
        <v>0.861837614444596</v>
      </c>
      <c r="I1114" s="38" t="n">
        <f aca="false">H1113-H1114</f>
        <v>0.000133416306957401</v>
      </c>
      <c r="J1114" s="39" t="n">
        <f aca="false">INDEX('Default Prob'!$C$3:$C$20, _xlfn.IFNA(MATCH(F1114, 'Default Prob'!$B$3:$B$20, 1), 1))</f>
        <v>-0.00536</v>
      </c>
      <c r="K1114" s="40" t="n">
        <f aca="false">1/((1+J1114)^F1114)</f>
        <v>1.02302415585256</v>
      </c>
      <c r="L1114" s="41" t="n">
        <f aca="false">IF(AND(D1114, A1114 &lt;= $G$2), $D$5*$D$2*(A1114-E1114)/365.25, 0)</f>
        <v>0</v>
      </c>
      <c r="M1114" s="41" t="n">
        <f aca="false">IF(A1114&lt;=$G$2, $D$5*$D$2*(A1114-E1114)/365.25, 0)</f>
        <v>2874.74332648871</v>
      </c>
      <c r="N1114" s="42" t="n">
        <f aca="false">(L1114*H1114 + M1114*I1114) * K1114</f>
        <v>0.392368268424816</v>
      </c>
      <c r="O1114" s="43" t="n">
        <f aca="false">IF(A1114&lt;=$G$2, $D$2*(1-$D$3), 0)</f>
        <v>600000</v>
      </c>
      <c r="P1114" s="44" t="n">
        <f aca="false">O1114*I1114*K1114</f>
        <v>81.8928628812366</v>
      </c>
    </row>
    <row r="1115" customFormat="false" ht="15" hidden="false" customHeight="false" outlineLevel="0" collapsed="false">
      <c r="A1115" s="4" t="n">
        <f aca="false">WORKDAY(A1114, 1)</f>
        <v>45442</v>
      </c>
      <c r="B1115" s="33" t="n">
        <f aca="false">DATE(2000, MONTH(A1115), DAY(A1115))</f>
        <v>36676</v>
      </c>
      <c r="C1115" s="33" t="n">
        <f aca="false">VLOOKUP(B1115, $R$9:$S$13, 2)</f>
        <v>36697</v>
      </c>
      <c r="D1115" s="34" t="n">
        <f aca="false">IF(OR(C1115=B1115, AND(C1115&lt;&gt;C1114, C1114&gt;B1114)), 1, 0)</f>
        <v>0</v>
      </c>
      <c r="E1115" s="4" t="n">
        <f aca="false" t="array" ref="E1115:E1115">INDEX($A$9:A1114, MAX(IF($D$9:D1114=1, ROW(D$9:$D1114)-ROW($D$9)+1, 0)))</f>
        <v>45371</v>
      </c>
      <c r="F1115" s="36" t="n">
        <f aca="false">(A1115-$A$2)/365.25</f>
        <v>4.23819301848049</v>
      </c>
      <c r="G1115" s="37" t="n">
        <f aca="false">INDEX('Default Prob'!$P$5:$P$14,MIN(1+_xlfn.IFNA(MATCH(F1115,'Default Prob'!$F$5:$F$14,1),0),COUNT('Default Prob'!$P$5:$P$14)))</f>
        <v>0.056537953153086</v>
      </c>
      <c r="H1115" s="37" t="n">
        <f aca="false">H1114*EXP(-G1114*(F1115-F1114))</f>
        <v>0.861704218787881</v>
      </c>
      <c r="I1115" s="38" t="n">
        <f aca="false">H1114-H1115</f>
        <v>0.000133395656714774</v>
      </c>
      <c r="J1115" s="39" t="n">
        <f aca="false">INDEX('Default Prob'!$C$3:$C$20, _xlfn.IFNA(MATCH(F1115, 'Default Prob'!$B$3:$B$20, 1), 1))</f>
        <v>-0.00536</v>
      </c>
      <c r="K1115" s="40" t="n">
        <f aca="false">1/((1+J1115)^F1115)</f>
        <v>1.02303920909879</v>
      </c>
      <c r="L1115" s="41" t="n">
        <f aca="false">IF(AND(D1115, A1115 &lt;= $G$2), $D$5*$D$2*(A1115-E1115)/365.25, 0)</f>
        <v>0</v>
      </c>
      <c r="M1115" s="41" t="n">
        <f aca="false">IF(A1115&lt;=$G$2, $D$5*$D$2*(A1115-E1115)/365.25, 0)</f>
        <v>2915.81108829569</v>
      </c>
      <c r="N1115" s="42" t="n">
        <f aca="false">(L1115*H1115 + M1115*I1115) * K1115</f>
        <v>0.397917785919157</v>
      </c>
      <c r="O1115" s="43" t="n">
        <f aca="false">IF(A1115&lt;=$G$2, $D$2*(1-$D$3), 0)</f>
        <v>600000</v>
      </c>
      <c r="P1115" s="44" t="n">
        <f aca="false">O1115*I1115*K1115</f>
        <v>81.881392285618</v>
      </c>
    </row>
    <row r="1116" customFormat="false" ht="15" hidden="false" customHeight="false" outlineLevel="0" collapsed="false">
      <c r="A1116" s="4" t="n">
        <f aca="false">WORKDAY(A1115, 1)</f>
        <v>45443</v>
      </c>
      <c r="B1116" s="33" t="n">
        <f aca="false">DATE(2000, MONTH(A1116), DAY(A1116))</f>
        <v>36677</v>
      </c>
      <c r="C1116" s="33" t="n">
        <f aca="false">VLOOKUP(B1116, $R$9:$S$13, 2)</f>
        <v>36697</v>
      </c>
      <c r="D1116" s="34" t="n">
        <f aca="false">IF(OR(C1116=B1116, AND(C1116&lt;&gt;C1115, C1115&gt;B1115)), 1, 0)</f>
        <v>0</v>
      </c>
      <c r="E1116" s="4" t="n">
        <f aca="false" t="array" ref="E1116:E1116">INDEX($A$9:A1115, MAX(IF($D$9:D1115=1, ROW(D$9:$D1115)-ROW($D$9)+1, 0)))</f>
        <v>45371</v>
      </c>
      <c r="F1116" s="36" t="n">
        <f aca="false">(A1116-$A$2)/365.25</f>
        <v>4.24093086926762</v>
      </c>
      <c r="G1116" s="37" t="n">
        <f aca="false">INDEX('Default Prob'!$P$5:$P$14,MIN(1+_xlfn.IFNA(MATCH(F1116,'Default Prob'!$F$5:$F$14,1),0),COUNT('Default Prob'!$P$5:$P$14)))</f>
        <v>0.056537953153086</v>
      </c>
      <c r="H1116" s="37" t="n">
        <f aca="false">H1115*EXP(-G1115*(F1116-F1115))</f>
        <v>0.861570843778213</v>
      </c>
      <c r="I1116" s="38" t="n">
        <f aca="false">H1115-H1116</f>
        <v>0.000133375009668368</v>
      </c>
      <c r="J1116" s="39" t="n">
        <f aca="false">INDEX('Default Prob'!$C$3:$C$20, _xlfn.IFNA(MATCH(F1116, 'Default Prob'!$B$3:$B$20, 1), 1))</f>
        <v>-0.00536</v>
      </c>
      <c r="K1116" s="40" t="n">
        <f aca="false">1/((1+J1116)^F1116)</f>
        <v>1.02305426256653</v>
      </c>
      <c r="L1116" s="41" t="n">
        <f aca="false">IF(AND(D1116, A1116 &lt;= $G$2), $D$5*$D$2*(A1116-E1116)/365.25, 0)</f>
        <v>0</v>
      </c>
      <c r="M1116" s="41" t="n">
        <f aca="false">IF(A1116&lt;=$G$2, $D$5*$D$2*(A1116-E1116)/365.25, 0)</f>
        <v>2956.87885010267</v>
      </c>
      <c r="N1116" s="42" t="n">
        <f aca="false">(L1116*H1116 + M1116*I1116) * K1116</f>
        <v>0.4034657410923</v>
      </c>
      <c r="O1116" s="43" t="n">
        <f aca="false">IF(A1116&lt;=$G$2, $D$2*(1-$D$3), 0)</f>
        <v>600000</v>
      </c>
      <c r="P1116" s="44" t="n">
        <f aca="false">O1116*I1116*K1116</f>
        <v>81.8699232966458</v>
      </c>
    </row>
    <row r="1117" customFormat="false" ht="15" hidden="false" customHeight="false" outlineLevel="0" collapsed="false">
      <c r="A1117" s="4" t="n">
        <f aca="false">WORKDAY(A1116, 1)</f>
        <v>45446</v>
      </c>
      <c r="B1117" s="33" t="n">
        <f aca="false">DATE(2000, MONTH(A1117), DAY(A1117))</f>
        <v>36680</v>
      </c>
      <c r="C1117" s="33" t="n">
        <f aca="false">VLOOKUP(B1117, $R$9:$S$13, 2)</f>
        <v>36697</v>
      </c>
      <c r="D1117" s="34" t="n">
        <f aca="false">IF(OR(C1117=B1117, AND(C1117&lt;&gt;C1116, C1116&gt;B1116)), 1, 0)</f>
        <v>0</v>
      </c>
      <c r="E1117" s="4" t="n">
        <f aca="false" t="array" ref="E1117:E1117">INDEX($A$9:A1116, MAX(IF($D$9:D1116=1, ROW(D$9:$D1116)-ROW($D$9)+1, 0)))</f>
        <v>45371</v>
      </c>
      <c r="F1117" s="36" t="n">
        <f aca="false">(A1117-$A$2)/365.25</f>
        <v>4.24914442162902</v>
      </c>
      <c r="G1117" s="37" t="n">
        <f aca="false">INDEX('Default Prob'!$P$5:$P$14,MIN(1+_xlfn.IFNA(MATCH(F1117,'Default Prob'!$F$5:$F$14,1),0),COUNT('Default Prob'!$P$5:$P$14)))</f>
        <v>0.056537953153086</v>
      </c>
      <c r="H1117" s="37" t="n">
        <f aca="false">H1116*EXP(-G1116*(F1117-F1116))</f>
        <v>0.861170842599531</v>
      </c>
      <c r="I1117" s="38" t="n">
        <f aca="false">H1116-H1117</f>
        <v>0.000400001178681553</v>
      </c>
      <c r="J1117" s="39" t="n">
        <f aca="false">INDEX('Default Prob'!$C$3:$C$20, _xlfn.IFNA(MATCH(F1117, 'Default Prob'!$B$3:$B$20, 1), 1))</f>
        <v>-0.00536</v>
      </c>
      <c r="K1117" s="40" t="n">
        <f aca="false">1/((1+J1117)^F1117)</f>
        <v>1.02309942429878</v>
      </c>
      <c r="L1117" s="41" t="n">
        <f aca="false">IF(AND(D1117, A1117 &lt;= $G$2), $D$5*$D$2*(A1117-E1117)/365.25, 0)</f>
        <v>0</v>
      </c>
      <c r="M1117" s="41" t="n">
        <f aca="false">IF(A1117&lt;=$G$2, $D$5*$D$2*(A1117-E1117)/365.25, 0)</f>
        <v>3080.08213552361</v>
      </c>
      <c r="N1117" s="42" t="n">
        <f aca="false">(L1117*H1117 + M1117*I1117) * K1117</f>
        <v>1.26049581815584</v>
      </c>
      <c r="O1117" s="43" t="n">
        <f aca="false">IF(A1117&lt;=$G$2, $D$2*(1-$D$3), 0)</f>
        <v>600000</v>
      </c>
      <c r="P1117" s="44" t="n">
        <f aca="false">O1117*I1117*K1117</f>
        <v>245.544585376757</v>
      </c>
    </row>
    <row r="1118" customFormat="false" ht="15" hidden="false" customHeight="false" outlineLevel="0" collapsed="false">
      <c r="A1118" s="4" t="n">
        <f aca="false">WORKDAY(A1117, 1)</f>
        <v>45447</v>
      </c>
      <c r="B1118" s="33" t="n">
        <f aca="false">DATE(2000, MONTH(A1118), DAY(A1118))</f>
        <v>36681</v>
      </c>
      <c r="C1118" s="33" t="n">
        <f aca="false">VLOOKUP(B1118, $R$9:$S$13, 2)</f>
        <v>36697</v>
      </c>
      <c r="D1118" s="34" t="n">
        <f aca="false">IF(OR(C1118=B1118, AND(C1118&lt;&gt;C1117, C1117&gt;B1117)), 1, 0)</f>
        <v>0</v>
      </c>
      <c r="E1118" s="4" t="n">
        <f aca="false" t="array" ref="E1118:E1118">INDEX($A$9:A1117, MAX(IF($D$9:D1117=1, ROW(D$9:$D1117)-ROW($D$9)+1, 0)))</f>
        <v>45371</v>
      </c>
      <c r="F1118" s="36" t="n">
        <f aca="false">(A1118-$A$2)/365.25</f>
        <v>4.25188227241615</v>
      </c>
      <c r="G1118" s="37" t="n">
        <f aca="false">INDEX('Default Prob'!$P$5:$P$14,MIN(1+_xlfn.IFNA(MATCH(F1118,'Default Prob'!$F$5:$F$14,1),0),COUNT('Default Prob'!$P$5:$P$14)))</f>
        <v>0.056537953153086</v>
      </c>
      <c r="H1118" s="37" t="n">
        <f aca="false">H1117*EXP(-G1117*(F1118-F1117))</f>
        <v>0.861037550146096</v>
      </c>
      <c r="I1118" s="38" t="n">
        <f aca="false">H1117-H1118</f>
        <v>0.000133292453435296</v>
      </c>
      <c r="J1118" s="39" t="n">
        <f aca="false">INDEX('Default Prob'!$C$3:$C$20, _xlfn.IFNA(MATCH(F1118, 'Default Prob'!$B$3:$B$20, 1), 1))</f>
        <v>-0.00536</v>
      </c>
      <c r="K1118" s="40" t="n">
        <f aca="false">1/((1+J1118)^F1118)</f>
        <v>1.02311447865255</v>
      </c>
      <c r="L1118" s="41" t="n">
        <f aca="false">IF(AND(D1118, A1118 &lt;= $G$2), $D$5*$D$2*(A1118-E1118)/365.25, 0)</f>
        <v>0</v>
      </c>
      <c r="M1118" s="41" t="n">
        <f aca="false">IF(A1118&lt;=$G$2, $D$5*$D$2*(A1118-E1118)/365.25, 0)</f>
        <v>3121.1498973306</v>
      </c>
      <c r="N1118" s="42" t="n">
        <f aca="false">(L1118*H1118 + M1118*I1118) * K1118</f>
        <v>0.425641945148365</v>
      </c>
      <c r="O1118" s="43" t="n">
        <f aca="false">IF(A1118&lt;=$G$2, $D$2*(1-$D$3), 0)</f>
        <v>600000</v>
      </c>
      <c r="P1118" s="44" t="n">
        <f aca="false">O1118*I1118*K1118</f>
        <v>81.8240634028632</v>
      </c>
    </row>
    <row r="1119" customFormat="false" ht="15" hidden="false" customHeight="false" outlineLevel="0" collapsed="false">
      <c r="A1119" s="4" t="n">
        <f aca="false">WORKDAY(A1118, 1)</f>
        <v>45448</v>
      </c>
      <c r="B1119" s="33" t="n">
        <f aca="false">DATE(2000, MONTH(A1119), DAY(A1119))</f>
        <v>36682</v>
      </c>
      <c r="C1119" s="33" t="n">
        <f aca="false">VLOOKUP(B1119, $R$9:$S$13, 2)</f>
        <v>36697</v>
      </c>
      <c r="D1119" s="34" t="n">
        <f aca="false">IF(OR(C1119=B1119, AND(C1119&lt;&gt;C1118, C1118&gt;B1118)), 1, 0)</f>
        <v>0</v>
      </c>
      <c r="E1119" s="4" t="n">
        <f aca="false" t="array" ref="E1119:E1119">INDEX($A$9:A1118, MAX(IF($D$9:D1118=1, ROW(D$9:$D1118)-ROW($D$9)+1, 0)))</f>
        <v>45371</v>
      </c>
      <c r="F1119" s="36" t="n">
        <f aca="false">(A1119-$A$2)/365.25</f>
        <v>4.25462012320329</v>
      </c>
      <c r="G1119" s="37" t="n">
        <f aca="false">INDEX('Default Prob'!$P$5:$P$14,MIN(1+_xlfn.IFNA(MATCH(F1119,'Default Prob'!$F$5:$F$14,1),0),COUNT('Default Prob'!$P$5:$P$14)))</f>
        <v>0.056537953153086</v>
      </c>
      <c r="H1119" s="37" t="n">
        <f aca="false">H1118*EXP(-G1118*(F1119-F1118))</f>
        <v>0.860904278323733</v>
      </c>
      <c r="I1119" s="38" t="n">
        <f aca="false">H1118-H1119</f>
        <v>0.000133271822362779</v>
      </c>
      <c r="J1119" s="39" t="n">
        <f aca="false">INDEX('Default Prob'!$C$3:$C$20, _xlfn.IFNA(MATCH(F1119, 'Default Prob'!$B$3:$B$20, 1), 1))</f>
        <v>-0.00536</v>
      </c>
      <c r="K1119" s="40" t="n">
        <f aca="false">1/((1+J1119)^F1119)</f>
        <v>1.02312953322783</v>
      </c>
      <c r="L1119" s="41" t="n">
        <f aca="false">IF(AND(D1119, A1119 &lt;= $G$2), $D$5*$D$2*(A1119-E1119)/365.25, 0)</f>
        <v>0</v>
      </c>
      <c r="M1119" s="41" t="n">
        <f aca="false">IF(A1119&lt;=$G$2, $D$5*$D$2*(A1119-E1119)/365.25, 0)</f>
        <v>3162.21765913758</v>
      </c>
      <c r="N1119" s="42" t="n">
        <f aca="false">(L1119*H1119 + M1119*I1119) * K1119</f>
        <v>0.43118209364669</v>
      </c>
      <c r="O1119" s="43" t="n">
        <f aca="false">IF(A1119&lt;=$G$2, $D$2*(1-$D$3), 0)</f>
        <v>600000</v>
      </c>
      <c r="P1119" s="44" t="n">
        <f aca="false">O1119*I1119*K1119</f>
        <v>81.812602443872</v>
      </c>
    </row>
    <row r="1120" customFormat="false" ht="15" hidden="false" customHeight="false" outlineLevel="0" collapsed="false">
      <c r="A1120" s="4" t="n">
        <f aca="false">WORKDAY(A1119, 1)</f>
        <v>45449</v>
      </c>
      <c r="B1120" s="33" t="n">
        <f aca="false">DATE(2000, MONTH(A1120), DAY(A1120))</f>
        <v>36683</v>
      </c>
      <c r="C1120" s="33" t="n">
        <f aca="false">VLOOKUP(B1120, $R$9:$S$13, 2)</f>
        <v>36697</v>
      </c>
      <c r="D1120" s="34" t="n">
        <f aca="false">IF(OR(C1120=B1120, AND(C1120&lt;&gt;C1119, C1119&gt;B1119)), 1, 0)</f>
        <v>0</v>
      </c>
      <c r="E1120" s="4" t="n">
        <f aca="false" t="array" ref="E1120:E1120">INDEX($A$9:A1119, MAX(IF($D$9:D1119=1, ROW(D$9:$D1119)-ROW($D$9)+1, 0)))</f>
        <v>45371</v>
      </c>
      <c r="F1120" s="36" t="n">
        <f aca="false">(A1120-$A$2)/365.25</f>
        <v>4.25735797399042</v>
      </c>
      <c r="G1120" s="37" t="n">
        <f aca="false">INDEX('Default Prob'!$P$5:$P$14,MIN(1+_xlfn.IFNA(MATCH(F1120,'Default Prob'!$F$5:$F$14,1),0),COUNT('Default Prob'!$P$5:$P$14)))</f>
        <v>0.056537953153086</v>
      </c>
      <c r="H1120" s="37" t="n">
        <f aca="false">H1119*EXP(-G1119*(F1120-F1119))</f>
        <v>0.86077102712925</v>
      </c>
      <c r="I1120" s="38" t="n">
        <f aca="false">H1119-H1120</f>
        <v>0.000133251194483486</v>
      </c>
      <c r="J1120" s="39" t="n">
        <f aca="false">INDEX('Default Prob'!$C$3:$C$20, _xlfn.IFNA(MATCH(F1120, 'Default Prob'!$B$3:$B$20, 1), 1))</f>
        <v>-0.00536</v>
      </c>
      <c r="K1120" s="40" t="n">
        <f aca="false">1/((1+J1120)^F1120)</f>
        <v>1.02314458802464</v>
      </c>
      <c r="L1120" s="41" t="n">
        <f aca="false">IF(AND(D1120, A1120 &lt;= $G$2), $D$5*$D$2*(A1120-E1120)/365.25, 0)</f>
        <v>0</v>
      </c>
      <c r="M1120" s="41" t="n">
        <f aca="false">IF(A1120&lt;=$G$2, $D$5*$D$2*(A1120-E1120)/365.25, 0)</f>
        <v>3203.28542094456</v>
      </c>
      <c r="N1120" s="42" t="n">
        <f aca="false">(L1120*H1120 + M1120*I1120) * K1120</f>
        <v>0.436720681795507</v>
      </c>
      <c r="O1120" s="43" t="n">
        <f aca="false">IF(A1120&lt;=$G$2, $D$2*(1-$D$3), 0)</f>
        <v>600000</v>
      </c>
      <c r="P1120" s="44" t="n">
        <f aca="false">O1120*I1120*K1120</f>
        <v>81.8011430901585</v>
      </c>
    </row>
    <row r="1121" customFormat="false" ht="15" hidden="false" customHeight="false" outlineLevel="0" collapsed="false">
      <c r="A1121" s="4" t="n">
        <f aca="false">WORKDAY(A1120, 1)</f>
        <v>45450</v>
      </c>
      <c r="B1121" s="33" t="n">
        <f aca="false">DATE(2000, MONTH(A1121), DAY(A1121))</f>
        <v>36684</v>
      </c>
      <c r="C1121" s="33" t="n">
        <f aca="false">VLOOKUP(B1121, $R$9:$S$13, 2)</f>
        <v>36697</v>
      </c>
      <c r="D1121" s="34" t="n">
        <f aca="false">IF(OR(C1121=B1121, AND(C1121&lt;&gt;C1120, C1120&gt;B1120)), 1, 0)</f>
        <v>0</v>
      </c>
      <c r="E1121" s="4" t="n">
        <f aca="false" t="array" ref="E1121:E1121">INDEX($A$9:A1120, MAX(IF($D$9:D1120=1, ROW(D$9:$D1120)-ROW($D$9)+1, 0)))</f>
        <v>45371</v>
      </c>
      <c r="F1121" s="36" t="n">
        <f aca="false">(A1121-$A$2)/365.25</f>
        <v>4.26009582477755</v>
      </c>
      <c r="G1121" s="37" t="n">
        <f aca="false">INDEX('Default Prob'!$P$5:$P$14,MIN(1+_xlfn.IFNA(MATCH(F1121,'Default Prob'!$F$5:$F$14,1),0),COUNT('Default Prob'!$P$5:$P$14)))</f>
        <v>0.056537953153086</v>
      </c>
      <c r="H1121" s="37" t="n">
        <f aca="false">H1120*EXP(-G1120*(F1121-F1120))</f>
        <v>0.860637796559453</v>
      </c>
      <c r="I1121" s="38" t="n">
        <f aca="false">H1120-H1121</f>
        <v>0.000133230569796972</v>
      </c>
      <c r="J1121" s="39" t="n">
        <f aca="false">INDEX('Default Prob'!$C$3:$C$20, _xlfn.IFNA(MATCH(F1121, 'Default Prob'!$B$3:$B$20, 1), 1))</f>
        <v>-0.00536</v>
      </c>
      <c r="K1121" s="40" t="n">
        <f aca="false">1/((1+J1121)^F1121)</f>
        <v>1.02315964304297</v>
      </c>
      <c r="L1121" s="41" t="n">
        <f aca="false">IF(AND(D1121, A1121 &lt;= $G$2), $D$5*$D$2*(A1121-E1121)/365.25, 0)</f>
        <v>0</v>
      </c>
      <c r="M1121" s="41" t="n">
        <f aca="false">IF(A1121&lt;=$G$2, $D$5*$D$2*(A1121-E1121)/365.25, 0)</f>
        <v>3244.35318275154</v>
      </c>
      <c r="N1121" s="42" t="n">
        <f aca="false">(L1121*H1121 + M1121*I1121) * K1121</f>
        <v>0.442257709923393</v>
      </c>
      <c r="O1121" s="43" t="n">
        <f aca="false">IF(A1121&lt;=$G$2, $D$2*(1-$D$3), 0)</f>
        <v>600000</v>
      </c>
      <c r="P1121" s="44" t="n">
        <f aca="false">O1121*I1121*K1121</f>
        <v>81.7896853415288</v>
      </c>
    </row>
    <row r="1122" customFormat="false" ht="15" hidden="false" customHeight="false" outlineLevel="0" collapsed="false">
      <c r="A1122" s="4" t="n">
        <f aca="false">WORKDAY(A1121, 1)</f>
        <v>45453</v>
      </c>
      <c r="B1122" s="33" t="n">
        <f aca="false">DATE(2000, MONTH(A1122), DAY(A1122))</f>
        <v>36687</v>
      </c>
      <c r="C1122" s="33" t="n">
        <f aca="false">VLOOKUP(B1122, $R$9:$S$13, 2)</f>
        <v>36697</v>
      </c>
      <c r="D1122" s="34" t="n">
        <f aca="false">IF(OR(C1122=B1122, AND(C1122&lt;&gt;C1121, C1121&gt;B1121)), 1, 0)</f>
        <v>0</v>
      </c>
      <c r="E1122" s="4" t="n">
        <f aca="false" t="array" ref="E1122:E1122">INDEX($A$9:A1121, MAX(IF($D$9:D1121=1, ROW(D$9:$D1121)-ROW($D$9)+1, 0)))</f>
        <v>45371</v>
      </c>
      <c r="F1122" s="36" t="n">
        <f aca="false">(A1122-$A$2)/365.25</f>
        <v>4.26830937713895</v>
      </c>
      <c r="G1122" s="37" t="n">
        <f aca="false">INDEX('Default Prob'!$P$5:$P$14,MIN(1+_xlfn.IFNA(MATCH(F1122,'Default Prob'!$F$5:$F$14,1),0),COUNT('Default Prob'!$P$5:$P$14)))</f>
        <v>0.056537953153086</v>
      </c>
      <c r="H1122" s="37" t="n">
        <f aca="false">H1121*EXP(-G1121*(F1122-F1121))</f>
        <v>0.86023822856626</v>
      </c>
      <c r="I1122" s="38" t="n">
        <f aca="false">H1121-H1122</f>
        <v>0.000399567993192518</v>
      </c>
      <c r="J1122" s="39" t="n">
        <f aca="false">INDEX('Default Prob'!$C$3:$C$20, _xlfn.IFNA(MATCH(F1122, 'Default Prob'!$B$3:$B$20, 1), 1))</f>
        <v>-0.00536</v>
      </c>
      <c r="K1122" s="40" t="n">
        <f aca="false">1/((1+J1122)^F1122)</f>
        <v>1.02320480942714</v>
      </c>
      <c r="L1122" s="41" t="n">
        <f aca="false">IF(AND(D1122, A1122 &lt;= $G$2), $D$5*$D$2*(A1122-E1122)/365.25, 0)</f>
        <v>0</v>
      </c>
      <c r="M1122" s="41" t="n">
        <f aca="false">IF(A1122&lt;=$G$2, $D$5*$D$2*(A1122-E1122)/365.25, 0)</f>
        <v>3367.55646817248</v>
      </c>
      <c r="N1122" s="42" t="n">
        <f aca="false">(L1122*H1122 + M1122*I1122) * K1122</f>
        <v>1.3767914238552</v>
      </c>
      <c r="O1122" s="43" t="n">
        <f aca="false">IF(A1122&lt;=$G$2, $D$2*(1-$D$3), 0)</f>
        <v>600000</v>
      </c>
      <c r="P1122" s="44" t="n">
        <f aca="false">O1122*I1122*K1122</f>
        <v>245.30393539664</v>
      </c>
    </row>
    <row r="1123" customFormat="false" ht="15" hidden="false" customHeight="false" outlineLevel="0" collapsed="false">
      <c r="A1123" s="4" t="n">
        <f aca="false">WORKDAY(A1122, 1)</f>
        <v>45454</v>
      </c>
      <c r="B1123" s="33" t="n">
        <f aca="false">DATE(2000, MONTH(A1123), DAY(A1123))</f>
        <v>36688</v>
      </c>
      <c r="C1123" s="33" t="n">
        <f aca="false">VLOOKUP(B1123, $R$9:$S$13, 2)</f>
        <v>36697</v>
      </c>
      <c r="D1123" s="34" t="n">
        <f aca="false">IF(OR(C1123=B1123, AND(C1123&lt;&gt;C1122, C1122&gt;B1122)), 1, 0)</f>
        <v>0</v>
      </c>
      <c r="E1123" s="4" t="n">
        <f aca="false" t="array" ref="E1123:E1123">INDEX($A$9:A1122, MAX(IF($D$9:D1122=1, ROW(D$9:$D1122)-ROW($D$9)+1, 0)))</f>
        <v>45371</v>
      </c>
      <c r="F1123" s="36" t="n">
        <f aca="false">(A1123-$A$2)/365.25</f>
        <v>4.27104722792608</v>
      </c>
      <c r="G1123" s="37" t="n">
        <f aca="false">INDEX('Default Prob'!$P$5:$P$14,MIN(1+_xlfn.IFNA(MATCH(F1123,'Default Prob'!$F$5:$F$14,1),0),COUNT('Default Prob'!$P$5:$P$14)))</f>
        <v>0.056537953153086</v>
      </c>
      <c r="H1123" s="37" t="n">
        <f aca="false">H1122*EXP(-G1122*(F1123-F1122))</f>
        <v>0.860105080463291</v>
      </c>
      <c r="I1123" s="38" t="n">
        <f aca="false">H1122-H1123</f>
        <v>0.000133148102969161</v>
      </c>
      <c r="J1123" s="39" t="n">
        <f aca="false">INDEX('Default Prob'!$C$3:$C$20, _xlfn.IFNA(MATCH(F1123, 'Default Prob'!$B$3:$B$20, 1), 1))</f>
        <v>-0.00536</v>
      </c>
      <c r="K1123" s="40" t="n">
        <f aca="false">1/((1+J1123)^F1123)</f>
        <v>1.02321986533159</v>
      </c>
      <c r="L1123" s="41" t="n">
        <f aca="false">IF(AND(D1123, A1123 &lt;= $G$2), $D$5*$D$2*(A1123-E1123)/365.25, 0)</f>
        <v>0</v>
      </c>
      <c r="M1123" s="41" t="n">
        <f aca="false">IF(A1123&lt;=$G$2, $D$5*$D$2*(A1123-E1123)/365.25, 0)</f>
        <v>3408.62422997947</v>
      </c>
      <c r="N1123" s="42" t="n">
        <f aca="false">(L1123*H1123 + M1123*I1123) * K1123</f>
        <v>0.464390228792965</v>
      </c>
      <c r="O1123" s="43" t="n">
        <f aca="false">IF(A1123&lt;=$G$2, $D$2*(1-$D$3), 0)</f>
        <v>600000</v>
      </c>
      <c r="P1123" s="44" t="n">
        <f aca="false">O1123*I1123*K1123</f>
        <v>81.7438703935569</v>
      </c>
    </row>
    <row r="1124" customFormat="false" ht="15" hidden="false" customHeight="false" outlineLevel="0" collapsed="false">
      <c r="A1124" s="4" t="n">
        <f aca="false">WORKDAY(A1123, 1)</f>
        <v>45455</v>
      </c>
      <c r="B1124" s="33" t="n">
        <f aca="false">DATE(2000, MONTH(A1124), DAY(A1124))</f>
        <v>36689</v>
      </c>
      <c r="C1124" s="33" t="n">
        <f aca="false">VLOOKUP(B1124, $R$9:$S$13, 2)</f>
        <v>36697</v>
      </c>
      <c r="D1124" s="34" t="n">
        <f aca="false">IF(OR(C1124=B1124, AND(C1124&lt;&gt;C1123, C1123&gt;B1123)), 1, 0)</f>
        <v>0</v>
      </c>
      <c r="E1124" s="4" t="n">
        <f aca="false" t="array" ref="E1124:E1124">INDEX($A$9:A1123, MAX(IF($D$9:D1123=1, ROW(D$9:$D1123)-ROW($D$9)+1, 0)))</f>
        <v>45371</v>
      </c>
      <c r="F1124" s="36" t="n">
        <f aca="false">(A1124-$A$2)/365.25</f>
        <v>4.27378507871321</v>
      </c>
      <c r="G1124" s="37" t="n">
        <f aca="false">INDEX('Default Prob'!$P$5:$P$14,MIN(1+_xlfn.IFNA(MATCH(F1124,'Default Prob'!$F$5:$F$14,1),0),COUNT('Default Prob'!$P$5:$P$14)))</f>
        <v>0.056537953153086</v>
      </c>
      <c r="H1124" s="37" t="n">
        <f aca="false">H1123*EXP(-G1123*(F1124-F1123))</f>
        <v>0.859971952969052</v>
      </c>
      <c r="I1124" s="38" t="n">
        <f aca="false">H1123-H1124</f>
        <v>0.000133127494239216</v>
      </c>
      <c r="J1124" s="39" t="n">
        <f aca="false">INDEX('Default Prob'!$C$3:$C$20, _xlfn.IFNA(MATCH(F1124, 'Default Prob'!$B$3:$B$20, 1), 1))</f>
        <v>-0.00536</v>
      </c>
      <c r="K1124" s="40" t="n">
        <f aca="false">1/((1+J1124)^F1124)</f>
        <v>1.02323492145759</v>
      </c>
      <c r="L1124" s="41" t="n">
        <f aca="false">IF(AND(D1124, A1124 &lt;= $G$2), $D$5*$D$2*(A1124-E1124)/365.25, 0)</f>
        <v>0</v>
      </c>
      <c r="M1124" s="41" t="n">
        <f aca="false">IF(A1124&lt;=$G$2, $D$5*$D$2*(A1124-E1124)/365.25, 0)</f>
        <v>3449.69199178645</v>
      </c>
      <c r="N1124" s="42" t="n">
        <f aca="false">(L1124*H1124 + M1124*I1124) * K1124</f>
        <v>0.469919461740599</v>
      </c>
      <c r="O1124" s="43" t="n">
        <f aca="false">IF(A1124&lt;=$G$2, $D$2*(1-$D$3), 0)</f>
        <v>600000</v>
      </c>
      <c r="P1124" s="44" t="n">
        <f aca="false">O1124*I1124*K1124</f>
        <v>81.7324206670257</v>
      </c>
    </row>
    <row r="1125" customFormat="false" ht="15" hidden="false" customHeight="false" outlineLevel="0" collapsed="false">
      <c r="A1125" s="4" t="n">
        <f aca="false">WORKDAY(A1124, 1)</f>
        <v>45456</v>
      </c>
      <c r="B1125" s="33" t="n">
        <f aca="false">DATE(2000, MONTH(A1125), DAY(A1125))</f>
        <v>36690</v>
      </c>
      <c r="C1125" s="33" t="n">
        <f aca="false">VLOOKUP(B1125, $R$9:$S$13, 2)</f>
        <v>36697</v>
      </c>
      <c r="D1125" s="34" t="n">
        <f aca="false">IF(OR(C1125=B1125, AND(C1125&lt;&gt;C1124, C1124&gt;B1124)), 1, 0)</f>
        <v>0</v>
      </c>
      <c r="E1125" s="4" t="n">
        <f aca="false" t="array" ref="E1125:E1125">INDEX($A$9:A1124, MAX(IF($D$9:D1124=1, ROW(D$9:$D1124)-ROW($D$9)+1, 0)))</f>
        <v>45371</v>
      </c>
      <c r="F1125" s="36" t="n">
        <f aca="false">(A1125-$A$2)/365.25</f>
        <v>4.27652292950034</v>
      </c>
      <c r="G1125" s="37" t="n">
        <f aca="false">INDEX('Default Prob'!$P$5:$P$14,MIN(1+_xlfn.IFNA(MATCH(F1125,'Default Prob'!$F$5:$F$14,1),0),COUNT('Default Prob'!$P$5:$P$14)))</f>
        <v>0.056537953153086</v>
      </c>
      <c r="H1125" s="37" t="n">
        <f aca="false">H1124*EXP(-G1124*(F1125-F1124))</f>
        <v>0.859838846080353</v>
      </c>
      <c r="I1125" s="38" t="n">
        <f aca="false">H1124-H1125</f>
        <v>0.000133106888699164</v>
      </c>
      <c r="J1125" s="39" t="n">
        <f aca="false">INDEX('Default Prob'!$C$3:$C$20, _xlfn.IFNA(MATCH(F1125, 'Default Prob'!$B$3:$B$20, 1), 1))</f>
        <v>-0.00536</v>
      </c>
      <c r="K1125" s="40" t="n">
        <f aca="false">1/((1+J1125)^F1125)</f>
        <v>1.02324997780513</v>
      </c>
      <c r="L1125" s="41" t="n">
        <f aca="false">IF(AND(D1125, A1125 &lt;= $G$2), $D$5*$D$2*(A1125-E1125)/365.25, 0)</f>
        <v>0</v>
      </c>
      <c r="M1125" s="41" t="n">
        <f aca="false">IF(A1125&lt;=$G$2, $D$5*$D$2*(A1125-E1125)/365.25, 0)</f>
        <v>3490.75975359343</v>
      </c>
      <c r="N1125" s="42" t="n">
        <f aca="false">(L1125*H1125 + M1125*I1125) * K1125</f>
        <v>0.475447136636795</v>
      </c>
      <c r="O1125" s="43" t="n">
        <f aca="false">IF(A1125&lt;=$G$2, $D$2*(1-$D$3), 0)</f>
        <v>600000</v>
      </c>
      <c r="P1125" s="44" t="n">
        <f aca="false">O1125*I1125*K1125</f>
        <v>81.7209725442773</v>
      </c>
    </row>
    <row r="1126" customFormat="false" ht="15" hidden="false" customHeight="false" outlineLevel="0" collapsed="false">
      <c r="A1126" s="4" t="n">
        <f aca="false">WORKDAY(A1125, 1)</f>
        <v>45457</v>
      </c>
      <c r="B1126" s="33" t="n">
        <f aca="false">DATE(2000, MONTH(A1126), DAY(A1126))</f>
        <v>36691</v>
      </c>
      <c r="C1126" s="33" t="n">
        <f aca="false">VLOOKUP(B1126, $R$9:$S$13, 2)</f>
        <v>36697</v>
      </c>
      <c r="D1126" s="34" t="n">
        <f aca="false">IF(OR(C1126=B1126, AND(C1126&lt;&gt;C1125, C1125&gt;B1125)), 1, 0)</f>
        <v>0</v>
      </c>
      <c r="E1126" s="4" t="n">
        <f aca="false" t="array" ref="E1126:E1126">INDEX($A$9:A1125, MAX(IF($D$9:D1125=1, ROW(D$9:$D1125)-ROW($D$9)+1, 0)))</f>
        <v>45371</v>
      </c>
      <c r="F1126" s="36" t="n">
        <f aca="false">(A1126-$A$2)/365.25</f>
        <v>4.27926078028747</v>
      </c>
      <c r="G1126" s="37" t="n">
        <f aca="false">INDEX('Default Prob'!$P$5:$P$14,MIN(1+_xlfn.IFNA(MATCH(F1126,'Default Prob'!$F$5:$F$14,1),0),COUNT('Default Prob'!$P$5:$P$14)))</f>
        <v>0.056537953153086</v>
      </c>
      <c r="H1126" s="37" t="n">
        <f aca="false">H1125*EXP(-G1125*(F1126-F1125))</f>
        <v>0.859705759794004</v>
      </c>
      <c r="I1126" s="38" t="n">
        <f aca="false">H1125-H1126</f>
        <v>0.000133086286348338</v>
      </c>
      <c r="J1126" s="39" t="n">
        <f aca="false">INDEX('Default Prob'!$C$3:$C$20, _xlfn.IFNA(MATCH(F1126, 'Default Prob'!$B$3:$B$20, 1), 1))</f>
        <v>-0.00536</v>
      </c>
      <c r="K1126" s="40" t="n">
        <f aca="false">1/((1+J1126)^F1126)</f>
        <v>1.02326503437421</v>
      </c>
      <c r="L1126" s="41" t="n">
        <f aca="false">IF(AND(D1126, A1126 &lt;= $G$2), $D$5*$D$2*(A1126-E1126)/365.25, 0)</f>
        <v>0</v>
      </c>
      <c r="M1126" s="41" t="n">
        <f aca="false">IF(A1126&lt;=$G$2, $D$5*$D$2*(A1126-E1126)/365.25, 0)</f>
        <v>3531.82751540041</v>
      </c>
      <c r="N1126" s="42" t="n">
        <f aca="false">(L1126*H1126 + M1126*I1126) * K1126</f>
        <v>0.480973253808924</v>
      </c>
      <c r="O1126" s="43" t="n">
        <f aca="false">IF(A1126&lt;=$G$2, $D$2*(1-$D$3), 0)</f>
        <v>600000</v>
      </c>
      <c r="P1126" s="44" t="n">
        <f aca="false">O1126*I1126*K1126</f>
        <v>81.7095260249812</v>
      </c>
    </row>
    <row r="1127" customFormat="false" ht="15" hidden="false" customHeight="false" outlineLevel="0" collapsed="false">
      <c r="A1127" s="4" t="n">
        <f aca="false">WORKDAY(A1126, 1)</f>
        <v>45460</v>
      </c>
      <c r="B1127" s="33" t="n">
        <f aca="false">DATE(2000, MONTH(A1127), DAY(A1127))</f>
        <v>36694</v>
      </c>
      <c r="C1127" s="33" t="n">
        <f aca="false">VLOOKUP(B1127, $R$9:$S$13, 2)</f>
        <v>36697</v>
      </c>
      <c r="D1127" s="34" t="n">
        <f aca="false">IF(OR(C1127=B1127, AND(C1127&lt;&gt;C1126, C1126&gt;B1126)), 1, 0)</f>
        <v>0</v>
      </c>
      <c r="E1127" s="4" t="n">
        <f aca="false" t="array" ref="E1127:E1127">INDEX($A$9:A1126, MAX(IF($D$9:D1126=1, ROW(D$9:$D1126)-ROW($D$9)+1, 0)))</f>
        <v>45371</v>
      </c>
      <c r="F1127" s="36" t="n">
        <f aca="false">(A1127-$A$2)/365.25</f>
        <v>4.28747433264887</v>
      </c>
      <c r="G1127" s="37" t="n">
        <f aca="false">INDEX('Default Prob'!$P$5:$P$14,MIN(1+_xlfn.IFNA(MATCH(F1127,'Default Prob'!$F$5:$F$14,1),0),COUNT('Default Prob'!$P$5:$P$14)))</f>
        <v>0.056537953153086</v>
      </c>
      <c r="H1127" s="37" t="n">
        <f aca="false">H1126*EXP(-G1126*(F1127-F1126))</f>
        <v>0.859306624517178</v>
      </c>
      <c r="I1127" s="38" t="n">
        <f aca="false">H1126-H1127</f>
        <v>0.000399135276826335</v>
      </c>
      <c r="J1127" s="39" t="n">
        <f aca="false">INDEX('Default Prob'!$C$3:$C$20, _xlfn.IFNA(MATCH(F1127, 'Default Prob'!$B$3:$B$20, 1), 1))</f>
        <v>-0.00536</v>
      </c>
      <c r="K1127" s="40" t="n">
        <f aca="false">1/((1+J1127)^F1127)</f>
        <v>1.02331020541077</v>
      </c>
      <c r="L1127" s="41" t="n">
        <f aca="false">IF(AND(D1127, A1127 &lt;= $G$2), $D$5*$D$2*(A1127-E1127)/365.25, 0)</f>
        <v>0</v>
      </c>
      <c r="M1127" s="41" t="n">
        <f aca="false">IF(A1127&lt;=$G$2, $D$5*$D$2*(A1127-E1127)/365.25, 0)</f>
        <v>3655.03080082135</v>
      </c>
      <c r="N1127" s="42" t="n">
        <f aca="false">(L1127*H1127 + M1127*I1127) * K1127</f>
        <v>1.4928578639963</v>
      </c>
      <c r="O1127" s="43" t="n">
        <f aca="false">IF(A1127&lt;=$G$2, $D$2*(1-$D$3), 0)</f>
        <v>600000</v>
      </c>
      <c r="P1127" s="44" t="n">
        <f aca="false">O1127*I1127*K1127</f>
        <v>245.063521269505</v>
      </c>
    </row>
    <row r="1128" customFormat="false" ht="15" hidden="false" customHeight="false" outlineLevel="0" collapsed="false">
      <c r="A1128" s="4" t="n">
        <f aca="false">WORKDAY(A1127, 1)</f>
        <v>45461</v>
      </c>
      <c r="B1128" s="33" t="n">
        <f aca="false">DATE(2000, MONTH(A1128), DAY(A1128))</f>
        <v>36695</v>
      </c>
      <c r="C1128" s="33" t="n">
        <f aca="false">VLOOKUP(B1128, $R$9:$S$13, 2)</f>
        <v>36697</v>
      </c>
      <c r="D1128" s="34" t="n">
        <f aca="false">IF(OR(C1128=B1128, AND(C1128&lt;&gt;C1127, C1127&gt;B1127)), 1, 0)</f>
        <v>0</v>
      </c>
      <c r="E1128" s="4" t="n">
        <f aca="false" t="array" ref="E1128:E1128">INDEX($A$9:A1127, MAX(IF($D$9:D1127=1, ROW(D$9:$D1127)-ROW($D$9)+1, 0)))</f>
        <v>45371</v>
      </c>
      <c r="F1128" s="36" t="n">
        <f aca="false">(A1128-$A$2)/365.25</f>
        <v>4.290212183436</v>
      </c>
      <c r="G1128" s="37" t="n">
        <f aca="false">INDEX('Default Prob'!$P$5:$P$14,MIN(1+_xlfn.IFNA(MATCH(F1128,'Default Prob'!$F$5:$F$14,1),0),COUNT('Default Prob'!$P$5:$P$14)))</f>
        <v>0.056537953153086</v>
      </c>
      <c r="H1128" s="37" t="n">
        <f aca="false">H1127*EXP(-G1127*(F1128-F1127))</f>
        <v>0.859173620608349</v>
      </c>
      <c r="I1128" s="38" t="n">
        <f aca="false">H1127-H1128</f>
        <v>0.000133003908828755</v>
      </c>
      <c r="J1128" s="39" t="n">
        <f aca="false">INDEX('Default Prob'!$C$3:$C$20, _xlfn.IFNA(MATCH(F1128, 'Default Prob'!$B$3:$B$20, 1), 1))</f>
        <v>-0.00536</v>
      </c>
      <c r="K1128" s="40" t="n">
        <f aca="false">1/((1+J1128)^F1128)</f>
        <v>1.02332526286607</v>
      </c>
      <c r="L1128" s="41" t="n">
        <f aca="false">IF(AND(D1128, A1128 &lt;= $G$2), $D$5*$D$2*(A1128-E1128)/365.25, 0)</f>
        <v>0</v>
      </c>
      <c r="M1128" s="41" t="n">
        <f aca="false">IF(A1128&lt;=$G$2, $D$5*$D$2*(A1128-E1128)/365.25, 0)</f>
        <v>3696.09856262834</v>
      </c>
      <c r="N1128" s="42" t="n">
        <f aca="false">(L1128*H1128 + M1128*I1128) * K1128</f>
        <v>0.503062151819141</v>
      </c>
      <c r="O1128" s="43" t="n">
        <f aca="false">IF(A1128&lt;=$G$2, $D$2*(1-$D$3), 0)</f>
        <v>600000</v>
      </c>
      <c r="P1128" s="44" t="n">
        <f aca="false">O1128*I1128*K1128</f>
        <v>81.6637559786405</v>
      </c>
    </row>
    <row r="1129" customFormat="false" ht="15" hidden="false" customHeight="false" outlineLevel="0" collapsed="false">
      <c r="A1129" s="4" t="n">
        <f aca="false">WORKDAY(A1128, 1)</f>
        <v>45462</v>
      </c>
      <c r="B1129" s="33" t="n">
        <f aca="false">DATE(2000, MONTH(A1129), DAY(A1129))</f>
        <v>36696</v>
      </c>
      <c r="C1129" s="33" t="n">
        <f aca="false">VLOOKUP(B1129, $R$9:$S$13, 2)</f>
        <v>36697</v>
      </c>
      <c r="D1129" s="34" t="n">
        <f aca="false">IF(OR(C1129=B1129, AND(C1129&lt;&gt;C1128, C1128&gt;B1128)), 1, 0)</f>
        <v>0</v>
      </c>
      <c r="E1129" s="4" t="n">
        <f aca="false" t="array" ref="E1129:E1129">INDEX($A$9:A1128, MAX(IF($D$9:D1128=1, ROW(D$9:$D1128)-ROW($D$9)+1, 0)))</f>
        <v>45371</v>
      </c>
      <c r="F1129" s="36" t="n">
        <f aca="false">(A1129-$A$2)/365.25</f>
        <v>4.29295003422314</v>
      </c>
      <c r="G1129" s="37" t="n">
        <f aca="false">INDEX('Default Prob'!$P$5:$P$14,MIN(1+_xlfn.IFNA(MATCH(F1129,'Default Prob'!$F$5:$F$14,1),0),COUNT('Default Prob'!$P$5:$P$14)))</f>
        <v>0.056537953153086</v>
      </c>
      <c r="H1129" s="37" t="n">
        <f aca="false">H1128*EXP(-G1128*(F1129-F1128))</f>
        <v>0.859040637285932</v>
      </c>
      <c r="I1129" s="38" t="n">
        <f aca="false">H1128-H1129</f>
        <v>0.000132983322417291</v>
      </c>
      <c r="J1129" s="39" t="n">
        <f aca="false">INDEX('Default Prob'!$C$3:$C$20, _xlfn.IFNA(MATCH(F1129, 'Default Prob'!$B$3:$B$20, 1), 1))</f>
        <v>-0.00536</v>
      </c>
      <c r="K1129" s="40" t="n">
        <f aca="false">1/((1+J1129)^F1129)</f>
        <v>1.02334032054294</v>
      </c>
      <c r="L1129" s="41" t="n">
        <f aca="false">IF(AND(D1129, A1129 &lt;= $G$2), $D$5*$D$2*(A1129-E1129)/365.25, 0)</f>
        <v>0</v>
      </c>
      <c r="M1129" s="41" t="n">
        <f aca="false">IF(A1129&lt;=$G$2, $D$5*$D$2*(A1129-E1129)/365.25, 0)</f>
        <v>3737.16632443532</v>
      </c>
      <c r="N1129" s="42" t="n">
        <f aca="false">(L1129*H1129 + M1129*I1129) * K1129</f>
        <v>0.508580485290887</v>
      </c>
      <c r="O1129" s="43" t="n">
        <f aca="false">IF(A1129&lt;=$G$2, $D$2*(1-$D$3), 0)</f>
        <v>600000</v>
      </c>
      <c r="P1129" s="44" t="n">
        <f aca="false">O1129*I1129*K1129</f>
        <v>81.6523174736249</v>
      </c>
    </row>
    <row r="1130" customFormat="false" ht="15" hidden="false" customHeight="false" outlineLevel="0" collapsed="false">
      <c r="A1130" s="4" t="n">
        <f aca="false">WORKDAY(A1129, 1)</f>
        <v>45463</v>
      </c>
      <c r="B1130" s="33" t="n">
        <f aca="false">DATE(2000, MONTH(A1130), DAY(A1130))</f>
        <v>36697</v>
      </c>
      <c r="C1130" s="33" t="n">
        <f aca="false">VLOOKUP(B1130, $R$9:$S$13, 2)</f>
        <v>36697</v>
      </c>
      <c r="D1130" s="34" t="n">
        <f aca="false">IF(OR(C1130=B1130, AND(C1130&lt;&gt;C1129, C1129&gt;B1129)), 1, 0)</f>
        <v>1</v>
      </c>
      <c r="E1130" s="4" t="n">
        <f aca="false" t="array" ref="E1130:E1130">INDEX($A$9:A1129, MAX(IF($D$9:D1129=1, ROW(D$9:$D1129)-ROW($D$9)+1, 0)))</f>
        <v>45371</v>
      </c>
      <c r="F1130" s="36" t="n">
        <f aca="false">(A1130-$A$2)/365.25</f>
        <v>4.29568788501027</v>
      </c>
      <c r="G1130" s="37" t="n">
        <f aca="false">INDEX('Default Prob'!$P$5:$P$14,MIN(1+_xlfn.IFNA(MATCH(F1130,'Default Prob'!$F$5:$F$14,1),0),COUNT('Default Prob'!$P$5:$P$14)))</f>
        <v>0.056537953153086</v>
      </c>
      <c r="H1130" s="37" t="n">
        <f aca="false">H1129*EXP(-G1129*(F1130-F1129))</f>
        <v>0.85890767454674</v>
      </c>
      <c r="I1130" s="38" t="n">
        <f aca="false">H1129-H1130</f>
        <v>0.000132962739192166</v>
      </c>
      <c r="J1130" s="39" t="n">
        <f aca="false">INDEX('Default Prob'!$C$3:$C$20, _xlfn.IFNA(MATCH(F1130, 'Default Prob'!$B$3:$B$20, 1), 1))</f>
        <v>-0.00536</v>
      </c>
      <c r="K1130" s="40" t="n">
        <f aca="false">1/((1+J1130)^F1130)</f>
        <v>1.02335537844137</v>
      </c>
      <c r="L1130" s="41" t="n">
        <f aca="false">IF(AND(D1130, A1130 &lt;= $G$2), $D$5*$D$2*(A1130-E1130)/365.25, 0)</f>
        <v>3778.2340862423</v>
      </c>
      <c r="M1130" s="41" t="n">
        <f aca="false">IF(A1130&lt;=$G$2, $D$5*$D$2*(A1130-E1130)/365.25, 0)</f>
        <v>3778.2340862423</v>
      </c>
      <c r="N1130" s="42" t="n">
        <f aca="false">(L1130*H1130 + M1130*I1130) * K1130</f>
        <v>3321.46015584787</v>
      </c>
      <c r="O1130" s="43" t="n">
        <f aca="false">IF(A1130&lt;=$G$2, $D$2*(1-$D$3), 0)</f>
        <v>600000</v>
      </c>
      <c r="P1130" s="44" t="n">
        <f aca="false">O1130*I1130*K1130</f>
        <v>81.6408805707599</v>
      </c>
    </row>
    <row r="1131" customFormat="false" ht="15" hidden="false" customHeight="false" outlineLevel="0" collapsed="false">
      <c r="A1131" s="4" t="n">
        <f aca="false">WORKDAY(A1130, 1)</f>
        <v>45464</v>
      </c>
      <c r="B1131" s="33" t="n">
        <f aca="false">DATE(2000, MONTH(A1131), DAY(A1131))</f>
        <v>36698</v>
      </c>
      <c r="C1131" s="33" t="n">
        <f aca="false">VLOOKUP(B1131, $R$9:$S$13, 2)</f>
        <v>36789</v>
      </c>
      <c r="D1131" s="34" t="n">
        <f aca="false">IF(OR(C1131=B1131, AND(C1131&lt;&gt;C1130, C1130&gt;B1130)), 1, 0)</f>
        <v>0</v>
      </c>
      <c r="E1131" s="4" t="n">
        <f aca="false" t="array" ref="E1131:E1131">INDEX($A$9:A1130, MAX(IF($D$9:D1130=1, ROW(D$9:$D1130)-ROW($D$9)+1, 0)))</f>
        <v>45463</v>
      </c>
      <c r="F1131" s="36" t="n">
        <f aca="false">(A1131-$A$2)/365.25</f>
        <v>4.2984257357974</v>
      </c>
      <c r="G1131" s="37" t="n">
        <f aca="false">INDEX('Default Prob'!$P$5:$P$14,MIN(1+_xlfn.IFNA(MATCH(F1131,'Default Prob'!$F$5:$F$14,1),0),COUNT('Default Prob'!$P$5:$P$14)))</f>
        <v>0.056537953153086</v>
      </c>
      <c r="H1131" s="37" t="n">
        <f aca="false">H1130*EXP(-G1130*(F1131-F1130))</f>
        <v>0.858774732387587</v>
      </c>
      <c r="I1131" s="38" t="n">
        <f aca="false">H1130-H1131</f>
        <v>0.000132942159152938</v>
      </c>
      <c r="J1131" s="39" t="n">
        <f aca="false">INDEX('Default Prob'!$C$3:$C$20, _xlfn.IFNA(MATCH(F1131, 'Default Prob'!$B$3:$B$20, 1), 1))</f>
        <v>-0.00536</v>
      </c>
      <c r="K1131" s="40" t="n">
        <f aca="false">1/((1+J1131)^F1131)</f>
        <v>1.02337043656136</v>
      </c>
      <c r="L1131" s="41" t="n">
        <f aca="false">IF(AND(D1131, A1131 &lt;= $G$2), $D$5*$D$2*(A1131-E1131)/365.25, 0)</f>
        <v>0</v>
      </c>
      <c r="M1131" s="41" t="n">
        <f aca="false">IF(A1131&lt;=$G$2, $D$5*$D$2*(A1131-E1131)/365.25, 0)</f>
        <v>41.0677618069815</v>
      </c>
      <c r="N1131" s="42" t="n">
        <f aca="false">(L1131*H1131 + M1131*I1131) * K1131</f>
        <v>0.00558723102463048</v>
      </c>
      <c r="O1131" s="43" t="n">
        <f aca="false">IF(A1131&lt;=$G$2, $D$2*(1-$D$3), 0)</f>
        <v>600000</v>
      </c>
      <c r="P1131" s="44" t="n">
        <f aca="false">O1131*I1131*K1131</f>
        <v>81.6294452698513</v>
      </c>
    </row>
    <row r="1132" customFormat="false" ht="15" hidden="false" customHeight="false" outlineLevel="0" collapsed="false">
      <c r="A1132" s="4" t="n">
        <f aca="false">WORKDAY(A1131, 1)</f>
        <v>45467</v>
      </c>
      <c r="B1132" s="33" t="n">
        <f aca="false">DATE(2000, MONTH(A1132), DAY(A1132))</f>
        <v>36701</v>
      </c>
      <c r="C1132" s="33" t="n">
        <f aca="false">VLOOKUP(B1132, $R$9:$S$13, 2)</f>
        <v>36789</v>
      </c>
      <c r="D1132" s="34" t="n">
        <f aca="false">IF(OR(C1132=B1132, AND(C1132&lt;&gt;C1131, C1131&gt;B1131)), 1, 0)</f>
        <v>0</v>
      </c>
      <c r="E1132" s="4" t="n">
        <f aca="false" t="array" ref="E1132:E1132">INDEX($A$9:A1131, MAX(IF($D$9:D1131=1, ROW(D$9:$D1131)-ROW($D$9)+1, 0)))</f>
        <v>45463</v>
      </c>
      <c r="F1132" s="36" t="n">
        <f aca="false">(A1132-$A$2)/365.25</f>
        <v>4.3066392881588</v>
      </c>
      <c r="G1132" s="37" t="n">
        <f aca="false">INDEX('Default Prob'!$P$5:$P$14,MIN(1+_xlfn.IFNA(MATCH(F1132,'Default Prob'!$F$5:$F$14,1),0),COUNT('Default Prob'!$P$5:$P$14)))</f>
        <v>0.056537953153086</v>
      </c>
      <c r="H1132" s="37" t="n">
        <f aca="false">H1131*EXP(-G1131*(F1132-F1131))</f>
        <v>0.858376029358512</v>
      </c>
      <c r="I1132" s="38" t="n">
        <f aca="false">H1131-H1132</f>
        <v>0.000398703029074854</v>
      </c>
      <c r="J1132" s="39" t="n">
        <f aca="false">INDEX('Default Prob'!$C$3:$C$20, _xlfn.IFNA(MATCH(F1132, 'Default Prob'!$B$3:$B$20, 1), 1))</f>
        <v>-0.00536</v>
      </c>
      <c r="K1132" s="40" t="n">
        <f aca="false">1/((1+J1132)^F1132)</f>
        <v>1.0234156122508</v>
      </c>
      <c r="L1132" s="41" t="n">
        <f aca="false">IF(AND(D1132, A1132 &lt;= $G$2), $D$5*$D$2*(A1132-E1132)/365.25, 0)</f>
        <v>0</v>
      </c>
      <c r="M1132" s="41" t="n">
        <f aca="false">IF(A1132&lt;=$G$2, $D$5*$D$2*(A1132-E1132)/365.25, 0)</f>
        <v>164.271047227926</v>
      </c>
      <c r="N1132" s="42" t="n">
        <f aca="false">(L1132*H1132 + M1132*I1132) * K1132</f>
        <v>0.0670289781695098</v>
      </c>
      <c r="O1132" s="43" t="n">
        <f aca="false">IF(A1132&lt;=$G$2, $D$2*(1-$D$3), 0)</f>
        <v>600000</v>
      </c>
      <c r="P1132" s="44" t="n">
        <f aca="false">O1132*I1132*K1132</f>
        <v>244.823342764134</v>
      </c>
    </row>
    <row r="1133" customFormat="false" ht="15" hidden="false" customHeight="false" outlineLevel="0" collapsed="false">
      <c r="A1133" s="4" t="n">
        <f aca="false">WORKDAY(A1132, 1)</f>
        <v>45468</v>
      </c>
      <c r="B1133" s="33" t="n">
        <f aca="false">DATE(2000, MONTH(A1133), DAY(A1133))</f>
        <v>36702</v>
      </c>
      <c r="C1133" s="33" t="n">
        <f aca="false">VLOOKUP(B1133, $R$9:$S$13, 2)</f>
        <v>36789</v>
      </c>
      <c r="D1133" s="34" t="n">
        <f aca="false">IF(OR(C1133=B1133, AND(C1133&lt;&gt;C1132, C1132&gt;B1132)), 1, 0)</f>
        <v>0</v>
      </c>
      <c r="E1133" s="4" t="n">
        <f aca="false" t="array" ref="E1133:E1133">INDEX($A$9:A1132, MAX(IF($D$9:D1132=1, ROW(D$9:$D1132)-ROW($D$9)+1, 0)))</f>
        <v>45463</v>
      </c>
      <c r="F1133" s="36" t="n">
        <f aca="false">(A1133-$A$2)/365.25</f>
        <v>4.30937713894593</v>
      </c>
      <c r="G1133" s="37" t="n">
        <f aca="false">INDEX('Default Prob'!$P$5:$P$14,MIN(1+_xlfn.IFNA(MATCH(F1133,'Default Prob'!$F$5:$F$14,1),0),COUNT('Default Prob'!$P$5:$P$14)))</f>
        <v>0.056537953153086</v>
      </c>
      <c r="H1133" s="37" t="n">
        <f aca="false">H1132*EXP(-G1132*(F1133-F1132))</f>
        <v>0.858243169487667</v>
      </c>
      <c r="I1133" s="38" t="n">
        <f aca="false">H1132-H1133</f>
        <v>0.000132859870844992</v>
      </c>
      <c r="J1133" s="39" t="n">
        <f aca="false">INDEX('Default Prob'!$C$3:$C$20, _xlfn.IFNA(MATCH(F1133, 'Default Prob'!$B$3:$B$20, 1), 1))</f>
        <v>-0.00536</v>
      </c>
      <c r="K1133" s="40" t="n">
        <f aca="false">1/((1+J1133)^F1133)</f>
        <v>1.02343067125711</v>
      </c>
      <c r="L1133" s="41" t="n">
        <f aca="false">IF(AND(D1133, A1133 &lt;= $G$2), $D$5*$D$2*(A1133-E1133)/365.25, 0)</f>
        <v>0</v>
      </c>
      <c r="M1133" s="41" t="n">
        <f aca="false">IF(A1133&lt;=$G$2, $D$5*$D$2*(A1133-E1133)/365.25, 0)</f>
        <v>205.338809034908</v>
      </c>
      <c r="N1133" s="42" t="n">
        <f aca="false">(L1133*H1133 + M1133*I1133) * K1133</f>
        <v>0.0279205065301895</v>
      </c>
      <c r="O1133" s="43" t="n">
        <f aca="false">IF(A1133&lt;=$G$2, $D$2*(1-$D$3), 0)</f>
        <v>600000</v>
      </c>
      <c r="P1133" s="44" t="n">
        <f aca="false">O1133*I1133*K1133</f>
        <v>81.5837200812139</v>
      </c>
    </row>
    <row r="1134" customFormat="false" ht="15" hidden="false" customHeight="false" outlineLevel="0" collapsed="false">
      <c r="A1134" s="4" t="n">
        <f aca="false">WORKDAY(A1133, 1)</f>
        <v>45469</v>
      </c>
      <c r="B1134" s="33" t="n">
        <f aca="false">DATE(2000, MONTH(A1134), DAY(A1134))</f>
        <v>36703</v>
      </c>
      <c r="C1134" s="33" t="n">
        <f aca="false">VLOOKUP(B1134, $R$9:$S$13, 2)</f>
        <v>36789</v>
      </c>
      <c r="D1134" s="34" t="n">
        <f aca="false">IF(OR(C1134=B1134, AND(C1134&lt;&gt;C1133, C1133&gt;B1133)), 1, 0)</f>
        <v>0</v>
      </c>
      <c r="E1134" s="4" t="n">
        <f aca="false" t="array" ref="E1134:E1134">INDEX($A$9:A1133, MAX(IF($D$9:D1133=1, ROW(D$9:$D1133)-ROW($D$9)+1, 0)))</f>
        <v>45463</v>
      </c>
      <c r="F1134" s="36" t="n">
        <f aca="false">(A1134-$A$2)/365.25</f>
        <v>4.31211498973306</v>
      </c>
      <c r="G1134" s="37" t="n">
        <f aca="false">INDEX('Default Prob'!$P$5:$P$14,MIN(1+_xlfn.IFNA(MATCH(F1134,'Default Prob'!$F$5:$F$14,1),0),COUNT('Default Prob'!$P$5:$P$14)))</f>
        <v>0.056537953153086</v>
      </c>
      <c r="H1134" s="37" t="n">
        <f aca="false">H1133*EXP(-G1133*(F1134-F1133))</f>
        <v>0.858110330180939</v>
      </c>
      <c r="I1134" s="38" t="n">
        <f aca="false">H1133-H1134</f>
        <v>0.000132839306727806</v>
      </c>
      <c r="J1134" s="39" t="n">
        <f aca="false">INDEX('Default Prob'!$C$3:$C$20, _xlfn.IFNA(MATCH(F1134, 'Default Prob'!$B$3:$B$20, 1), 1))</f>
        <v>-0.00536</v>
      </c>
      <c r="K1134" s="40" t="n">
        <f aca="false">1/((1+J1134)^F1134)</f>
        <v>1.023445730485</v>
      </c>
      <c r="L1134" s="41" t="n">
        <f aca="false">IF(AND(D1134, A1134 &lt;= $G$2), $D$5*$D$2*(A1134-E1134)/365.25, 0)</f>
        <v>0</v>
      </c>
      <c r="M1134" s="41" t="n">
        <f aca="false">IF(A1134&lt;=$G$2, $D$5*$D$2*(A1134-E1134)/365.25, 0)</f>
        <v>246.406570841889</v>
      </c>
      <c r="N1134" s="42" t="n">
        <f aca="false">(L1134*H1134 + M1134*I1134) * K1134</f>
        <v>0.0334999149021338</v>
      </c>
      <c r="O1134" s="43" t="n">
        <f aca="false">IF(A1134&lt;=$G$2, $D$2*(1-$D$3), 0)</f>
        <v>600000</v>
      </c>
      <c r="P1134" s="44" t="n">
        <f aca="false">O1134*I1134*K1134</f>
        <v>81.5722927866957</v>
      </c>
    </row>
    <row r="1135" customFormat="false" ht="15" hidden="false" customHeight="false" outlineLevel="0" collapsed="false">
      <c r="A1135" s="4" t="n">
        <f aca="false">WORKDAY(A1134, 1)</f>
        <v>45470</v>
      </c>
      <c r="B1135" s="33" t="n">
        <f aca="false">DATE(2000, MONTH(A1135), DAY(A1135))</f>
        <v>36704</v>
      </c>
      <c r="C1135" s="33" t="n">
        <f aca="false">VLOOKUP(B1135, $R$9:$S$13, 2)</f>
        <v>36789</v>
      </c>
      <c r="D1135" s="34" t="n">
        <f aca="false">IF(OR(C1135=B1135, AND(C1135&lt;&gt;C1134, C1134&gt;B1134)), 1, 0)</f>
        <v>0</v>
      </c>
      <c r="E1135" s="4" t="n">
        <f aca="false" t="array" ref="E1135:E1135">INDEX($A$9:A1134, MAX(IF($D$9:D1134=1, ROW(D$9:$D1134)-ROW($D$9)+1, 0)))</f>
        <v>45463</v>
      </c>
      <c r="F1135" s="36" t="n">
        <f aca="false">(A1135-$A$2)/365.25</f>
        <v>4.31485284052019</v>
      </c>
      <c r="G1135" s="37" t="n">
        <f aca="false">INDEX('Default Prob'!$P$5:$P$14,MIN(1+_xlfn.IFNA(MATCH(F1135,'Default Prob'!$F$5:$F$14,1),0),COUNT('Default Prob'!$P$5:$P$14)))</f>
        <v>0.056537953153086</v>
      </c>
      <c r="H1135" s="37" t="n">
        <f aca="false">H1134*EXP(-G1134*(F1135-F1134))</f>
        <v>0.857977511435146</v>
      </c>
      <c r="I1135" s="38" t="n">
        <f aca="false">H1134-H1135</f>
        <v>0.000132818745793517</v>
      </c>
      <c r="J1135" s="39" t="n">
        <f aca="false">INDEX('Default Prob'!$C$3:$C$20, _xlfn.IFNA(MATCH(F1135, 'Default Prob'!$B$3:$B$20, 1), 1))</f>
        <v>-0.00536</v>
      </c>
      <c r="K1135" s="40" t="n">
        <f aca="false">1/((1+J1135)^F1135)</f>
        <v>1.02346078993448</v>
      </c>
      <c r="L1135" s="41" t="n">
        <f aca="false">IF(AND(D1135, A1135 &lt;= $G$2), $D$5*$D$2*(A1135-E1135)/365.25, 0)</f>
        <v>0</v>
      </c>
      <c r="M1135" s="41" t="n">
        <f aca="false">IF(A1135&lt;=$G$2, $D$5*$D$2*(A1135-E1135)/365.25, 0)</f>
        <v>287.474332648871</v>
      </c>
      <c r="N1135" s="42" t="n">
        <f aca="false">(L1135*H1135 + M1135*I1135) * K1135</f>
        <v>0.0390777597295924</v>
      </c>
      <c r="O1135" s="43" t="n">
        <f aca="false">IF(A1135&lt;=$G$2, $D$2*(1-$D$3), 0)</f>
        <v>600000</v>
      </c>
      <c r="P1135" s="44" t="n">
        <f aca="false">O1135*I1135*K1135</f>
        <v>81.5608670927636</v>
      </c>
    </row>
    <row r="1136" customFormat="false" ht="15" hidden="false" customHeight="false" outlineLevel="0" collapsed="false">
      <c r="A1136" s="4" t="n">
        <f aca="false">WORKDAY(A1135, 1)</f>
        <v>45471</v>
      </c>
      <c r="B1136" s="33" t="n">
        <f aca="false">DATE(2000, MONTH(A1136), DAY(A1136))</f>
        <v>36705</v>
      </c>
      <c r="C1136" s="33" t="n">
        <f aca="false">VLOOKUP(B1136, $R$9:$S$13, 2)</f>
        <v>36789</v>
      </c>
      <c r="D1136" s="34" t="n">
        <f aca="false">IF(OR(C1136=B1136, AND(C1136&lt;&gt;C1135, C1135&gt;B1135)), 1, 0)</f>
        <v>0</v>
      </c>
      <c r="E1136" s="4" t="n">
        <f aca="false" t="array" ref="E1136:E1136">INDEX($A$9:A1135, MAX(IF($D$9:D1135=1, ROW(D$9:$D1135)-ROW($D$9)+1, 0)))</f>
        <v>45463</v>
      </c>
      <c r="F1136" s="36" t="n">
        <f aca="false">(A1136-$A$2)/365.25</f>
        <v>4.31759069130732</v>
      </c>
      <c r="G1136" s="37" t="n">
        <f aca="false">INDEX('Default Prob'!$P$5:$P$14,MIN(1+_xlfn.IFNA(MATCH(F1136,'Default Prob'!$F$5:$F$14,1),0),COUNT('Default Prob'!$P$5:$P$14)))</f>
        <v>0.056537953153086</v>
      </c>
      <c r="H1136" s="37" t="n">
        <f aca="false">H1135*EXP(-G1135*(F1136-F1135))</f>
        <v>0.857844713247104</v>
      </c>
      <c r="I1136" s="38" t="n">
        <f aca="false">H1135-H1136</f>
        <v>0.000132798188041683</v>
      </c>
      <c r="J1136" s="39" t="n">
        <f aca="false">INDEX('Default Prob'!$C$3:$C$20, _xlfn.IFNA(MATCH(F1136, 'Default Prob'!$B$3:$B$20, 1), 1))</f>
        <v>-0.00536</v>
      </c>
      <c r="K1136" s="40" t="n">
        <f aca="false">1/((1+J1136)^F1136)</f>
        <v>1.02347584960555</v>
      </c>
      <c r="L1136" s="41" t="n">
        <f aca="false">IF(AND(D1136, A1136 &lt;= $G$2), $D$5*$D$2*(A1136-E1136)/365.25, 0)</f>
        <v>0</v>
      </c>
      <c r="M1136" s="41" t="n">
        <f aca="false">IF(A1136&lt;=$G$2, $D$5*$D$2*(A1136-E1136)/365.25, 0)</f>
        <v>328.542094455852</v>
      </c>
      <c r="N1136" s="42" t="n">
        <f aca="false">(L1136*H1136 + M1136*I1136) * K1136</f>
        <v>0.0446540413411215</v>
      </c>
      <c r="O1136" s="43" t="n">
        <f aca="false">IF(A1136&lt;=$G$2, $D$2*(1-$D$3), 0)</f>
        <v>600000</v>
      </c>
      <c r="P1136" s="44" t="n">
        <f aca="false">O1136*I1136*K1136</f>
        <v>81.5494429992231</v>
      </c>
    </row>
    <row r="1137" customFormat="false" ht="15" hidden="false" customHeight="false" outlineLevel="0" collapsed="false">
      <c r="A1137" s="4" t="n">
        <f aca="false">WORKDAY(A1136, 1)</f>
        <v>45474</v>
      </c>
      <c r="B1137" s="33" t="n">
        <f aca="false">DATE(2000, MONTH(A1137), DAY(A1137))</f>
        <v>36708</v>
      </c>
      <c r="C1137" s="33" t="n">
        <f aca="false">VLOOKUP(B1137, $R$9:$S$13, 2)</f>
        <v>36789</v>
      </c>
      <c r="D1137" s="34" t="n">
        <f aca="false">IF(OR(C1137=B1137, AND(C1137&lt;&gt;C1136, C1136&gt;B1136)), 1, 0)</f>
        <v>0</v>
      </c>
      <c r="E1137" s="4" t="n">
        <f aca="false" t="array" ref="E1137:E1137">INDEX($A$9:A1136, MAX(IF($D$9:D1136=1, ROW(D$9:$D1136)-ROW($D$9)+1, 0)))</f>
        <v>45463</v>
      </c>
      <c r="F1137" s="36" t="n">
        <f aca="false">(A1137-$A$2)/365.25</f>
        <v>4.32580424366872</v>
      </c>
      <c r="G1137" s="37" t="n">
        <f aca="false">INDEX('Default Prob'!$P$5:$P$14,MIN(1+_xlfn.IFNA(MATCH(F1137,'Default Prob'!$F$5:$F$14,1),0),COUNT('Default Prob'!$P$5:$P$14)))</f>
        <v>0.056537953153086</v>
      </c>
      <c r="H1137" s="37" t="n">
        <f aca="false">H1136*EXP(-G1136*(F1137-F1136))</f>
        <v>0.857446441997673</v>
      </c>
      <c r="I1137" s="38" t="n">
        <f aca="false">H1136-H1137</f>
        <v>0.000398271249430593</v>
      </c>
      <c r="J1137" s="39" t="n">
        <f aca="false">INDEX('Default Prob'!$C$3:$C$20, _xlfn.IFNA(MATCH(F1137, 'Default Prob'!$B$3:$B$20, 1), 1))</f>
        <v>-0.00536</v>
      </c>
      <c r="K1137" s="40" t="n">
        <f aca="false">1/((1+J1137)^F1137)</f>
        <v>1.02352102994834</v>
      </c>
      <c r="L1137" s="41" t="n">
        <f aca="false">IF(AND(D1137, A1137 &lt;= $G$2), $D$5*$D$2*(A1137-E1137)/365.25, 0)</f>
        <v>0</v>
      </c>
      <c r="M1137" s="41" t="n">
        <f aca="false">IF(A1137&lt;=$G$2, $D$5*$D$2*(A1137-E1137)/365.25, 0)</f>
        <v>451.745379876797</v>
      </c>
      <c r="N1137" s="42" t="n">
        <f aca="false">(L1137*H1137 + M1137*I1137) * K1137</f>
        <v>0.184149034643784</v>
      </c>
      <c r="O1137" s="43" t="n">
        <f aca="false">IF(A1137&lt;=$G$2, $D$2*(1-$D$3), 0)</f>
        <v>600000</v>
      </c>
      <c r="P1137" s="44" t="n">
        <f aca="false">O1137*I1137*K1137</f>
        <v>244.583399649608</v>
      </c>
    </row>
    <row r="1138" customFormat="false" ht="15" hidden="false" customHeight="false" outlineLevel="0" collapsed="false">
      <c r="A1138" s="4" t="n">
        <f aca="false">WORKDAY(A1137, 1)</f>
        <v>45475</v>
      </c>
      <c r="B1138" s="33" t="n">
        <f aca="false">DATE(2000, MONTH(A1138), DAY(A1138))</f>
        <v>36709</v>
      </c>
      <c r="C1138" s="33" t="n">
        <f aca="false">VLOOKUP(B1138, $R$9:$S$13, 2)</f>
        <v>36789</v>
      </c>
      <c r="D1138" s="34" t="n">
        <f aca="false">IF(OR(C1138=B1138, AND(C1138&lt;&gt;C1137, C1137&gt;B1137)), 1, 0)</f>
        <v>0</v>
      </c>
      <c r="E1138" s="4" t="n">
        <f aca="false" t="array" ref="E1138:E1138">INDEX($A$9:A1137, MAX(IF($D$9:D1137=1, ROW(D$9:$D1137)-ROW($D$9)+1, 0)))</f>
        <v>45463</v>
      </c>
      <c r="F1138" s="36" t="n">
        <f aca="false">(A1138-$A$2)/365.25</f>
        <v>4.32854209445585</v>
      </c>
      <c r="G1138" s="37" t="n">
        <f aca="false">INDEX('Default Prob'!$P$5:$P$14,MIN(1+_xlfn.IFNA(MATCH(F1138,'Default Prob'!$F$5:$F$14,1),0),COUNT('Default Prob'!$P$5:$P$14)))</f>
        <v>0.056537953153086</v>
      </c>
      <c r="H1138" s="37" t="n">
        <f aca="false">H1137*EXP(-G1137*(F1138-F1137))</f>
        <v>0.857313726008825</v>
      </c>
      <c r="I1138" s="38" t="n">
        <f aca="false">H1137-H1138</f>
        <v>0.000132715988848675</v>
      </c>
      <c r="J1138" s="39" t="n">
        <f aca="false">INDEX('Default Prob'!$C$3:$C$20, _xlfn.IFNA(MATCH(F1138, 'Default Prob'!$B$3:$B$20, 1), 1))</f>
        <v>-0.00536</v>
      </c>
      <c r="K1138" s="40" t="n">
        <f aca="false">1/((1+J1138)^F1138)</f>
        <v>1.02353609050581</v>
      </c>
      <c r="L1138" s="41" t="n">
        <f aca="false">IF(AND(D1138, A1138 &lt;= $G$2), $D$5*$D$2*(A1138-E1138)/365.25, 0)</f>
        <v>0</v>
      </c>
      <c r="M1138" s="41" t="n">
        <f aca="false">IF(A1138&lt;=$G$2, $D$5*$D$2*(A1138-E1138)/365.25, 0)</f>
        <v>492.813141683778</v>
      </c>
      <c r="N1138" s="42" t="n">
        <f aca="false">(L1138*H1138 + M1138*I1138) * K1138</f>
        <v>0.0669435421965268</v>
      </c>
      <c r="O1138" s="43" t="n">
        <f aca="false">IF(A1138&lt;=$G$2, $D$2*(1-$D$3), 0)</f>
        <v>600000</v>
      </c>
      <c r="P1138" s="44" t="n">
        <f aca="false">O1138*I1138*K1138</f>
        <v>81.5037626242714</v>
      </c>
    </row>
    <row r="1139" customFormat="false" ht="15" hidden="false" customHeight="false" outlineLevel="0" collapsed="false">
      <c r="A1139" s="4" t="n">
        <f aca="false">WORKDAY(A1138, 1)</f>
        <v>45476</v>
      </c>
      <c r="B1139" s="33" t="n">
        <f aca="false">DATE(2000, MONTH(A1139), DAY(A1139))</f>
        <v>36710</v>
      </c>
      <c r="C1139" s="33" t="n">
        <f aca="false">VLOOKUP(B1139, $R$9:$S$13, 2)</f>
        <v>36789</v>
      </c>
      <c r="D1139" s="34" t="n">
        <f aca="false">IF(OR(C1139=B1139, AND(C1139&lt;&gt;C1138, C1138&gt;B1138)), 1, 0)</f>
        <v>0</v>
      </c>
      <c r="E1139" s="4" t="n">
        <f aca="false" t="array" ref="E1139:E1139">INDEX($A$9:A1138, MAX(IF($D$9:D1138=1, ROW(D$9:$D1138)-ROW($D$9)+1, 0)))</f>
        <v>45463</v>
      </c>
      <c r="F1139" s="36" t="n">
        <f aca="false">(A1139-$A$2)/365.25</f>
        <v>4.33127994524298</v>
      </c>
      <c r="G1139" s="37" t="n">
        <f aca="false">INDEX('Default Prob'!$P$5:$P$14,MIN(1+_xlfn.IFNA(MATCH(F1139,'Default Prob'!$F$5:$F$14,1),0),COUNT('Default Prob'!$P$5:$P$14)))</f>
        <v>0.056537953153086</v>
      </c>
      <c r="H1139" s="37" t="n">
        <f aca="false">H1138*EXP(-G1138*(F1139-F1138))</f>
        <v>0.857181030561823</v>
      </c>
      <c r="I1139" s="38" t="n">
        <f aca="false">H1138-H1139</f>
        <v>0.000132695447001563</v>
      </c>
      <c r="J1139" s="39" t="n">
        <f aca="false">INDEX('Default Prob'!$C$3:$C$20, _xlfn.IFNA(MATCH(F1139, 'Default Prob'!$B$3:$B$20, 1), 1))</f>
        <v>-0.00536</v>
      </c>
      <c r="K1139" s="40" t="n">
        <f aca="false">1/((1+J1139)^F1139)</f>
        <v>1.02355115128489</v>
      </c>
      <c r="L1139" s="41" t="n">
        <f aca="false">IF(AND(D1139, A1139 &lt;= $G$2), $D$5*$D$2*(A1139-E1139)/365.25, 0)</f>
        <v>0</v>
      </c>
      <c r="M1139" s="41" t="n">
        <f aca="false">IF(A1139&lt;=$G$2, $D$5*$D$2*(A1139-E1139)/365.25, 0)</f>
        <v>533.88090349076</v>
      </c>
      <c r="N1139" s="42" t="n">
        <f aca="false">(L1139*H1139 + M1139*I1139) * K1139</f>
        <v>0.0725120126543435</v>
      </c>
      <c r="O1139" s="43" t="n">
        <f aca="false">IF(A1139&lt;=$G$2, $D$2*(1-$D$3), 0)</f>
        <v>600000</v>
      </c>
      <c r="P1139" s="44" t="n">
        <f aca="false">O1139*I1139*K1139</f>
        <v>81.4923465292276</v>
      </c>
    </row>
    <row r="1140" customFormat="false" ht="15" hidden="false" customHeight="false" outlineLevel="0" collapsed="false">
      <c r="A1140" s="4" t="n">
        <f aca="false">WORKDAY(A1139, 1)</f>
        <v>45477</v>
      </c>
      <c r="B1140" s="33" t="n">
        <f aca="false">DATE(2000, MONTH(A1140), DAY(A1140))</f>
        <v>36711</v>
      </c>
      <c r="C1140" s="33" t="n">
        <f aca="false">VLOOKUP(B1140, $R$9:$S$13, 2)</f>
        <v>36789</v>
      </c>
      <c r="D1140" s="34" t="n">
        <f aca="false">IF(OR(C1140=B1140, AND(C1140&lt;&gt;C1139, C1139&gt;B1139)), 1, 0)</f>
        <v>0</v>
      </c>
      <c r="E1140" s="4" t="n">
        <f aca="false" t="array" ref="E1140:E1140">INDEX($A$9:A1139, MAX(IF($D$9:D1139=1, ROW(D$9:$D1139)-ROW($D$9)+1, 0)))</f>
        <v>45463</v>
      </c>
      <c r="F1140" s="36" t="n">
        <f aca="false">(A1140-$A$2)/365.25</f>
        <v>4.33401779603012</v>
      </c>
      <c r="G1140" s="37" t="n">
        <f aca="false">INDEX('Default Prob'!$P$5:$P$14,MIN(1+_xlfn.IFNA(MATCH(F1140,'Default Prob'!$F$5:$F$14,1),0),COUNT('Default Prob'!$P$5:$P$14)))</f>
        <v>0.056537953153086</v>
      </c>
      <c r="H1140" s="37" t="n">
        <f aca="false">H1139*EXP(-G1139*(F1140-F1139))</f>
        <v>0.857048355653489</v>
      </c>
      <c r="I1140" s="38" t="n">
        <f aca="false">H1139-H1140</f>
        <v>0.000132674908334018</v>
      </c>
      <c r="J1140" s="39" t="n">
        <f aca="false">INDEX('Default Prob'!$C$3:$C$20, _xlfn.IFNA(MATCH(F1140, 'Default Prob'!$B$3:$B$20, 1), 1))</f>
        <v>-0.00536</v>
      </c>
      <c r="K1140" s="40" t="n">
        <f aca="false">1/((1+J1140)^F1140)</f>
        <v>1.02356621228558</v>
      </c>
      <c r="L1140" s="41" t="n">
        <f aca="false">IF(AND(D1140, A1140 &lt;= $G$2), $D$5*$D$2*(A1140-E1140)/365.25, 0)</f>
        <v>0</v>
      </c>
      <c r="M1140" s="41" t="n">
        <f aca="false">IF(A1140&lt;=$G$2, $D$5*$D$2*(A1140-E1140)/365.25, 0)</f>
        <v>574.948665297741</v>
      </c>
      <c r="N1140" s="42" t="n">
        <f aca="false">(L1140*H1140 + M1140*I1140) * K1140</f>
        <v>0.0780789218662433</v>
      </c>
      <c r="O1140" s="43" t="n">
        <f aca="false">IF(A1140&lt;=$G$2, $D$2*(1-$D$3), 0)</f>
        <v>600000</v>
      </c>
      <c r="P1140" s="44" t="n">
        <f aca="false">O1140*I1140*K1140</f>
        <v>81.4809320332725</v>
      </c>
    </row>
    <row r="1141" customFormat="false" ht="15" hidden="false" customHeight="false" outlineLevel="0" collapsed="false">
      <c r="A1141" s="4" t="n">
        <f aca="false">WORKDAY(A1140, 1)</f>
        <v>45478</v>
      </c>
      <c r="B1141" s="33" t="n">
        <f aca="false">DATE(2000, MONTH(A1141), DAY(A1141))</f>
        <v>36712</v>
      </c>
      <c r="C1141" s="33" t="n">
        <f aca="false">VLOOKUP(B1141, $R$9:$S$13, 2)</f>
        <v>36789</v>
      </c>
      <c r="D1141" s="34" t="n">
        <f aca="false">IF(OR(C1141=B1141, AND(C1141&lt;&gt;C1140, C1140&gt;B1140)), 1, 0)</f>
        <v>0</v>
      </c>
      <c r="E1141" s="4" t="n">
        <f aca="false" t="array" ref="E1141:E1141">INDEX($A$9:A1140, MAX(IF($D$9:D1140=1, ROW(D$9:$D1140)-ROW($D$9)+1, 0)))</f>
        <v>45463</v>
      </c>
      <c r="F1141" s="36" t="n">
        <f aca="false">(A1141-$A$2)/365.25</f>
        <v>4.33675564681725</v>
      </c>
      <c r="G1141" s="37" t="n">
        <f aca="false">INDEX('Default Prob'!$P$5:$P$14,MIN(1+_xlfn.IFNA(MATCH(F1141,'Default Prob'!$F$5:$F$14,1),0),COUNT('Default Prob'!$P$5:$P$14)))</f>
        <v>0.056537953153086</v>
      </c>
      <c r="H1141" s="37" t="n">
        <f aca="false">H1140*EXP(-G1140*(F1141-F1140))</f>
        <v>0.856915701280644</v>
      </c>
      <c r="I1141" s="38" t="n">
        <f aca="false">H1140-H1141</f>
        <v>0.000132654372845376</v>
      </c>
      <c r="J1141" s="39" t="n">
        <f aca="false">INDEX('Default Prob'!$C$3:$C$20, _xlfn.IFNA(MATCH(F1141, 'Default Prob'!$B$3:$B$20, 1), 1))</f>
        <v>-0.00536</v>
      </c>
      <c r="K1141" s="40" t="n">
        <f aca="false">1/((1+J1141)^F1141)</f>
        <v>1.02358127350788</v>
      </c>
      <c r="L1141" s="41" t="n">
        <f aca="false">IF(AND(D1141, A1141 &lt;= $G$2), $D$5*$D$2*(A1141-E1141)/365.25, 0)</f>
        <v>0</v>
      </c>
      <c r="M1141" s="41" t="n">
        <f aca="false">IF(A1141&lt;=$G$2, $D$5*$D$2*(A1141-E1141)/365.25, 0)</f>
        <v>616.016427104723</v>
      </c>
      <c r="N1141" s="42" t="n">
        <f aca="false">(L1141*H1141 + M1141*I1141) * K1141</f>
        <v>0.0836442701602415</v>
      </c>
      <c r="O1141" s="43" t="n">
        <f aca="false">IF(A1141&lt;=$G$2, $D$2*(1-$D$3), 0)</f>
        <v>600000</v>
      </c>
      <c r="P1141" s="44" t="n">
        <f aca="false">O1141*I1141*K1141</f>
        <v>81.4695191360752</v>
      </c>
    </row>
    <row r="1142" customFormat="false" ht="15" hidden="false" customHeight="false" outlineLevel="0" collapsed="false">
      <c r="A1142" s="4" t="n">
        <f aca="false">WORKDAY(A1141, 1)</f>
        <v>45481</v>
      </c>
      <c r="B1142" s="33" t="n">
        <f aca="false">DATE(2000, MONTH(A1142), DAY(A1142))</f>
        <v>36715</v>
      </c>
      <c r="C1142" s="33" t="n">
        <f aca="false">VLOOKUP(B1142, $R$9:$S$13, 2)</f>
        <v>36789</v>
      </c>
      <c r="D1142" s="34" t="n">
        <f aca="false">IF(OR(C1142=B1142, AND(C1142&lt;&gt;C1141, C1141&gt;B1141)), 1, 0)</f>
        <v>0</v>
      </c>
      <c r="E1142" s="4" t="n">
        <f aca="false" t="array" ref="E1142:E1142">INDEX($A$9:A1141, MAX(IF($D$9:D1141=1, ROW(D$9:$D1141)-ROW($D$9)+1, 0)))</f>
        <v>45463</v>
      </c>
      <c r="F1142" s="36" t="n">
        <f aca="false">(A1142-$A$2)/365.25</f>
        <v>4.34496919917865</v>
      </c>
      <c r="G1142" s="37" t="n">
        <f aca="false">INDEX('Default Prob'!$P$5:$P$14,MIN(1+_xlfn.IFNA(MATCH(F1142,'Default Prob'!$F$5:$F$14,1),0),COUNT('Default Prob'!$P$5:$P$14)))</f>
        <v>0.056537953153086</v>
      </c>
      <c r="H1142" s="37" t="n">
        <f aca="false">H1141*EXP(-G1141*(F1142-F1141))</f>
        <v>0.856517861343257</v>
      </c>
      <c r="I1142" s="38" t="n">
        <f aca="false">H1141-H1142</f>
        <v>0.000397839937386735</v>
      </c>
      <c r="J1142" s="39" t="n">
        <f aca="false">INDEX('Default Prob'!$C$3:$C$20, _xlfn.IFNA(MATCH(F1142, 'Default Prob'!$B$3:$B$20, 1), 1))</f>
        <v>-0.00536</v>
      </c>
      <c r="K1142" s="40" t="n">
        <f aca="false">1/((1+J1142)^F1142)</f>
        <v>1.02362645850451</v>
      </c>
      <c r="L1142" s="41" t="n">
        <f aca="false">IF(AND(D1142, A1142 &lt;= $G$2), $D$5*$D$2*(A1142-E1142)/365.25, 0)</f>
        <v>0</v>
      </c>
      <c r="M1142" s="41" t="n">
        <f aca="false">IF(A1142&lt;=$G$2, $D$5*$D$2*(A1142-E1142)/365.25, 0)</f>
        <v>739.219712525667</v>
      </c>
      <c r="N1142" s="42" t="n">
        <f aca="false">(L1142*H1142 + M1142*I1142) * K1142</f>
        <v>0.301039455887438</v>
      </c>
      <c r="O1142" s="43" t="n">
        <f aca="false">IF(A1142&lt;=$G$2, $D$2*(1-$D$3), 0)</f>
        <v>600000</v>
      </c>
      <c r="P1142" s="44" t="n">
        <f aca="false">O1142*I1142*K1142</f>
        <v>244.343691695304</v>
      </c>
    </row>
    <row r="1143" customFormat="false" ht="15" hidden="false" customHeight="false" outlineLevel="0" collapsed="false">
      <c r="A1143" s="4" t="n">
        <f aca="false">WORKDAY(A1142, 1)</f>
        <v>45482</v>
      </c>
      <c r="B1143" s="33" t="n">
        <f aca="false">DATE(2000, MONTH(A1143), DAY(A1143))</f>
        <v>36716</v>
      </c>
      <c r="C1143" s="33" t="n">
        <f aca="false">VLOOKUP(B1143, $R$9:$S$13, 2)</f>
        <v>36789</v>
      </c>
      <c r="D1143" s="34" t="n">
        <f aca="false">IF(OR(C1143=B1143, AND(C1143&lt;&gt;C1142, C1142&gt;B1142)), 1, 0)</f>
        <v>0</v>
      </c>
      <c r="E1143" s="4" t="n">
        <f aca="false" t="array" ref="E1143:E1143">INDEX($A$9:A1142, MAX(IF($D$9:D1142=1, ROW(D$9:$D1142)-ROW($D$9)+1, 0)))</f>
        <v>45463</v>
      </c>
      <c r="F1143" s="36" t="n">
        <f aca="false">(A1143-$A$2)/365.25</f>
        <v>4.34770704996578</v>
      </c>
      <c r="G1143" s="37" t="n">
        <f aca="false">INDEX('Default Prob'!$P$5:$P$14,MIN(1+_xlfn.IFNA(MATCH(F1143,'Default Prob'!$F$5:$F$14,1),0),COUNT('Default Prob'!$P$5:$P$14)))</f>
        <v>0.056537953153086</v>
      </c>
      <c r="H1143" s="37" t="n">
        <f aca="false">H1142*EXP(-G1142*(F1143-F1142))</f>
        <v>0.856385289080586</v>
      </c>
      <c r="I1143" s="38" t="n">
        <f aca="false">H1142-H1143</f>
        <v>0.000132572262670938</v>
      </c>
      <c r="J1143" s="39" t="n">
        <f aca="false">INDEX('Default Prob'!$C$3:$C$20, _xlfn.IFNA(MATCH(F1143, 'Default Prob'!$B$3:$B$20, 1), 1))</f>
        <v>-0.00536</v>
      </c>
      <c r="K1143" s="40" t="n">
        <f aca="false">1/((1+J1143)^F1143)</f>
        <v>1.0236415206133</v>
      </c>
      <c r="L1143" s="41" t="n">
        <f aca="false">IF(AND(D1143, A1143 &lt;= $G$2), $D$5*$D$2*(A1143-E1143)/365.25, 0)</f>
        <v>0</v>
      </c>
      <c r="M1143" s="41" t="n">
        <f aca="false">IF(A1143&lt;=$G$2, $D$5*$D$2*(A1143-E1143)/365.25, 0)</f>
        <v>780.287474332649</v>
      </c>
      <c r="N1143" s="42" t="n">
        <f aca="false">(L1143*H1143 + M1143*I1143) * K1143</f>
        <v>0.105890060717901</v>
      </c>
      <c r="O1143" s="43" t="n">
        <f aca="false">IF(A1143&lt;=$G$2, $D$2*(1-$D$3), 0)</f>
        <v>600000</v>
      </c>
      <c r="P1143" s="44" t="n">
        <f aca="false">O1143*I1143*K1143</f>
        <v>81.4238835309753</v>
      </c>
    </row>
    <row r="1144" customFormat="false" ht="15" hidden="false" customHeight="false" outlineLevel="0" collapsed="false">
      <c r="A1144" s="4" t="n">
        <f aca="false">WORKDAY(A1143, 1)</f>
        <v>45483</v>
      </c>
      <c r="B1144" s="33" t="n">
        <f aca="false">DATE(2000, MONTH(A1144), DAY(A1144))</f>
        <v>36717</v>
      </c>
      <c r="C1144" s="33" t="n">
        <f aca="false">VLOOKUP(B1144, $R$9:$S$13, 2)</f>
        <v>36789</v>
      </c>
      <c r="D1144" s="34" t="n">
        <f aca="false">IF(OR(C1144=B1144, AND(C1144&lt;&gt;C1143, C1143&gt;B1143)), 1, 0)</f>
        <v>0</v>
      </c>
      <c r="E1144" s="4" t="n">
        <f aca="false" t="array" ref="E1144:E1144">INDEX($A$9:A1143, MAX(IF($D$9:D1143=1, ROW(D$9:$D1143)-ROW($D$9)+1, 0)))</f>
        <v>45463</v>
      </c>
      <c r="F1144" s="36" t="n">
        <f aca="false">(A1144-$A$2)/365.25</f>
        <v>4.35044490075291</v>
      </c>
      <c r="G1144" s="37" t="n">
        <f aca="false">INDEX('Default Prob'!$P$5:$P$14,MIN(1+_xlfn.IFNA(MATCH(F1144,'Default Prob'!$F$5:$F$14,1),0),COUNT('Default Prob'!$P$5:$P$14)))</f>
        <v>0.056537953153086</v>
      </c>
      <c r="H1144" s="37" t="n">
        <f aca="false">H1143*EXP(-G1143*(F1144-F1143))</f>
        <v>0.856252737337516</v>
      </c>
      <c r="I1144" s="38" t="n">
        <f aca="false">H1143-H1144</f>
        <v>0.000132551743069809</v>
      </c>
      <c r="J1144" s="39" t="n">
        <f aca="false">INDEX('Default Prob'!$C$3:$C$20, _xlfn.IFNA(MATCH(F1144, 'Default Prob'!$B$3:$B$20, 1), 1))</f>
        <v>-0.00536</v>
      </c>
      <c r="K1144" s="40" t="n">
        <f aca="false">1/((1+J1144)^F1144)</f>
        <v>1.02365658294373</v>
      </c>
      <c r="L1144" s="41" t="n">
        <f aca="false">IF(AND(D1144, A1144 &lt;= $G$2), $D$5*$D$2*(A1144-E1144)/365.25, 0)</f>
        <v>0</v>
      </c>
      <c r="M1144" s="41" t="n">
        <f aca="false">IF(A1144&lt;=$G$2, $D$5*$D$2*(A1144-E1144)/365.25, 0)</f>
        <v>821.35523613963</v>
      </c>
      <c r="N1144" s="42" t="n">
        <f aca="false">(L1144*H1144 + M1144*I1144) * K1144</f>
        <v>0.111447609342156</v>
      </c>
      <c r="O1144" s="43" t="n">
        <f aca="false">IF(A1144&lt;=$G$2, $D$2*(1-$D$3), 0)</f>
        <v>600000</v>
      </c>
      <c r="P1144" s="44" t="n">
        <f aca="false">O1144*I1144*K1144</f>
        <v>81.4124786244453</v>
      </c>
    </row>
    <row r="1145" customFormat="false" ht="15" hidden="false" customHeight="false" outlineLevel="0" collapsed="false">
      <c r="A1145" s="4" t="n">
        <f aca="false">WORKDAY(A1144, 1)</f>
        <v>45484</v>
      </c>
      <c r="B1145" s="33" t="n">
        <f aca="false">DATE(2000, MONTH(A1145), DAY(A1145))</f>
        <v>36718</v>
      </c>
      <c r="C1145" s="33" t="n">
        <f aca="false">VLOOKUP(B1145, $R$9:$S$13, 2)</f>
        <v>36789</v>
      </c>
      <c r="D1145" s="34" t="n">
        <f aca="false">IF(OR(C1145=B1145, AND(C1145&lt;&gt;C1144, C1144&gt;B1144)), 1, 0)</f>
        <v>0</v>
      </c>
      <c r="E1145" s="4" t="n">
        <f aca="false" t="array" ref="E1145:E1145">INDEX($A$9:A1144, MAX(IF($D$9:D1144=1, ROW(D$9:$D1144)-ROW($D$9)+1, 0)))</f>
        <v>45463</v>
      </c>
      <c r="F1145" s="36" t="n">
        <f aca="false">(A1145-$A$2)/365.25</f>
        <v>4.35318275154004</v>
      </c>
      <c r="G1145" s="37" t="n">
        <f aca="false">INDEX('Default Prob'!$P$5:$P$14,MIN(1+_xlfn.IFNA(MATCH(F1145,'Default Prob'!$F$5:$F$14,1),0),COUNT('Default Prob'!$P$5:$P$14)))</f>
        <v>0.056537953153086</v>
      </c>
      <c r="H1145" s="37" t="n">
        <f aca="false">H1144*EXP(-G1144*(F1145-F1144))</f>
        <v>0.856120206110871</v>
      </c>
      <c r="I1145" s="38" t="n">
        <f aca="false">H1144-H1145</f>
        <v>0.000132531226644805</v>
      </c>
      <c r="J1145" s="39" t="n">
        <f aca="false">INDEX('Default Prob'!$C$3:$C$20, _xlfn.IFNA(MATCH(F1145, 'Default Prob'!$B$3:$B$20, 1), 1))</f>
        <v>-0.00536</v>
      </c>
      <c r="K1145" s="40" t="n">
        <f aca="false">1/((1+J1145)^F1145)</f>
        <v>1.02367164549579</v>
      </c>
      <c r="L1145" s="41" t="n">
        <f aca="false">IF(AND(D1145, A1145 &lt;= $G$2), $D$5*$D$2*(A1145-E1145)/365.25, 0)</f>
        <v>0</v>
      </c>
      <c r="M1145" s="41" t="n">
        <f aca="false">IF(A1145&lt;=$G$2, $D$5*$D$2*(A1145-E1145)/365.25, 0)</f>
        <v>862.422997946612</v>
      </c>
      <c r="N1145" s="42" t="n">
        <f aca="false">(L1145*H1145 + M1145*I1145) * K1145</f>
        <v>0.11700359901603</v>
      </c>
      <c r="O1145" s="43" t="n">
        <f aca="false">IF(A1145&lt;=$G$2, $D$2*(1-$D$3), 0)</f>
        <v>600000</v>
      </c>
      <c r="P1145" s="44" t="n">
        <f aca="false">O1145*I1145*K1145</f>
        <v>81.4010753154379</v>
      </c>
    </row>
    <row r="1146" customFormat="false" ht="15" hidden="false" customHeight="false" outlineLevel="0" collapsed="false">
      <c r="A1146" s="4" t="n">
        <f aca="false">WORKDAY(A1145, 1)</f>
        <v>45485</v>
      </c>
      <c r="B1146" s="33" t="n">
        <f aca="false">DATE(2000, MONTH(A1146), DAY(A1146))</f>
        <v>36719</v>
      </c>
      <c r="C1146" s="33" t="n">
        <f aca="false">VLOOKUP(B1146, $R$9:$S$13, 2)</f>
        <v>36789</v>
      </c>
      <c r="D1146" s="34" t="n">
        <f aca="false">IF(OR(C1146=B1146, AND(C1146&lt;&gt;C1145, C1145&gt;B1145)), 1, 0)</f>
        <v>0</v>
      </c>
      <c r="E1146" s="4" t="n">
        <f aca="false" t="array" ref="E1146:E1146">INDEX($A$9:A1145, MAX(IF($D$9:D1145=1, ROW(D$9:$D1145)-ROW($D$9)+1, 0)))</f>
        <v>45463</v>
      </c>
      <c r="F1146" s="36" t="n">
        <f aca="false">(A1146-$A$2)/365.25</f>
        <v>4.35592060232717</v>
      </c>
      <c r="G1146" s="37" t="n">
        <f aca="false">INDEX('Default Prob'!$P$5:$P$14,MIN(1+_xlfn.IFNA(MATCH(F1146,'Default Prob'!$F$5:$F$14,1),0),COUNT('Default Prob'!$P$5:$P$14)))</f>
        <v>0.056537953153086</v>
      </c>
      <c r="H1146" s="37" t="n">
        <f aca="false">H1145*EXP(-G1145*(F1146-F1145))</f>
        <v>0.855987695397476</v>
      </c>
      <c r="I1146" s="38" t="n">
        <f aca="false">H1145-H1146</f>
        <v>0.000132510713395262</v>
      </c>
      <c r="J1146" s="39" t="n">
        <f aca="false">INDEX('Default Prob'!$C$3:$C$20, _xlfn.IFNA(MATCH(F1146, 'Default Prob'!$B$3:$B$20, 1), 1))</f>
        <v>-0.00536</v>
      </c>
      <c r="K1146" s="40" t="n">
        <f aca="false">1/((1+J1146)^F1146)</f>
        <v>1.02368670826948</v>
      </c>
      <c r="L1146" s="41" t="n">
        <f aca="false">IF(AND(D1146, A1146 &lt;= $G$2), $D$5*$D$2*(A1146-E1146)/365.25, 0)</f>
        <v>0</v>
      </c>
      <c r="M1146" s="41" t="n">
        <f aca="false">IF(A1146&lt;=$G$2, $D$5*$D$2*(A1146-E1146)/365.25, 0)</f>
        <v>903.490759753593</v>
      </c>
      <c r="N1146" s="42" t="n">
        <f aca="false">(L1146*H1146 + M1146*I1146) * K1146</f>
        <v>0.122558030067056</v>
      </c>
      <c r="O1146" s="43" t="n">
        <f aca="false">IF(A1146&lt;=$G$2, $D$2*(1-$D$3), 0)</f>
        <v>600000</v>
      </c>
      <c r="P1146" s="44" t="n">
        <f aca="false">O1146*I1146*K1146</f>
        <v>81.389673603622</v>
      </c>
    </row>
    <row r="1147" customFormat="false" ht="15" hidden="false" customHeight="false" outlineLevel="0" collapsed="false">
      <c r="A1147" s="4" t="n">
        <f aca="false">WORKDAY(A1146, 1)</f>
        <v>45488</v>
      </c>
      <c r="B1147" s="33" t="n">
        <f aca="false">DATE(2000, MONTH(A1147), DAY(A1147))</f>
        <v>36722</v>
      </c>
      <c r="C1147" s="33" t="n">
        <f aca="false">VLOOKUP(B1147, $R$9:$S$13, 2)</f>
        <v>36789</v>
      </c>
      <c r="D1147" s="34" t="n">
        <f aca="false">IF(OR(C1147=B1147, AND(C1147&lt;&gt;C1146, C1146&gt;B1146)), 1, 0)</f>
        <v>0</v>
      </c>
      <c r="E1147" s="4" t="n">
        <f aca="false" t="array" ref="E1147:E1147">INDEX($A$9:A1146, MAX(IF($D$9:D1146=1, ROW(D$9:$D1146)-ROW($D$9)+1, 0)))</f>
        <v>45463</v>
      </c>
      <c r="F1147" s="36" t="n">
        <f aca="false">(A1147-$A$2)/365.25</f>
        <v>4.36413415468857</v>
      </c>
      <c r="G1147" s="37" t="n">
        <f aca="false">INDEX('Default Prob'!$P$5:$P$14,MIN(1+_xlfn.IFNA(MATCH(F1147,'Default Prob'!$F$5:$F$14,1),0),COUNT('Default Prob'!$P$5:$P$14)))</f>
        <v>0.056537953153086</v>
      </c>
      <c r="H1147" s="37" t="n">
        <f aca="false">H1146*EXP(-G1146*(F1147-F1146))</f>
        <v>0.855590286305039</v>
      </c>
      <c r="I1147" s="38" t="n">
        <f aca="false">H1146-H1147</f>
        <v>0.000397409092436796</v>
      </c>
      <c r="J1147" s="39" t="n">
        <f aca="false">INDEX('Default Prob'!$C$3:$C$20, _xlfn.IFNA(MATCH(F1147, 'Default Prob'!$B$3:$B$20, 1), 1))</f>
        <v>-0.00536</v>
      </c>
      <c r="K1147" s="40" t="n">
        <f aca="false">1/((1+J1147)^F1147)</f>
        <v>1.02373189792043</v>
      </c>
      <c r="L1147" s="41" t="n">
        <f aca="false">IF(AND(D1147, A1147 &lt;= $G$2), $D$5*$D$2*(A1147-E1147)/365.25, 0)</f>
        <v>0</v>
      </c>
      <c r="M1147" s="41" t="n">
        <f aca="false">IF(A1147&lt;=$G$2, $D$5*$D$2*(A1147-E1147)/365.25, 0)</f>
        <v>1026.69404517454</v>
      </c>
      <c r="N1147" s="42" t="n">
        <f aca="false">(L1147*H1147 + M1147*I1147) * K1147</f>
        <v>0.41770057951864</v>
      </c>
      <c r="O1147" s="43" t="n">
        <f aca="false">IF(A1147&lt;=$G$2, $D$2*(1-$D$3), 0)</f>
        <v>600000</v>
      </c>
      <c r="P1147" s="44" t="n">
        <f aca="false">O1147*I1147*K1147</f>
        <v>244.104218670693</v>
      </c>
    </row>
    <row r="1148" customFormat="false" ht="15" hidden="false" customHeight="false" outlineLevel="0" collapsed="false">
      <c r="A1148" s="4" t="n">
        <f aca="false">WORKDAY(A1147, 1)</f>
        <v>45489</v>
      </c>
      <c r="B1148" s="33" t="n">
        <f aca="false">DATE(2000, MONTH(A1148), DAY(A1148))</f>
        <v>36723</v>
      </c>
      <c r="C1148" s="33" t="n">
        <f aca="false">VLOOKUP(B1148, $R$9:$S$13, 2)</f>
        <v>36789</v>
      </c>
      <c r="D1148" s="34" t="n">
        <f aca="false">IF(OR(C1148=B1148, AND(C1148&lt;&gt;C1147, C1147&gt;B1147)), 1, 0)</f>
        <v>0</v>
      </c>
      <c r="E1148" s="4" t="n">
        <f aca="false" t="array" ref="E1148:E1148">INDEX($A$9:A1147, MAX(IF($D$9:D1147=1, ROW(D$9:$D1147)-ROW($D$9)+1, 0)))</f>
        <v>45463</v>
      </c>
      <c r="F1148" s="36" t="n">
        <f aca="false">(A1148-$A$2)/365.25</f>
        <v>4.3668720054757</v>
      </c>
      <c r="G1148" s="37" t="n">
        <f aca="false">INDEX('Default Prob'!$P$5:$P$14,MIN(1+_xlfn.IFNA(MATCH(F1148,'Default Prob'!$F$5:$F$14,1),0),COUNT('Default Prob'!$P$5:$P$14)))</f>
        <v>0.056537953153086</v>
      </c>
      <c r="H1148" s="37" t="n">
        <f aca="false">H1147*EXP(-G1147*(F1148-F1147))</f>
        <v>0.855457857612896</v>
      </c>
      <c r="I1148" s="38" t="n">
        <f aca="false">H1147-H1148</f>
        <v>0.000132428692142916</v>
      </c>
      <c r="J1148" s="39" t="n">
        <f aca="false">INDEX('Default Prob'!$C$3:$C$20, _xlfn.IFNA(MATCH(F1148, 'Default Prob'!$B$3:$B$20, 1), 1))</f>
        <v>-0.00536</v>
      </c>
      <c r="K1148" s="40" t="n">
        <f aca="false">1/((1+J1148)^F1148)</f>
        <v>1.02374696158071</v>
      </c>
      <c r="L1148" s="41" t="n">
        <f aca="false">IF(AND(D1148, A1148 &lt;= $G$2), $D$5*$D$2*(A1148-E1148)/365.25, 0)</f>
        <v>0</v>
      </c>
      <c r="M1148" s="41" t="n">
        <f aca="false">IF(A1148&lt;=$G$2, $D$5*$D$2*(A1148-E1148)/365.25, 0)</f>
        <v>1067.76180698152</v>
      </c>
      <c r="N1148" s="42" t="n">
        <f aca="false">(L1148*H1148 + M1148*I1148) * K1148</f>
        <v>0.144760174595189</v>
      </c>
      <c r="O1148" s="43" t="n">
        <f aca="false">IF(A1148&lt;=$G$2, $D$2*(1-$D$3), 0)</f>
        <v>600000</v>
      </c>
      <c r="P1148" s="44" t="n">
        <f aca="false">O1148*I1148*K1148</f>
        <v>81.3440827244504</v>
      </c>
    </row>
    <row r="1149" customFormat="false" ht="15" hidden="false" customHeight="false" outlineLevel="0" collapsed="false">
      <c r="A1149" s="4" t="n">
        <f aca="false">WORKDAY(A1148, 1)</f>
        <v>45490</v>
      </c>
      <c r="B1149" s="33" t="n">
        <f aca="false">DATE(2000, MONTH(A1149), DAY(A1149))</f>
        <v>36724</v>
      </c>
      <c r="C1149" s="33" t="n">
        <f aca="false">VLOOKUP(B1149, $R$9:$S$13, 2)</f>
        <v>36789</v>
      </c>
      <c r="D1149" s="34" t="n">
        <f aca="false">IF(OR(C1149=B1149, AND(C1149&lt;&gt;C1148, C1148&gt;B1148)), 1, 0)</f>
        <v>0</v>
      </c>
      <c r="E1149" s="4" t="n">
        <f aca="false" t="array" ref="E1149:E1149">INDEX($A$9:A1148, MAX(IF($D$9:D1148=1, ROW(D$9:$D1148)-ROW($D$9)+1, 0)))</f>
        <v>45463</v>
      </c>
      <c r="F1149" s="36" t="n">
        <f aca="false">(A1149-$A$2)/365.25</f>
        <v>4.36960985626283</v>
      </c>
      <c r="G1149" s="37" t="n">
        <f aca="false">INDEX('Default Prob'!$P$5:$P$14,MIN(1+_xlfn.IFNA(MATCH(F1149,'Default Prob'!$F$5:$F$14,1),0),COUNT('Default Prob'!$P$5:$P$14)))</f>
        <v>0.056537953153086</v>
      </c>
      <c r="H1149" s="37" t="n">
        <f aca="false">H1148*EXP(-G1148*(F1149-F1148))</f>
        <v>0.855325449418133</v>
      </c>
      <c r="I1149" s="38" t="n">
        <f aca="false">H1148-H1149</f>
        <v>0.000132408194763678</v>
      </c>
      <c r="J1149" s="39" t="n">
        <f aca="false">INDEX('Default Prob'!$C$3:$C$20, _xlfn.IFNA(MATCH(F1149, 'Default Prob'!$B$3:$B$20, 1), 1))</f>
        <v>-0.00536</v>
      </c>
      <c r="K1149" s="40" t="n">
        <f aca="false">1/((1+J1149)^F1149)</f>
        <v>1.02376202546264</v>
      </c>
      <c r="L1149" s="41" t="n">
        <f aca="false">IF(AND(D1149, A1149 &lt;= $G$2), $D$5*$D$2*(A1149-E1149)/365.25, 0)</f>
        <v>0</v>
      </c>
      <c r="M1149" s="41" t="n">
        <f aca="false">IF(A1149&lt;=$G$2, $D$5*$D$2*(A1149-E1149)/365.25, 0)</f>
        <v>1108.8295687885</v>
      </c>
      <c r="N1149" s="42" t="n">
        <f aca="false">(L1149*H1149 + M1149*I1149) * K1149</f>
        <v>0.150306817445424</v>
      </c>
      <c r="O1149" s="43" t="n">
        <f aca="false">IF(A1149&lt;=$G$2, $D$2*(1-$D$3), 0)</f>
        <v>600000</v>
      </c>
      <c r="P1149" s="44" t="n">
        <f aca="false">O1149*I1149*K1149</f>
        <v>81.3326889954686</v>
      </c>
    </row>
    <row r="1150" customFormat="false" ht="15" hidden="false" customHeight="false" outlineLevel="0" collapsed="false">
      <c r="A1150" s="4" t="n">
        <f aca="false">WORKDAY(A1149, 1)</f>
        <v>45491</v>
      </c>
      <c r="B1150" s="33" t="n">
        <f aca="false">DATE(2000, MONTH(A1150), DAY(A1150))</f>
        <v>36725</v>
      </c>
      <c r="C1150" s="33" t="n">
        <f aca="false">VLOOKUP(B1150, $R$9:$S$13, 2)</f>
        <v>36789</v>
      </c>
      <c r="D1150" s="34" t="n">
        <f aca="false">IF(OR(C1150=B1150, AND(C1150&lt;&gt;C1149, C1149&gt;B1149)), 1, 0)</f>
        <v>0</v>
      </c>
      <c r="E1150" s="4" t="n">
        <f aca="false" t="array" ref="E1150:E1150">INDEX($A$9:A1149, MAX(IF($D$9:D1149=1, ROW(D$9:$D1149)-ROW($D$9)+1, 0)))</f>
        <v>45463</v>
      </c>
      <c r="F1150" s="36" t="n">
        <f aca="false">(A1150-$A$2)/365.25</f>
        <v>4.37234770704997</v>
      </c>
      <c r="G1150" s="37" t="n">
        <f aca="false">INDEX('Default Prob'!$P$5:$P$14,MIN(1+_xlfn.IFNA(MATCH(F1150,'Default Prob'!$F$5:$F$14,1),0),COUNT('Default Prob'!$P$5:$P$14)))</f>
        <v>0.056537953153086</v>
      </c>
      <c r="H1150" s="37" t="n">
        <f aca="false">H1149*EXP(-G1149*(F1150-F1149))</f>
        <v>0.855193061717576</v>
      </c>
      <c r="I1150" s="38" t="n">
        <f aca="false">H1149-H1150</f>
        <v>0.000132387700557124</v>
      </c>
      <c r="J1150" s="39" t="n">
        <f aca="false">INDEX('Default Prob'!$C$3:$C$20, _xlfn.IFNA(MATCH(F1150, 'Default Prob'!$B$3:$B$20, 1), 1))</f>
        <v>-0.00536</v>
      </c>
      <c r="K1150" s="40" t="n">
        <f aca="false">1/((1+J1150)^F1150)</f>
        <v>1.02377708956623</v>
      </c>
      <c r="L1150" s="41" t="n">
        <f aca="false">IF(AND(D1150, A1150 &lt;= $G$2), $D$5*$D$2*(A1150-E1150)/365.25, 0)</f>
        <v>0</v>
      </c>
      <c r="M1150" s="41" t="n">
        <f aca="false">IF(A1150&lt;=$G$2, $D$5*$D$2*(A1150-E1150)/365.25, 0)</f>
        <v>1149.89733059548</v>
      </c>
      <c r="N1150" s="42" t="n">
        <f aca="false">(L1150*H1150 + M1150*I1150) * K1150</f>
        <v>0.155851903637809</v>
      </c>
      <c r="O1150" s="43" t="n">
        <f aca="false">IF(A1150&lt;=$G$2, $D$2*(1-$D$3), 0)</f>
        <v>600000</v>
      </c>
      <c r="P1150" s="44" t="n">
        <f aca="false">O1150*I1150*K1150</f>
        <v>81.3212968624424</v>
      </c>
    </row>
    <row r="1151" customFormat="false" ht="15" hidden="false" customHeight="false" outlineLevel="0" collapsed="false">
      <c r="A1151" s="4" t="n">
        <f aca="false">WORKDAY(A1150, 1)</f>
        <v>45492</v>
      </c>
      <c r="B1151" s="33" t="n">
        <f aca="false">DATE(2000, MONTH(A1151), DAY(A1151))</f>
        <v>36726</v>
      </c>
      <c r="C1151" s="33" t="n">
        <f aca="false">VLOOKUP(B1151, $R$9:$S$13, 2)</f>
        <v>36789</v>
      </c>
      <c r="D1151" s="34" t="n">
        <f aca="false">IF(OR(C1151=B1151, AND(C1151&lt;&gt;C1150, C1150&gt;B1150)), 1, 0)</f>
        <v>0</v>
      </c>
      <c r="E1151" s="4" t="n">
        <f aca="false" t="array" ref="E1151:E1151">INDEX($A$9:A1150, MAX(IF($D$9:D1150=1, ROW(D$9:$D1150)-ROW($D$9)+1, 0)))</f>
        <v>45463</v>
      </c>
      <c r="F1151" s="36" t="n">
        <f aca="false">(A1151-$A$2)/365.25</f>
        <v>4.3750855578371</v>
      </c>
      <c r="G1151" s="37" t="n">
        <f aca="false">INDEX('Default Prob'!$P$5:$P$14,MIN(1+_xlfn.IFNA(MATCH(F1151,'Default Prob'!$F$5:$F$14,1),0),COUNT('Default Prob'!$P$5:$P$14)))</f>
        <v>0.056537953153086</v>
      </c>
      <c r="H1151" s="37" t="n">
        <f aca="false">H1150*EXP(-G1150*(F1151-F1150))</f>
        <v>0.855060694508053</v>
      </c>
      <c r="I1151" s="38" t="n">
        <f aca="false">H1150-H1151</f>
        <v>0.000132367209522699</v>
      </c>
      <c r="J1151" s="39" t="n">
        <f aca="false">INDEX('Default Prob'!$C$3:$C$20, _xlfn.IFNA(MATCH(F1151, 'Default Prob'!$B$3:$B$20, 1), 1))</f>
        <v>-0.00536</v>
      </c>
      <c r="K1151" s="40" t="n">
        <f aca="false">1/((1+J1151)^F1151)</f>
        <v>1.02379215389147</v>
      </c>
      <c r="L1151" s="41" t="n">
        <f aca="false">IF(AND(D1151, A1151 &lt;= $G$2), $D$5*$D$2*(A1151-E1151)/365.25, 0)</f>
        <v>0</v>
      </c>
      <c r="M1151" s="41" t="n">
        <f aca="false">IF(A1151&lt;=$G$2, $D$5*$D$2*(A1151-E1151)/365.25, 0)</f>
        <v>1190.96509240246</v>
      </c>
      <c r="N1151" s="42" t="n">
        <f aca="false">(L1151*H1151 + M1151*I1151) * K1151</f>
        <v>0.161395433499532</v>
      </c>
      <c r="O1151" s="43" t="n">
        <f aca="false">IF(A1151&lt;=$G$2, $D$2*(1-$D$3), 0)</f>
        <v>600000</v>
      </c>
      <c r="P1151" s="44" t="n">
        <f aca="false">O1151*I1151*K1151</f>
        <v>81.3099063251089</v>
      </c>
    </row>
    <row r="1152" customFormat="false" ht="15" hidden="false" customHeight="false" outlineLevel="0" collapsed="false">
      <c r="A1152" s="4" t="n">
        <f aca="false">WORKDAY(A1151, 1)</f>
        <v>45495</v>
      </c>
      <c r="B1152" s="33" t="n">
        <f aca="false">DATE(2000, MONTH(A1152), DAY(A1152))</f>
        <v>36729</v>
      </c>
      <c r="C1152" s="33" t="n">
        <f aca="false">VLOOKUP(B1152, $R$9:$S$13, 2)</f>
        <v>36789</v>
      </c>
      <c r="D1152" s="34" t="n">
        <f aca="false">IF(OR(C1152=B1152, AND(C1152&lt;&gt;C1151, C1151&gt;B1151)), 1, 0)</f>
        <v>0</v>
      </c>
      <c r="E1152" s="4" t="n">
        <f aca="false" t="array" ref="E1152:E1152">INDEX($A$9:A1151, MAX(IF($D$9:D1151=1, ROW(D$9:$D1151)-ROW($D$9)+1, 0)))</f>
        <v>45463</v>
      </c>
      <c r="F1152" s="36" t="n">
        <f aca="false">(A1152-$A$2)/365.25</f>
        <v>4.38329911019849</v>
      </c>
      <c r="G1152" s="37" t="n">
        <f aca="false">INDEX('Default Prob'!$P$5:$P$14,MIN(1+_xlfn.IFNA(MATCH(F1152,'Default Prob'!$F$5:$F$14,1),0),COUNT('Default Prob'!$P$5:$P$14)))</f>
        <v>0.056537953153086</v>
      </c>
      <c r="H1152" s="37" t="n">
        <f aca="false">H1151*EXP(-G1151*(F1152-F1151))</f>
        <v>0.854663715793978</v>
      </c>
      <c r="I1152" s="38" t="n">
        <f aca="false">H1151-H1152</f>
        <v>0.000396978714074847</v>
      </c>
      <c r="J1152" s="39" t="n">
        <f aca="false">INDEX('Default Prob'!$C$3:$C$20, _xlfn.IFNA(MATCH(F1152, 'Default Prob'!$B$3:$B$20, 1), 1))</f>
        <v>-0.00536</v>
      </c>
      <c r="K1152" s="40" t="n">
        <f aca="false">1/((1+J1152)^F1152)</f>
        <v>1.02383734819721</v>
      </c>
      <c r="L1152" s="41" t="n">
        <f aca="false">IF(AND(D1152, A1152 &lt;= $G$2), $D$5*$D$2*(A1152-E1152)/365.25, 0)</f>
        <v>0</v>
      </c>
      <c r="M1152" s="41" t="n">
        <f aca="false">IF(A1152&lt;=$G$2, $D$5*$D$2*(A1152-E1152)/365.25, 0)</f>
        <v>1314.16837782341</v>
      </c>
      <c r="N1152" s="42" t="n">
        <f aca="false">(L1152*H1152 + M1152*I1152) * K1152</f>
        <v>0.534132742714258</v>
      </c>
      <c r="O1152" s="43" t="n">
        <f aca="false">IF(A1152&lt;=$G$2, $D$2*(1-$D$3), 0)</f>
        <v>600000</v>
      </c>
      <c r="P1152" s="44" t="n">
        <f aca="false">O1152*I1152*K1152</f>
        <v>243.864980345478</v>
      </c>
    </row>
    <row r="1153" customFormat="false" ht="15" hidden="false" customHeight="false" outlineLevel="0" collapsed="false">
      <c r="A1153" s="4" t="n">
        <f aca="false">WORKDAY(A1152, 1)</f>
        <v>45496</v>
      </c>
      <c r="B1153" s="33" t="n">
        <f aca="false">DATE(2000, MONTH(A1153), DAY(A1153))</f>
        <v>36730</v>
      </c>
      <c r="C1153" s="33" t="n">
        <f aca="false">VLOOKUP(B1153, $R$9:$S$13, 2)</f>
        <v>36789</v>
      </c>
      <c r="D1153" s="34" t="n">
        <f aca="false">IF(OR(C1153=B1153, AND(C1153&lt;&gt;C1152, C1152&gt;B1152)), 1, 0)</f>
        <v>0</v>
      </c>
      <c r="E1153" s="4" t="n">
        <f aca="false" t="array" ref="E1153:E1153">INDEX($A$9:A1152, MAX(IF($D$9:D1152=1, ROW(D$9:$D1152)-ROW($D$9)+1, 0)))</f>
        <v>45463</v>
      </c>
      <c r="F1153" s="36" t="n">
        <f aca="false">(A1153-$A$2)/365.25</f>
        <v>4.38603696098563</v>
      </c>
      <c r="G1153" s="37" t="n">
        <f aca="false">INDEX('Default Prob'!$P$5:$P$14,MIN(1+_xlfn.IFNA(MATCH(F1153,'Default Prob'!$F$5:$F$14,1),0),COUNT('Default Prob'!$P$5:$P$14)))</f>
        <v>0.056537953153086</v>
      </c>
      <c r="H1153" s="37" t="n">
        <f aca="false">H1152*EXP(-G1152*(F1153-F1152))</f>
        <v>0.854531430516882</v>
      </c>
      <c r="I1153" s="38" t="n">
        <f aca="false">H1152-H1153</f>
        <v>0.000132285277096078</v>
      </c>
      <c r="J1153" s="39" t="n">
        <f aca="false">INDEX('Default Prob'!$C$3:$C$20, _xlfn.IFNA(MATCH(F1153, 'Default Prob'!$B$3:$B$20, 1), 1))</f>
        <v>-0.00536</v>
      </c>
      <c r="K1153" s="40" t="n">
        <f aca="false">1/((1+J1153)^F1153)</f>
        <v>1.02385241340913</v>
      </c>
      <c r="L1153" s="41" t="n">
        <f aca="false">IF(AND(D1153, A1153 &lt;= $G$2), $D$5*$D$2*(A1153-E1153)/365.25, 0)</f>
        <v>0</v>
      </c>
      <c r="M1153" s="41" t="n">
        <f aca="false">IF(A1153&lt;=$G$2, $D$5*$D$2*(A1153-E1153)/365.25, 0)</f>
        <v>1355.23613963039</v>
      </c>
      <c r="N1153" s="42" t="n">
        <f aca="false">(L1153*H1153 + M1153*I1153) * K1153</f>
        <v>0.183553996182317</v>
      </c>
      <c r="O1153" s="43" t="n">
        <f aca="false">IF(A1153&lt;=$G$2, $D$2*(1-$D$3), 0)</f>
        <v>600000</v>
      </c>
      <c r="P1153" s="44" t="n">
        <f aca="false">O1153*I1153*K1153</f>
        <v>81.2643601279893</v>
      </c>
    </row>
    <row r="1154" customFormat="false" ht="15" hidden="false" customHeight="false" outlineLevel="0" collapsed="false">
      <c r="A1154" s="4" t="n">
        <f aca="false">WORKDAY(A1153, 1)</f>
        <v>45497</v>
      </c>
      <c r="B1154" s="33" t="n">
        <f aca="false">DATE(2000, MONTH(A1154), DAY(A1154))</f>
        <v>36731</v>
      </c>
      <c r="C1154" s="33" t="n">
        <f aca="false">VLOOKUP(B1154, $R$9:$S$13, 2)</f>
        <v>36789</v>
      </c>
      <c r="D1154" s="34" t="n">
        <f aca="false">IF(OR(C1154=B1154, AND(C1154&lt;&gt;C1153, C1153&gt;B1153)), 1, 0)</f>
        <v>0</v>
      </c>
      <c r="E1154" s="4" t="n">
        <f aca="false" t="array" ref="E1154:E1154">INDEX($A$9:A1153, MAX(IF($D$9:D1153=1, ROW(D$9:$D1153)-ROW($D$9)+1, 0)))</f>
        <v>45463</v>
      </c>
      <c r="F1154" s="36" t="n">
        <f aca="false">(A1154-$A$2)/365.25</f>
        <v>4.38877481177276</v>
      </c>
      <c r="G1154" s="37" t="n">
        <f aca="false">INDEX('Default Prob'!$P$5:$P$14,MIN(1+_xlfn.IFNA(MATCH(F1154,'Default Prob'!$F$5:$F$14,1),0),COUNT('Default Prob'!$P$5:$P$14)))</f>
        <v>0.056537953153086</v>
      </c>
      <c r="H1154" s="37" t="n">
        <f aca="false">H1153*EXP(-G1153*(F1154-F1153))</f>
        <v>0.854399165714967</v>
      </c>
      <c r="I1154" s="38" t="n">
        <f aca="false">H1153-H1154</f>
        <v>0.00013226480191475</v>
      </c>
      <c r="J1154" s="39" t="n">
        <f aca="false">INDEX('Default Prob'!$C$3:$C$20, _xlfn.IFNA(MATCH(F1154, 'Default Prob'!$B$3:$B$20, 1), 1))</f>
        <v>-0.00536</v>
      </c>
      <c r="K1154" s="40" t="n">
        <f aca="false">1/((1+J1154)^F1154)</f>
        <v>1.02386747884273</v>
      </c>
      <c r="L1154" s="41" t="n">
        <f aca="false">IF(AND(D1154, A1154 &lt;= $G$2), $D$5*$D$2*(A1154-E1154)/365.25, 0)</f>
        <v>0</v>
      </c>
      <c r="M1154" s="41" t="n">
        <f aca="false">IF(A1154&lt;=$G$2, $D$5*$D$2*(A1154-E1154)/365.25, 0)</f>
        <v>1396.30390143737</v>
      </c>
      <c r="N1154" s="42" t="n">
        <f aca="false">(L1154*H1154 + M1154*I1154) * K1154</f>
        <v>0.189089749297207</v>
      </c>
      <c r="O1154" s="43" t="n">
        <f aca="false">IF(A1154&lt;=$G$2, $D$2*(1-$D$3), 0)</f>
        <v>600000</v>
      </c>
      <c r="P1154" s="44" t="n">
        <f aca="false">O1154*I1154*K1154</f>
        <v>81.2529775656529</v>
      </c>
    </row>
    <row r="1155" customFormat="false" ht="15" hidden="false" customHeight="false" outlineLevel="0" collapsed="false">
      <c r="A1155" s="4" t="n">
        <f aca="false">WORKDAY(A1154, 1)</f>
        <v>45498</v>
      </c>
      <c r="B1155" s="33" t="n">
        <f aca="false">DATE(2000, MONTH(A1155), DAY(A1155))</f>
        <v>36732</v>
      </c>
      <c r="C1155" s="33" t="n">
        <f aca="false">VLOOKUP(B1155, $R$9:$S$13, 2)</f>
        <v>36789</v>
      </c>
      <c r="D1155" s="34" t="n">
        <f aca="false">IF(OR(C1155=B1155, AND(C1155&lt;&gt;C1154, C1154&gt;B1154)), 1, 0)</f>
        <v>0</v>
      </c>
      <c r="E1155" s="4" t="n">
        <f aca="false" t="array" ref="E1155:E1155">INDEX($A$9:A1154, MAX(IF($D$9:D1154=1, ROW(D$9:$D1154)-ROW($D$9)+1, 0)))</f>
        <v>45463</v>
      </c>
      <c r="F1155" s="36" t="n">
        <f aca="false">(A1155-$A$2)/365.25</f>
        <v>4.39151266255989</v>
      </c>
      <c r="G1155" s="37" t="n">
        <f aca="false">INDEX('Default Prob'!$P$5:$P$14,MIN(1+_xlfn.IFNA(MATCH(F1155,'Default Prob'!$F$5:$F$14,1),0),COUNT('Default Prob'!$P$5:$P$14)))</f>
        <v>0.056537953153086</v>
      </c>
      <c r="H1155" s="37" t="n">
        <f aca="false">H1154*EXP(-G1154*(F1155-F1154))</f>
        <v>0.854266921385065</v>
      </c>
      <c r="I1155" s="38" t="n">
        <f aca="false">H1154-H1155</f>
        <v>0.000132244329902664</v>
      </c>
      <c r="J1155" s="39" t="n">
        <f aca="false">INDEX('Default Prob'!$C$3:$C$20, _xlfn.IFNA(MATCH(F1155, 'Default Prob'!$B$3:$B$20, 1), 1))</f>
        <v>-0.00536</v>
      </c>
      <c r="K1155" s="40" t="n">
        <f aca="false">1/((1+J1155)^F1155)</f>
        <v>1.02388254449801</v>
      </c>
      <c r="L1155" s="41" t="n">
        <f aca="false">IF(AND(D1155, A1155 &lt;= $G$2), $D$5*$D$2*(A1155-E1155)/365.25, 0)</f>
        <v>0</v>
      </c>
      <c r="M1155" s="41" t="n">
        <f aca="false">IF(A1155&lt;=$G$2, $D$5*$D$2*(A1155-E1155)/365.25, 0)</f>
        <v>1437.37166324435</v>
      </c>
      <c r="N1155" s="42" t="n">
        <f aca="false">(L1155*H1155 + M1155*I1155) * K1155</f>
        <v>0.194623948043782</v>
      </c>
      <c r="O1155" s="43" t="n">
        <f aca="false">IF(A1155&lt;=$G$2, $D$2*(1-$D$3), 0)</f>
        <v>600000</v>
      </c>
      <c r="P1155" s="44" t="n">
        <f aca="false">O1155*I1155*K1155</f>
        <v>81.2415965977045</v>
      </c>
    </row>
    <row r="1156" customFormat="false" ht="15" hidden="false" customHeight="false" outlineLevel="0" collapsed="false">
      <c r="A1156" s="4" t="n">
        <f aca="false">WORKDAY(A1155, 1)</f>
        <v>45499</v>
      </c>
      <c r="B1156" s="33" t="n">
        <f aca="false">DATE(2000, MONTH(A1156), DAY(A1156))</f>
        <v>36733</v>
      </c>
      <c r="C1156" s="33" t="n">
        <f aca="false">VLOOKUP(B1156, $R$9:$S$13, 2)</f>
        <v>36789</v>
      </c>
      <c r="D1156" s="34" t="n">
        <f aca="false">IF(OR(C1156=B1156, AND(C1156&lt;&gt;C1155, C1155&gt;B1155)), 1, 0)</f>
        <v>0</v>
      </c>
      <c r="E1156" s="4" t="n">
        <f aca="false" t="array" ref="E1156:E1156">INDEX($A$9:A1155, MAX(IF($D$9:D1155=1, ROW(D$9:$D1155)-ROW($D$9)+1, 0)))</f>
        <v>45463</v>
      </c>
      <c r="F1156" s="36" t="n">
        <f aca="false">(A1156-$A$2)/365.25</f>
        <v>4.39425051334702</v>
      </c>
      <c r="G1156" s="37" t="n">
        <f aca="false">INDEX('Default Prob'!$P$5:$P$14,MIN(1+_xlfn.IFNA(MATCH(F1156,'Default Prob'!$F$5:$F$14,1),0),COUNT('Default Prob'!$P$5:$P$14)))</f>
        <v>0.056537953153086</v>
      </c>
      <c r="H1156" s="37" t="n">
        <f aca="false">H1155*EXP(-G1155*(F1156-F1155))</f>
        <v>0.854134697524006</v>
      </c>
      <c r="I1156" s="38" t="n">
        <f aca="false">H1155-H1156</f>
        <v>0.000132223861059155</v>
      </c>
      <c r="J1156" s="39" t="n">
        <f aca="false">INDEX('Default Prob'!$C$3:$C$20, _xlfn.IFNA(MATCH(F1156, 'Default Prob'!$B$3:$B$20, 1), 1))</f>
        <v>-0.00536</v>
      </c>
      <c r="K1156" s="40" t="n">
        <f aca="false">1/((1+J1156)^F1156)</f>
        <v>1.02389761037497</v>
      </c>
      <c r="L1156" s="41" t="n">
        <f aca="false">IF(AND(D1156, A1156 &lt;= $G$2), $D$5*$D$2*(A1156-E1156)/365.25, 0)</f>
        <v>0</v>
      </c>
      <c r="M1156" s="41" t="n">
        <f aca="false">IF(A1156&lt;=$G$2, $D$5*$D$2*(A1156-E1156)/365.25, 0)</f>
        <v>1478.43942505133</v>
      </c>
      <c r="N1156" s="42" t="n">
        <f aca="false">(L1156*H1156 + M1156*I1156) * K1156</f>
        <v>0.200156592748614</v>
      </c>
      <c r="O1156" s="43" t="n">
        <f aca="false">IF(A1156&lt;=$G$2, $D$2*(1-$D$3), 0)</f>
        <v>600000</v>
      </c>
      <c r="P1156" s="44" t="n">
        <f aca="false">O1156*I1156*K1156</f>
        <v>81.2302172238126</v>
      </c>
    </row>
    <row r="1157" customFormat="false" ht="15" hidden="false" customHeight="false" outlineLevel="0" collapsed="false">
      <c r="A1157" s="4" t="n">
        <f aca="false">WORKDAY(A1156, 1)</f>
        <v>45502</v>
      </c>
      <c r="B1157" s="33" t="n">
        <f aca="false">DATE(2000, MONTH(A1157), DAY(A1157))</f>
        <v>36736</v>
      </c>
      <c r="C1157" s="33" t="n">
        <f aca="false">VLOOKUP(B1157, $R$9:$S$13, 2)</f>
        <v>36789</v>
      </c>
      <c r="D1157" s="34" t="n">
        <f aca="false">IF(OR(C1157=B1157, AND(C1157&lt;&gt;C1156, C1156&gt;B1156)), 1, 0)</f>
        <v>0</v>
      </c>
      <c r="E1157" s="4" t="n">
        <f aca="false" t="array" ref="E1157:E1157">INDEX($A$9:A1156, MAX(IF($D$9:D1156=1, ROW(D$9:$D1156)-ROW($D$9)+1, 0)))</f>
        <v>45463</v>
      </c>
      <c r="F1157" s="36" t="n">
        <f aca="false">(A1157-$A$2)/365.25</f>
        <v>4.40246406570842</v>
      </c>
      <c r="G1157" s="37" t="n">
        <f aca="false">INDEX('Default Prob'!$P$5:$P$14,MIN(1+_xlfn.IFNA(MATCH(F1157,'Default Prob'!$F$5:$F$14,1),0),COUNT('Default Prob'!$P$5:$P$14)))</f>
        <v>0.056537953153086</v>
      </c>
      <c r="H1157" s="37" t="n">
        <f aca="false">H1156*EXP(-G1156*(F1157-F1156))</f>
        <v>0.85373814872221</v>
      </c>
      <c r="I1157" s="38" t="n">
        <f aca="false">H1156-H1157</f>
        <v>0.000396548801795849</v>
      </c>
      <c r="J1157" s="39" t="n">
        <f aca="false">INDEX('Default Prob'!$C$3:$C$20, _xlfn.IFNA(MATCH(F1157, 'Default Prob'!$B$3:$B$20, 1), 1))</f>
        <v>-0.00536</v>
      </c>
      <c r="K1157" s="40" t="n">
        <f aca="false">1/((1+J1157)^F1157)</f>
        <v>1.02394280933598</v>
      </c>
      <c r="L1157" s="41" t="n">
        <f aca="false">IF(AND(D1157, A1157 &lt;= $G$2), $D$5*$D$2*(A1157-E1157)/365.25, 0)</f>
        <v>0</v>
      </c>
      <c r="M1157" s="41" t="n">
        <f aca="false">IF(A1157&lt;=$G$2, $D$5*$D$2*(A1157-E1157)/365.25, 0)</f>
        <v>1601.64271047228</v>
      </c>
      <c r="N1157" s="42" t="n">
        <f aca="false">(L1157*H1157 + M1157*I1157) * K1157</f>
        <v>0.650336282210952</v>
      </c>
      <c r="O1157" s="43" t="n">
        <f aca="false">IF(A1157&lt;=$G$2, $D$2*(1-$D$3), 0)</f>
        <v>600000</v>
      </c>
      <c r="P1157" s="44" t="n">
        <f aca="false">O1157*I1157*K1157</f>
        <v>243.625976489795</v>
      </c>
    </row>
    <row r="1158" customFormat="false" ht="15" hidden="false" customHeight="false" outlineLevel="0" collapsed="false">
      <c r="A1158" s="4" t="n">
        <f aca="false">WORKDAY(A1157, 1)</f>
        <v>45503</v>
      </c>
      <c r="B1158" s="33" t="n">
        <f aca="false">DATE(2000, MONTH(A1158), DAY(A1158))</f>
        <v>36737</v>
      </c>
      <c r="C1158" s="33" t="n">
        <f aca="false">VLOOKUP(B1158, $R$9:$S$13, 2)</f>
        <v>36789</v>
      </c>
      <c r="D1158" s="34" t="n">
        <f aca="false">IF(OR(C1158=B1158, AND(C1158&lt;&gt;C1157, C1157&gt;B1157)), 1, 0)</f>
        <v>0</v>
      </c>
      <c r="E1158" s="4" t="n">
        <f aca="false" t="array" ref="E1158:E1158">INDEX($A$9:A1157, MAX(IF($D$9:D1157=1, ROW(D$9:$D1157)-ROW($D$9)+1, 0)))</f>
        <v>45463</v>
      </c>
      <c r="F1158" s="36" t="n">
        <f aca="false">(A1158-$A$2)/365.25</f>
        <v>4.40520191649555</v>
      </c>
      <c r="G1158" s="37" t="n">
        <f aca="false">INDEX('Default Prob'!$P$5:$P$14,MIN(1+_xlfn.IFNA(MATCH(F1158,'Default Prob'!$F$5:$F$14,1),0),COUNT('Default Prob'!$P$5:$P$14)))</f>
        <v>0.056537953153086</v>
      </c>
      <c r="H1158" s="37" t="n">
        <f aca="false">H1157*EXP(-G1157*(F1158-F1157))</f>
        <v>0.853606006704847</v>
      </c>
      <c r="I1158" s="38" t="n">
        <f aca="false">H1157-H1158</f>
        <v>0.000132142017362114</v>
      </c>
      <c r="J1158" s="39" t="n">
        <f aca="false">INDEX('Default Prob'!$C$3:$C$20, _xlfn.IFNA(MATCH(F1158, 'Default Prob'!$B$3:$B$20, 1), 1))</f>
        <v>-0.00536</v>
      </c>
      <c r="K1158" s="40" t="n">
        <f aca="false">1/((1+J1158)^F1158)</f>
        <v>1.02395787609971</v>
      </c>
      <c r="L1158" s="41" t="n">
        <f aca="false">IF(AND(D1158, A1158 &lt;= $G$2), $D$5*$D$2*(A1158-E1158)/365.25, 0)</f>
        <v>0</v>
      </c>
      <c r="M1158" s="41" t="n">
        <f aca="false">IF(A1158&lt;=$G$2, $D$5*$D$2*(A1158-E1158)/365.25, 0)</f>
        <v>1642.71047227926</v>
      </c>
      <c r="N1158" s="42" t="n">
        <f aca="false">(L1158*H1158 + M1158*I1158) * K1158</f>
        <v>0.222271637686473</v>
      </c>
      <c r="O1158" s="43" t="n">
        <f aca="false">IF(A1158&lt;=$G$2, $D$2*(1-$D$3), 0)</f>
        <v>600000</v>
      </c>
      <c r="P1158" s="44" t="n">
        <f aca="false">O1158*I1158*K1158</f>
        <v>81.1847156649842</v>
      </c>
    </row>
    <row r="1159" customFormat="false" ht="15" hidden="false" customHeight="false" outlineLevel="0" collapsed="false">
      <c r="A1159" s="4" t="n">
        <f aca="false">WORKDAY(A1158, 1)</f>
        <v>45504</v>
      </c>
      <c r="B1159" s="33" t="n">
        <f aca="false">DATE(2000, MONTH(A1159), DAY(A1159))</f>
        <v>36738</v>
      </c>
      <c r="C1159" s="33" t="n">
        <f aca="false">VLOOKUP(B1159, $R$9:$S$13, 2)</f>
        <v>36789</v>
      </c>
      <c r="D1159" s="34" t="n">
        <f aca="false">IF(OR(C1159=B1159, AND(C1159&lt;&gt;C1158, C1158&gt;B1158)), 1, 0)</f>
        <v>0</v>
      </c>
      <c r="E1159" s="4" t="n">
        <f aca="false" t="array" ref="E1159:E1159">INDEX($A$9:A1158, MAX(IF($D$9:D1158=1, ROW(D$9:$D1158)-ROW($D$9)+1, 0)))</f>
        <v>45463</v>
      </c>
      <c r="F1159" s="36" t="n">
        <f aca="false">(A1159-$A$2)/365.25</f>
        <v>4.40793976728268</v>
      </c>
      <c r="G1159" s="37" t="n">
        <f aca="false">INDEX('Default Prob'!$P$5:$P$14,MIN(1+_xlfn.IFNA(MATCH(F1159,'Default Prob'!$F$5:$F$14,1),0),COUNT('Default Prob'!$P$5:$P$14)))</f>
        <v>0.056537953153086</v>
      </c>
      <c r="H1159" s="37" t="n">
        <f aca="false">H1158*EXP(-G1158*(F1159-F1158))</f>
        <v>0.853473885140493</v>
      </c>
      <c r="I1159" s="38" t="n">
        <f aca="false">H1158-H1159</f>
        <v>0.000132121564354604</v>
      </c>
      <c r="J1159" s="39" t="n">
        <f aca="false">INDEX('Default Prob'!$C$3:$C$20, _xlfn.IFNA(MATCH(F1159, 'Default Prob'!$B$3:$B$20, 1), 1))</f>
        <v>-0.00536</v>
      </c>
      <c r="K1159" s="40" t="n">
        <f aca="false">1/((1+J1159)^F1159)</f>
        <v>1.02397294308513</v>
      </c>
      <c r="L1159" s="41" t="n">
        <f aca="false">IF(AND(D1159, A1159 &lt;= $G$2), $D$5*$D$2*(A1159-E1159)/365.25, 0)</f>
        <v>0</v>
      </c>
      <c r="M1159" s="41" t="n">
        <f aca="false">IF(A1159&lt;=$G$2, $D$5*$D$2*(A1159-E1159)/365.25, 0)</f>
        <v>1683.77823408624</v>
      </c>
      <c r="N1159" s="42" t="n">
        <f aca="false">(L1159*H1159 + M1159*I1159) * K1159</f>
        <v>0.227796517083573</v>
      </c>
      <c r="O1159" s="43" t="n">
        <f aca="false">IF(A1159&lt;=$G$2, $D$2*(1-$D$3), 0)</f>
        <v>600000</v>
      </c>
      <c r="P1159" s="44" t="n">
        <f aca="false">O1159*I1159*K1159</f>
        <v>81.173344258317</v>
      </c>
    </row>
    <row r="1160" customFormat="false" ht="15" hidden="false" customHeight="false" outlineLevel="0" collapsed="false">
      <c r="A1160" s="4" t="n">
        <f aca="false">WORKDAY(A1159, 1)</f>
        <v>45505</v>
      </c>
      <c r="B1160" s="33" t="n">
        <f aca="false">DATE(2000, MONTH(A1160), DAY(A1160))</f>
        <v>36739</v>
      </c>
      <c r="C1160" s="33" t="n">
        <f aca="false">VLOOKUP(B1160, $R$9:$S$13, 2)</f>
        <v>36789</v>
      </c>
      <c r="D1160" s="34" t="n">
        <f aca="false">IF(OR(C1160=B1160, AND(C1160&lt;&gt;C1159, C1159&gt;B1159)), 1, 0)</f>
        <v>0</v>
      </c>
      <c r="E1160" s="4" t="n">
        <f aca="false" t="array" ref="E1160:E1160">INDEX($A$9:A1159, MAX(IF($D$9:D1159=1, ROW(D$9:$D1159)-ROW($D$9)+1, 0)))</f>
        <v>45463</v>
      </c>
      <c r="F1160" s="36" t="n">
        <f aca="false">(A1160-$A$2)/365.25</f>
        <v>4.41067761806982</v>
      </c>
      <c r="G1160" s="37" t="n">
        <f aca="false">INDEX('Default Prob'!$P$5:$P$14,MIN(1+_xlfn.IFNA(MATCH(F1160,'Default Prob'!$F$5:$F$14,1),0),COUNT('Default Prob'!$P$5:$P$14)))</f>
        <v>0.056537953153086</v>
      </c>
      <c r="H1160" s="37" t="n">
        <f aca="false">H1159*EXP(-G1159*(F1160-F1159))</f>
        <v>0.85334178402598</v>
      </c>
      <c r="I1160" s="38" t="n">
        <f aca="false">H1159-H1160</f>
        <v>0.000132101114512895</v>
      </c>
      <c r="J1160" s="39" t="n">
        <f aca="false">INDEX('Default Prob'!$C$3:$C$20, _xlfn.IFNA(MATCH(F1160, 'Default Prob'!$B$3:$B$20, 1), 1))</f>
        <v>-0.00536</v>
      </c>
      <c r="K1160" s="40" t="n">
        <f aca="false">1/((1+J1160)^F1160)</f>
        <v>1.02398801029226</v>
      </c>
      <c r="L1160" s="41" t="n">
        <f aca="false">IF(AND(D1160, A1160 &lt;= $G$2), $D$5*$D$2*(A1160-E1160)/365.25, 0)</f>
        <v>0</v>
      </c>
      <c r="M1160" s="41" t="n">
        <f aca="false">IF(A1160&lt;=$G$2, $D$5*$D$2*(A1160-E1160)/365.25, 0)</f>
        <v>1724.84599589322</v>
      </c>
      <c r="N1160" s="42" t="n">
        <f aca="false">(L1160*H1160 + M1160*I1160) * K1160</f>
        <v>0.233319844398885</v>
      </c>
      <c r="O1160" s="43" t="n">
        <f aca="false">IF(A1160&lt;=$G$2, $D$2*(1-$D$3), 0)</f>
        <v>600000</v>
      </c>
      <c r="P1160" s="44" t="n">
        <f aca="false">O1160*I1160*K1160</f>
        <v>81.1619744444692</v>
      </c>
    </row>
    <row r="1161" customFormat="false" ht="15" hidden="false" customHeight="false" outlineLevel="0" collapsed="false">
      <c r="A1161" s="4" t="n">
        <f aca="false">WORKDAY(A1160, 1)</f>
        <v>45506</v>
      </c>
      <c r="B1161" s="33" t="n">
        <f aca="false">DATE(2000, MONTH(A1161), DAY(A1161))</f>
        <v>36740</v>
      </c>
      <c r="C1161" s="33" t="n">
        <f aca="false">VLOOKUP(B1161, $R$9:$S$13, 2)</f>
        <v>36789</v>
      </c>
      <c r="D1161" s="34" t="n">
        <f aca="false">IF(OR(C1161=B1161, AND(C1161&lt;&gt;C1160, C1160&gt;B1160)), 1, 0)</f>
        <v>0</v>
      </c>
      <c r="E1161" s="4" t="n">
        <f aca="false" t="array" ref="E1161:E1161">INDEX($A$9:A1160, MAX(IF($D$9:D1160=1, ROW(D$9:$D1160)-ROW($D$9)+1, 0)))</f>
        <v>45463</v>
      </c>
      <c r="F1161" s="36" t="n">
        <f aca="false">(A1161-$A$2)/365.25</f>
        <v>4.41341546885695</v>
      </c>
      <c r="G1161" s="37" t="n">
        <f aca="false">INDEX('Default Prob'!$P$5:$P$14,MIN(1+_xlfn.IFNA(MATCH(F1161,'Default Prob'!$F$5:$F$14,1),0),COUNT('Default Prob'!$P$5:$P$14)))</f>
        <v>0.056537953153086</v>
      </c>
      <c r="H1161" s="37" t="n">
        <f aca="false">H1160*EXP(-G1160*(F1161-F1160))</f>
        <v>0.853209703358144</v>
      </c>
      <c r="I1161" s="38" t="n">
        <f aca="false">H1160-H1161</f>
        <v>0.000132080667836321</v>
      </c>
      <c r="J1161" s="39" t="n">
        <f aca="false">INDEX('Default Prob'!$C$3:$C$20, _xlfn.IFNA(MATCH(F1161, 'Default Prob'!$B$3:$B$20, 1), 1))</f>
        <v>-0.00536</v>
      </c>
      <c r="K1161" s="40" t="n">
        <f aca="false">1/((1+J1161)^F1161)</f>
        <v>1.02400307772109</v>
      </c>
      <c r="L1161" s="41" t="n">
        <f aca="false">IF(AND(D1161, A1161 &lt;= $G$2), $D$5*$D$2*(A1161-E1161)/365.25, 0)</f>
        <v>0</v>
      </c>
      <c r="M1161" s="41" t="n">
        <f aca="false">IF(A1161&lt;=$G$2, $D$5*$D$2*(A1161-E1161)/365.25, 0)</f>
        <v>1765.91375770021</v>
      </c>
      <c r="N1161" s="42" t="n">
        <f aca="false">(L1161*H1161 + M1161*I1161) * K1161</f>
        <v>0.238841619958502</v>
      </c>
      <c r="O1161" s="43" t="n">
        <f aca="false">IF(A1161&lt;=$G$2, $D$2*(1-$D$3), 0)</f>
        <v>600000</v>
      </c>
      <c r="P1161" s="44" t="n">
        <f aca="false">O1161*I1161*K1161</f>
        <v>81.1506062231096</v>
      </c>
    </row>
    <row r="1162" customFormat="false" ht="15" hidden="false" customHeight="false" outlineLevel="0" collapsed="false">
      <c r="A1162" s="4" t="n">
        <f aca="false">WORKDAY(A1161, 1)</f>
        <v>45509</v>
      </c>
      <c r="B1162" s="33" t="n">
        <f aca="false">DATE(2000, MONTH(A1162), DAY(A1162))</f>
        <v>36743</v>
      </c>
      <c r="C1162" s="33" t="n">
        <f aca="false">VLOOKUP(B1162, $R$9:$S$13, 2)</f>
        <v>36789</v>
      </c>
      <c r="D1162" s="34" t="n">
        <f aca="false">IF(OR(C1162=B1162, AND(C1162&lt;&gt;C1161, C1161&gt;B1161)), 1, 0)</f>
        <v>0</v>
      </c>
      <c r="E1162" s="4" t="n">
        <f aca="false" t="array" ref="E1162:E1162">INDEX($A$9:A1161, MAX(IF($D$9:D1161=1, ROW(D$9:$D1161)-ROW($D$9)+1, 0)))</f>
        <v>45463</v>
      </c>
      <c r="F1162" s="36" t="n">
        <f aca="false">(A1162-$A$2)/365.25</f>
        <v>4.42162902121834</v>
      </c>
      <c r="G1162" s="37" t="n">
        <f aca="false">INDEX('Default Prob'!$P$5:$P$14,MIN(1+_xlfn.IFNA(MATCH(F1162,'Default Prob'!$F$5:$F$14,1),0),COUNT('Default Prob'!$P$5:$P$14)))</f>
        <v>0.056537953153086</v>
      </c>
      <c r="H1162" s="37" t="n">
        <f aca="false">H1161*EXP(-G1161*(F1162-F1161))</f>
        <v>0.852813584003049</v>
      </c>
      <c r="I1162" s="38" t="n">
        <f aca="false">H1161-H1162</f>
        <v>0.000396119355094648</v>
      </c>
      <c r="J1162" s="39" t="n">
        <f aca="false">INDEX('Default Prob'!$C$3:$C$20, _xlfn.IFNA(MATCH(F1162, 'Default Prob'!$B$3:$B$20, 1), 1))</f>
        <v>-0.00536</v>
      </c>
      <c r="K1162" s="40" t="n">
        <f aca="false">1/((1+J1162)^F1162)</f>
        <v>1.02404828133786</v>
      </c>
      <c r="L1162" s="41" t="n">
        <f aca="false">IF(AND(D1162, A1162 &lt;= $G$2), $D$5*$D$2*(A1162-E1162)/365.25, 0)</f>
        <v>0</v>
      </c>
      <c r="M1162" s="41" t="n">
        <f aca="false">IF(A1162&lt;=$G$2, $D$5*$D$2*(A1162-E1162)/365.25, 0)</f>
        <v>1889.11704312115</v>
      </c>
      <c r="N1162" s="42" t="n">
        <f aca="false">(L1162*H1162 + M1162*I1162) * K1162</f>
        <v>0.766311534304287</v>
      </c>
      <c r="O1162" s="43" t="n">
        <f aca="false">IF(A1162&lt;=$G$2, $D$2*(1-$D$3), 0)</f>
        <v>600000</v>
      </c>
      <c r="P1162" s="44" t="n">
        <f aca="false">O1162*I1162*K1162</f>
        <v>243.387206873601</v>
      </c>
    </row>
    <row r="1163" customFormat="false" ht="15" hidden="false" customHeight="false" outlineLevel="0" collapsed="false">
      <c r="A1163" s="4" t="n">
        <f aca="false">WORKDAY(A1162, 1)</f>
        <v>45510</v>
      </c>
      <c r="B1163" s="33" t="n">
        <f aca="false">DATE(2000, MONTH(A1163), DAY(A1163))</f>
        <v>36744</v>
      </c>
      <c r="C1163" s="33" t="n">
        <f aca="false">VLOOKUP(B1163, $R$9:$S$13, 2)</f>
        <v>36789</v>
      </c>
      <c r="D1163" s="34" t="n">
        <f aca="false">IF(OR(C1163=B1163, AND(C1163&lt;&gt;C1162, C1162&gt;B1162)), 1, 0)</f>
        <v>0</v>
      </c>
      <c r="E1163" s="4" t="n">
        <f aca="false" t="array" ref="E1163:E1163">INDEX($A$9:A1162, MAX(IF($D$9:D1162=1, ROW(D$9:$D1162)-ROW($D$9)+1, 0)))</f>
        <v>45463</v>
      </c>
      <c r="F1163" s="36" t="n">
        <f aca="false">(A1163-$A$2)/365.25</f>
        <v>4.42436687200548</v>
      </c>
      <c r="G1163" s="37" t="n">
        <f aca="false">INDEX('Default Prob'!$P$5:$P$14,MIN(1+_xlfn.IFNA(MATCH(F1163,'Default Prob'!$F$5:$F$14,1),0),COUNT('Default Prob'!$P$5:$P$14)))</f>
        <v>0.056537953153086</v>
      </c>
      <c r="H1163" s="37" t="n">
        <f aca="false">H1162*EXP(-G1162*(F1163-F1162))</f>
        <v>0.852681585090276</v>
      </c>
      <c r="I1163" s="38" t="n">
        <f aca="false">H1162-H1163</f>
        <v>0.000131998912772713</v>
      </c>
      <c r="J1163" s="39" t="n">
        <f aca="false">INDEX('Default Prob'!$C$3:$C$20, _xlfn.IFNA(MATCH(F1163, 'Default Prob'!$B$3:$B$20, 1), 1))</f>
        <v>-0.00536</v>
      </c>
      <c r="K1163" s="40" t="n">
        <f aca="false">1/((1+J1163)^F1163)</f>
        <v>1.02406334965354</v>
      </c>
      <c r="L1163" s="41" t="n">
        <f aca="false">IF(AND(D1163, A1163 &lt;= $G$2), $D$5*$D$2*(A1163-E1163)/365.25, 0)</f>
        <v>0</v>
      </c>
      <c r="M1163" s="41" t="n">
        <f aca="false">IF(A1163&lt;=$G$2, $D$5*$D$2*(A1163-E1163)/365.25, 0)</f>
        <v>1930.18480492813</v>
      </c>
      <c r="N1163" s="42" t="n">
        <f aca="false">(L1163*H1163 + M1163*I1163) * K1163</f>
        <v>0.260913211167908</v>
      </c>
      <c r="O1163" s="43" t="n">
        <f aca="false">IF(A1163&lt;=$G$2, $D$2*(1-$D$3), 0)</f>
        <v>600000</v>
      </c>
      <c r="P1163" s="44" t="n">
        <f aca="false">O1163*I1163*K1163</f>
        <v>81.1051492587901</v>
      </c>
    </row>
    <row r="1164" customFormat="false" ht="15" hidden="false" customHeight="false" outlineLevel="0" collapsed="false">
      <c r="A1164" s="4" t="n">
        <f aca="false">WORKDAY(A1163, 1)</f>
        <v>45511</v>
      </c>
      <c r="B1164" s="33" t="n">
        <f aca="false">DATE(2000, MONTH(A1164), DAY(A1164))</f>
        <v>36745</v>
      </c>
      <c r="C1164" s="33" t="n">
        <f aca="false">VLOOKUP(B1164, $R$9:$S$13, 2)</f>
        <v>36789</v>
      </c>
      <c r="D1164" s="34" t="n">
        <f aca="false">IF(OR(C1164=B1164, AND(C1164&lt;&gt;C1163, C1163&gt;B1163)), 1, 0)</f>
        <v>0</v>
      </c>
      <c r="E1164" s="4" t="n">
        <f aca="false" t="array" ref="E1164:E1164">INDEX($A$9:A1163, MAX(IF($D$9:D1163=1, ROW(D$9:$D1163)-ROW($D$9)+1, 0)))</f>
        <v>45463</v>
      </c>
      <c r="F1164" s="36" t="n">
        <f aca="false">(A1164-$A$2)/365.25</f>
        <v>4.42710472279261</v>
      </c>
      <c r="G1164" s="37" t="n">
        <f aca="false">INDEX('Default Prob'!$P$5:$P$14,MIN(1+_xlfn.IFNA(MATCH(F1164,'Default Prob'!$F$5:$F$14,1),0),COUNT('Default Prob'!$P$5:$P$14)))</f>
        <v>0.056537953153086</v>
      </c>
      <c r="H1164" s="37" t="n">
        <f aca="false">H1163*EXP(-G1163*(F1164-F1163))</f>
        <v>0.852549606608361</v>
      </c>
      <c r="I1164" s="38" t="n">
        <f aca="false">H1163-H1164</f>
        <v>0.00013197848191504</v>
      </c>
      <c r="J1164" s="39" t="n">
        <f aca="false">INDEX('Default Prob'!$C$3:$C$20, _xlfn.IFNA(MATCH(F1164, 'Default Prob'!$B$3:$B$20, 1), 1))</f>
        <v>-0.00536</v>
      </c>
      <c r="K1164" s="40" t="n">
        <f aca="false">1/((1+J1164)^F1164)</f>
        <v>1.02407841819095</v>
      </c>
      <c r="L1164" s="41" t="n">
        <f aca="false">IF(AND(D1164, A1164 &lt;= $G$2), $D$5*$D$2*(A1164-E1164)/365.25, 0)</f>
        <v>0</v>
      </c>
      <c r="M1164" s="41" t="n">
        <f aca="false">IF(A1164&lt;=$G$2, $D$5*$D$2*(A1164-E1164)/365.25, 0)</f>
        <v>1971.25256673511</v>
      </c>
      <c r="N1164" s="42" t="n">
        <f aca="false">(L1164*H1164 + M1164*I1164) * K1164</f>
        <v>0.266427232843955</v>
      </c>
      <c r="O1164" s="43" t="n">
        <f aca="false">IF(A1164&lt;=$G$2, $D$2*(1-$D$3), 0)</f>
        <v>600000</v>
      </c>
      <c r="P1164" s="44" t="n">
        <f aca="false">O1164*I1164*K1164</f>
        <v>81.0937889968788</v>
      </c>
    </row>
    <row r="1165" customFormat="false" ht="15" hidden="false" customHeight="false" outlineLevel="0" collapsed="false">
      <c r="A1165" s="4" t="n">
        <f aca="false">WORKDAY(A1164, 1)</f>
        <v>45512</v>
      </c>
      <c r="B1165" s="33" t="n">
        <f aca="false">DATE(2000, MONTH(A1165), DAY(A1165))</f>
        <v>36746</v>
      </c>
      <c r="C1165" s="33" t="n">
        <f aca="false">VLOOKUP(B1165, $R$9:$S$13, 2)</f>
        <v>36789</v>
      </c>
      <c r="D1165" s="34" t="n">
        <f aca="false">IF(OR(C1165=B1165, AND(C1165&lt;&gt;C1164, C1164&gt;B1164)), 1, 0)</f>
        <v>0</v>
      </c>
      <c r="E1165" s="4" t="n">
        <f aca="false" t="array" ref="E1165:E1165">INDEX($A$9:A1164, MAX(IF($D$9:D1164=1, ROW(D$9:$D1164)-ROW($D$9)+1, 0)))</f>
        <v>45463</v>
      </c>
      <c r="F1165" s="36" t="n">
        <f aca="false">(A1165-$A$2)/365.25</f>
        <v>4.42984257357974</v>
      </c>
      <c r="G1165" s="37" t="n">
        <f aca="false">INDEX('Default Prob'!$P$5:$P$14,MIN(1+_xlfn.IFNA(MATCH(F1165,'Default Prob'!$F$5:$F$14,1),0),COUNT('Default Prob'!$P$5:$P$14)))</f>
        <v>0.056537953153086</v>
      </c>
      <c r="H1165" s="37" t="n">
        <f aca="false">H1164*EXP(-G1164*(F1165-F1164))</f>
        <v>0.852417648554142</v>
      </c>
      <c r="I1165" s="38" t="n">
        <f aca="false">H1164-H1165</f>
        <v>0.000131958054219727</v>
      </c>
      <c r="J1165" s="39" t="n">
        <f aca="false">INDEX('Default Prob'!$C$3:$C$20, _xlfn.IFNA(MATCH(F1165, 'Default Prob'!$B$3:$B$20, 1), 1))</f>
        <v>-0.00536</v>
      </c>
      <c r="K1165" s="40" t="n">
        <f aca="false">1/((1+J1165)^F1165)</f>
        <v>1.02409348695009</v>
      </c>
      <c r="L1165" s="41" t="n">
        <f aca="false">IF(AND(D1165, A1165 &lt;= $G$2), $D$5*$D$2*(A1165-E1165)/365.25, 0)</f>
        <v>0</v>
      </c>
      <c r="M1165" s="41" t="n">
        <f aca="false">IF(A1165&lt;=$G$2, $D$5*$D$2*(A1165-E1165)/365.25, 0)</f>
        <v>2012.32032854209</v>
      </c>
      <c r="N1165" s="42" t="n">
        <f aca="false">(L1165*H1165 + M1165*I1165) * K1165</f>
        <v>0.271939704721743</v>
      </c>
      <c r="O1165" s="43" t="n">
        <f aca="false">IF(A1165&lt;=$G$2, $D$2*(1-$D$3), 0)</f>
        <v>600000</v>
      </c>
      <c r="P1165" s="44" t="n">
        <f aca="false">O1165*I1165*K1165</f>
        <v>81.0824303262178</v>
      </c>
    </row>
    <row r="1166" customFormat="false" ht="15" hidden="false" customHeight="false" outlineLevel="0" collapsed="false">
      <c r="A1166" s="4" t="n">
        <f aca="false">WORKDAY(A1165, 1)</f>
        <v>45513</v>
      </c>
      <c r="B1166" s="33" t="n">
        <f aca="false">DATE(2000, MONTH(A1166), DAY(A1166))</f>
        <v>36747</v>
      </c>
      <c r="C1166" s="33" t="n">
        <f aca="false">VLOOKUP(B1166, $R$9:$S$13, 2)</f>
        <v>36789</v>
      </c>
      <c r="D1166" s="34" t="n">
        <f aca="false">IF(OR(C1166=B1166, AND(C1166&lt;&gt;C1165, C1165&gt;B1165)), 1, 0)</f>
        <v>0</v>
      </c>
      <c r="E1166" s="4" t="n">
        <f aca="false" t="array" ref="E1166:E1166">INDEX($A$9:A1165, MAX(IF($D$9:D1165=1, ROW(D$9:$D1165)-ROW($D$9)+1, 0)))</f>
        <v>45463</v>
      </c>
      <c r="F1166" s="36" t="n">
        <f aca="false">(A1166-$A$2)/365.25</f>
        <v>4.43258042436687</v>
      </c>
      <c r="G1166" s="37" t="n">
        <f aca="false">INDEX('Default Prob'!$P$5:$P$14,MIN(1+_xlfn.IFNA(MATCH(F1166,'Default Prob'!$F$5:$F$14,1),0),COUNT('Default Prob'!$P$5:$P$14)))</f>
        <v>0.056537953153086</v>
      </c>
      <c r="H1166" s="37" t="n">
        <f aca="false">H1165*EXP(-G1165*(F1166-F1165))</f>
        <v>0.852285710924456</v>
      </c>
      <c r="I1166" s="38" t="n">
        <f aca="false">H1165-H1166</f>
        <v>0.000131937629686107</v>
      </c>
      <c r="J1166" s="39" t="n">
        <f aca="false">INDEX('Default Prob'!$C$3:$C$20, _xlfn.IFNA(MATCH(F1166, 'Default Prob'!$B$3:$B$20, 1), 1))</f>
        <v>-0.00536</v>
      </c>
      <c r="K1166" s="40" t="n">
        <f aca="false">1/((1+J1166)^F1166)</f>
        <v>1.02410855593095</v>
      </c>
      <c r="L1166" s="41" t="n">
        <f aca="false">IF(AND(D1166, A1166 &lt;= $G$2), $D$5*$D$2*(A1166-E1166)/365.25, 0)</f>
        <v>0</v>
      </c>
      <c r="M1166" s="41" t="n">
        <f aca="false">IF(A1166&lt;=$G$2, $D$5*$D$2*(A1166-E1166)/365.25, 0)</f>
        <v>2053.38809034908</v>
      </c>
      <c r="N1166" s="42" t="n">
        <f aca="false">(L1166*H1166 + M1166*I1166) * K1166</f>
        <v>0.277450627126884</v>
      </c>
      <c r="O1166" s="43" t="n">
        <f aca="false">IF(A1166&lt;=$G$2, $D$2*(1-$D$3), 0)</f>
        <v>600000</v>
      </c>
      <c r="P1166" s="44" t="n">
        <f aca="false">O1166*I1166*K1166</f>
        <v>81.0710732464755</v>
      </c>
    </row>
    <row r="1167" customFormat="false" ht="15" hidden="false" customHeight="false" outlineLevel="0" collapsed="false">
      <c r="A1167" s="4" t="n">
        <f aca="false">WORKDAY(A1166, 1)</f>
        <v>45516</v>
      </c>
      <c r="B1167" s="33" t="n">
        <f aca="false">DATE(2000, MONTH(A1167), DAY(A1167))</f>
        <v>36750</v>
      </c>
      <c r="C1167" s="33" t="n">
        <f aca="false">VLOOKUP(B1167, $R$9:$S$13, 2)</f>
        <v>36789</v>
      </c>
      <c r="D1167" s="34" t="n">
        <f aca="false">IF(OR(C1167=B1167, AND(C1167&lt;&gt;C1166, C1166&gt;B1166)), 1, 0)</f>
        <v>0</v>
      </c>
      <c r="E1167" s="4" t="n">
        <f aca="false" t="array" ref="E1167:E1167">INDEX($A$9:A1166, MAX(IF($D$9:D1166=1, ROW(D$9:$D1166)-ROW($D$9)+1, 0)))</f>
        <v>45463</v>
      </c>
      <c r="F1167" s="36" t="n">
        <f aca="false">(A1167-$A$2)/365.25</f>
        <v>4.44079397672827</v>
      </c>
      <c r="G1167" s="37" t="n">
        <f aca="false">INDEX('Default Prob'!$P$5:$P$14,MIN(1+_xlfn.IFNA(MATCH(F1167,'Default Prob'!$F$5:$F$14,1),0),COUNT('Default Prob'!$P$5:$P$14)))</f>
        <v>0.056537953153086</v>
      </c>
      <c r="H1167" s="37" t="n">
        <f aca="false">H1166*EXP(-G1166*(F1167-F1166))</f>
        <v>0.851890020550988</v>
      </c>
      <c r="I1167" s="38" t="n">
        <f aca="false">H1166-H1167</f>
        <v>0.000395690373467428</v>
      </c>
      <c r="J1167" s="39" t="n">
        <f aca="false">INDEX('Default Prob'!$C$3:$C$20, _xlfn.IFNA(MATCH(F1167, 'Default Prob'!$B$3:$B$20, 1), 1))</f>
        <v>-0.00536</v>
      </c>
      <c r="K1167" s="40" t="n">
        <f aca="false">1/((1+J1167)^F1167)</f>
        <v>1.02415376420395</v>
      </c>
      <c r="L1167" s="41" t="n">
        <f aca="false">IF(AND(D1167, A1167 &lt;= $G$2), $D$5*$D$2*(A1167-E1167)/365.25, 0)</f>
        <v>0</v>
      </c>
      <c r="M1167" s="41" t="n">
        <f aca="false">IF(A1167&lt;=$G$2, $D$5*$D$2*(A1167-E1167)/365.25, 0)</f>
        <v>2176.59137577002</v>
      </c>
      <c r="N1167" s="42" t="n">
        <f aca="false">(L1167*H1167 + M1167*I1167) * K1167</f>
        <v>0.882058834851519</v>
      </c>
      <c r="O1167" s="43" t="n">
        <f aca="false">IF(A1167&lt;=$G$2, $D$2*(1-$D$3), 0)</f>
        <v>600000</v>
      </c>
      <c r="P1167" s="44" t="n">
        <f aca="false">O1167*I1167*K1167</f>
        <v>243.14867126756</v>
      </c>
    </row>
    <row r="1168" customFormat="false" ht="15" hidden="false" customHeight="false" outlineLevel="0" collapsed="false">
      <c r="A1168" s="4" t="n">
        <f aca="false">WORKDAY(A1167, 1)</f>
        <v>45517</v>
      </c>
      <c r="B1168" s="33" t="n">
        <f aca="false">DATE(2000, MONTH(A1168), DAY(A1168))</f>
        <v>36751</v>
      </c>
      <c r="C1168" s="33" t="n">
        <f aca="false">VLOOKUP(B1168, $R$9:$S$13, 2)</f>
        <v>36789</v>
      </c>
      <c r="D1168" s="34" t="n">
        <f aca="false">IF(OR(C1168=B1168, AND(C1168&lt;&gt;C1167, C1167&gt;B1167)), 1, 0)</f>
        <v>0</v>
      </c>
      <c r="E1168" s="4" t="n">
        <f aca="false" t="array" ref="E1168:E1168">INDEX($A$9:A1167, MAX(IF($D$9:D1167=1, ROW(D$9:$D1167)-ROW($D$9)+1, 0)))</f>
        <v>45463</v>
      </c>
      <c r="F1168" s="36" t="n">
        <f aca="false">(A1168-$A$2)/365.25</f>
        <v>4.4435318275154</v>
      </c>
      <c r="G1168" s="37" t="n">
        <f aca="false">INDEX('Default Prob'!$P$5:$P$14,MIN(1+_xlfn.IFNA(MATCH(F1168,'Default Prob'!$F$5:$F$14,1),0),COUNT('Default Prob'!$P$5:$P$14)))</f>
        <v>0.056537953153086</v>
      </c>
      <c r="H1168" s="37" t="n">
        <f aca="false">H1167*EXP(-G1167*(F1168-F1167))</f>
        <v>0.851758164587828</v>
      </c>
      <c r="I1168" s="38" t="n">
        <f aca="false">H1167-H1168</f>
        <v>0.00013185596316001</v>
      </c>
      <c r="J1168" s="39" t="n">
        <f aca="false">INDEX('Default Prob'!$C$3:$C$20, _xlfn.IFNA(MATCH(F1168, 'Default Prob'!$B$3:$B$20, 1), 1))</f>
        <v>-0.00536</v>
      </c>
      <c r="K1168" s="40" t="n">
        <f aca="false">1/((1+J1168)^F1168)</f>
        <v>1.02416883407176</v>
      </c>
      <c r="L1168" s="41" t="n">
        <f aca="false">IF(AND(D1168, A1168 &lt;= $G$2), $D$5*$D$2*(A1168-E1168)/365.25, 0)</f>
        <v>0</v>
      </c>
      <c r="M1168" s="41" t="n">
        <f aca="false">IF(A1168&lt;=$G$2, $D$5*$D$2*(A1168-E1168)/365.25, 0)</f>
        <v>2217.659137577</v>
      </c>
      <c r="N1168" s="42" t="n">
        <f aca="false">(L1168*H1168 + M1168*I1168) * K1168</f>
        <v>0.299478828540856</v>
      </c>
      <c r="O1168" s="43" t="n">
        <f aca="false">IF(A1168&lt;=$G$2, $D$2*(1-$D$3), 0)</f>
        <v>600000</v>
      </c>
      <c r="P1168" s="44" t="n">
        <f aca="false">O1168*I1168*K1168</f>
        <v>81.0256608329983</v>
      </c>
    </row>
    <row r="1169" customFormat="false" ht="15" hidden="false" customHeight="false" outlineLevel="0" collapsed="false">
      <c r="A1169" s="4" t="n">
        <f aca="false">WORKDAY(A1168, 1)</f>
        <v>45518</v>
      </c>
      <c r="B1169" s="33" t="n">
        <f aca="false">DATE(2000, MONTH(A1169), DAY(A1169))</f>
        <v>36752</v>
      </c>
      <c r="C1169" s="33" t="n">
        <f aca="false">VLOOKUP(B1169, $R$9:$S$13, 2)</f>
        <v>36789</v>
      </c>
      <c r="D1169" s="34" t="n">
        <f aca="false">IF(OR(C1169=B1169, AND(C1169&lt;&gt;C1168, C1168&gt;B1168)), 1, 0)</f>
        <v>0</v>
      </c>
      <c r="E1169" s="4" t="n">
        <f aca="false" t="array" ref="E1169:E1169">INDEX($A$9:A1168, MAX(IF($D$9:D1168=1, ROW(D$9:$D1168)-ROW($D$9)+1, 0)))</f>
        <v>45463</v>
      </c>
      <c r="F1169" s="36" t="n">
        <f aca="false">(A1169-$A$2)/365.25</f>
        <v>4.44626967830253</v>
      </c>
      <c r="G1169" s="37" t="n">
        <f aca="false">INDEX('Default Prob'!$P$5:$P$14,MIN(1+_xlfn.IFNA(MATCH(F1169,'Default Prob'!$F$5:$F$14,1),0),COUNT('Default Prob'!$P$5:$P$14)))</f>
        <v>0.056537953153086</v>
      </c>
      <c r="H1169" s="37" t="n">
        <f aca="false">H1168*EXP(-G1168*(F1169-F1168))</f>
        <v>0.8516263290334</v>
      </c>
      <c r="I1169" s="38" t="n">
        <f aca="false">H1168-H1169</f>
        <v>0.000131835554428195</v>
      </c>
      <c r="J1169" s="39" t="n">
        <f aca="false">INDEX('Default Prob'!$C$3:$C$20, _xlfn.IFNA(MATCH(F1169, 'Default Prob'!$B$3:$B$20, 1), 1))</f>
        <v>-0.00536</v>
      </c>
      <c r="K1169" s="40" t="n">
        <f aca="false">1/((1+J1169)^F1169)</f>
        <v>1.02418390416132</v>
      </c>
      <c r="L1169" s="41" t="n">
        <f aca="false">IF(AND(D1169, A1169 &lt;= $G$2), $D$5*$D$2*(A1169-E1169)/365.25, 0)</f>
        <v>0</v>
      </c>
      <c r="M1169" s="41" t="n">
        <f aca="false">IF(A1169&lt;=$G$2, $D$5*$D$2*(A1169-E1169)/365.25, 0)</f>
        <v>2258.72689938398</v>
      </c>
      <c r="N1169" s="42" t="n">
        <f aca="false">(L1169*H1169 + M1169*I1169) * K1169</f>
        <v>0.304982008471652</v>
      </c>
      <c r="O1169" s="43" t="n">
        <f aca="false">IF(A1169&lt;=$G$2, $D$2*(1-$D$3), 0)</f>
        <v>600000</v>
      </c>
      <c r="P1169" s="44" t="n">
        <f aca="false">O1169*I1169*K1169</f>
        <v>81.0143117049243</v>
      </c>
    </row>
    <row r="1170" customFormat="false" ht="15" hidden="false" customHeight="false" outlineLevel="0" collapsed="false">
      <c r="A1170" s="4" t="n">
        <f aca="false">WORKDAY(A1169, 1)</f>
        <v>45519</v>
      </c>
      <c r="B1170" s="33" t="n">
        <f aca="false">DATE(2000, MONTH(A1170), DAY(A1170))</f>
        <v>36753</v>
      </c>
      <c r="C1170" s="33" t="n">
        <f aca="false">VLOOKUP(B1170, $R$9:$S$13, 2)</f>
        <v>36789</v>
      </c>
      <c r="D1170" s="34" t="n">
        <f aca="false">IF(OR(C1170=B1170, AND(C1170&lt;&gt;C1169, C1169&gt;B1169)), 1, 0)</f>
        <v>0</v>
      </c>
      <c r="E1170" s="4" t="n">
        <f aca="false" t="array" ref="E1170:E1170">INDEX($A$9:A1169, MAX(IF($D$9:D1169=1, ROW(D$9:$D1169)-ROW($D$9)+1, 0)))</f>
        <v>45463</v>
      </c>
      <c r="F1170" s="36" t="n">
        <f aca="false">(A1170-$A$2)/365.25</f>
        <v>4.44900752908966</v>
      </c>
      <c r="G1170" s="37" t="n">
        <f aca="false">INDEX('Default Prob'!$P$5:$P$14,MIN(1+_xlfn.IFNA(MATCH(F1170,'Default Prob'!$F$5:$F$14,1),0),COUNT('Default Prob'!$P$5:$P$14)))</f>
        <v>0.056537953153086</v>
      </c>
      <c r="H1170" s="37" t="n">
        <f aca="false">H1169*EXP(-G1169*(F1170-F1169))</f>
        <v>0.851494513884545</v>
      </c>
      <c r="I1170" s="38" t="n">
        <f aca="false">H1169-H1170</f>
        <v>0.000131815148855186</v>
      </c>
      <c r="J1170" s="39" t="n">
        <f aca="false">INDEX('Default Prob'!$C$3:$C$20, _xlfn.IFNA(MATCH(F1170, 'Default Prob'!$B$3:$B$20, 1), 1))</f>
        <v>-0.00536</v>
      </c>
      <c r="K1170" s="40" t="n">
        <f aca="false">1/((1+J1170)^F1170)</f>
        <v>1.02419897447262</v>
      </c>
      <c r="L1170" s="41" t="n">
        <f aca="false">IF(AND(D1170, A1170 &lt;= $G$2), $D$5*$D$2*(A1170-E1170)/365.25, 0)</f>
        <v>0</v>
      </c>
      <c r="M1170" s="41" t="n">
        <f aca="false">IF(A1170&lt;=$G$2, $D$5*$D$2*(A1170-E1170)/365.25, 0)</f>
        <v>2299.79466119096</v>
      </c>
      <c r="N1170" s="42" t="n">
        <f aca="false">(L1170*H1170 + M1170*I1170) * K1170</f>
        <v>0.310483640884456</v>
      </c>
      <c r="O1170" s="43" t="n">
        <f aca="false">IF(A1170&lt;=$G$2, $D$2*(1-$D$3), 0)</f>
        <v>600000</v>
      </c>
      <c r="P1170" s="44" t="n">
        <f aca="false">O1170*I1170*K1170</f>
        <v>81.0029641664624</v>
      </c>
    </row>
    <row r="1171" customFormat="false" ht="15" hidden="false" customHeight="false" outlineLevel="0" collapsed="false">
      <c r="A1171" s="4" t="n">
        <f aca="false">WORKDAY(A1170, 1)</f>
        <v>45520</v>
      </c>
      <c r="B1171" s="33" t="n">
        <f aca="false">DATE(2000, MONTH(A1171), DAY(A1171))</f>
        <v>36754</v>
      </c>
      <c r="C1171" s="33" t="n">
        <f aca="false">VLOOKUP(B1171, $R$9:$S$13, 2)</f>
        <v>36789</v>
      </c>
      <c r="D1171" s="34" t="n">
        <f aca="false">IF(OR(C1171=B1171, AND(C1171&lt;&gt;C1170, C1170&gt;B1170)), 1, 0)</f>
        <v>0</v>
      </c>
      <c r="E1171" s="4" t="n">
        <f aca="false" t="array" ref="E1171:E1171">INDEX($A$9:A1170, MAX(IF($D$9:D1170=1, ROW(D$9:$D1170)-ROW($D$9)+1, 0)))</f>
        <v>45463</v>
      </c>
      <c r="F1171" s="36" t="n">
        <f aca="false">(A1171-$A$2)/365.25</f>
        <v>4.4517453798768</v>
      </c>
      <c r="G1171" s="37" t="n">
        <f aca="false">INDEX('Default Prob'!$P$5:$P$14,MIN(1+_xlfn.IFNA(MATCH(F1171,'Default Prob'!$F$5:$F$14,1),0),COUNT('Default Prob'!$P$5:$P$14)))</f>
        <v>0.056537953153086</v>
      </c>
      <c r="H1171" s="37" t="n">
        <f aca="false">H1170*EXP(-G1170*(F1171-F1170))</f>
        <v>0.851362719138104</v>
      </c>
      <c r="I1171" s="38" t="n">
        <f aca="false">H1170-H1171</f>
        <v>0.000131794746440539</v>
      </c>
      <c r="J1171" s="39" t="n">
        <f aca="false">INDEX('Default Prob'!$C$3:$C$20, _xlfn.IFNA(MATCH(F1171, 'Default Prob'!$B$3:$B$20, 1), 1))</f>
        <v>-0.00536</v>
      </c>
      <c r="K1171" s="40" t="n">
        <f aca="false">1/((1+J1171)^F1171)</f>
        <v>1.02421404500568</v>
      </c>
      <c r="L1171" s="41" t="n">
        <f aca="false">IF(AND(D1171, A1171 &lt;= $G$2), $D$5*$D$2*(A1171-E1171)/365.25, 0)</f>
        <v>0</v>
      </c>
      <c r="M1171" s="41" t="n">
        <f aca="false">IF(A1171&lt;=$G$2, $D$5*$D$2*(A1171-E1171)/365.25, 0)</f>
        <v>2340.86242299795</v>
      </c>
      <c r="N1171" s="42" t="n">
        <f aca="false">(L1171*H1171 + M1171*I1171) * K1171</f>
        <v>0.315983726104914</v>
      </c>
      <c r="O1171" s="43" t="n">
        <f aca="false">IF(A1171&lt;=$G$2, $D$2*(1-$D$3), 0)</f>
        <v>600000</v>
      </c>
      <c r="P1171" s="44" t="n">
        <f aca="false">O1171*I1171*K1171</f>
        <v>80.9916182174174</v>
      </c>
    </row>
    <row r="1172" customFormat="false" ht="15" hidden="false" customHeight="false" outlineLevel="0" collapsed="false">
      <c r="A1172" s="4" t="n">
        <f aca="false">WORKDAY(A1171, 1)</f>
        <v>45523</v>
      </c>
      <c r="B1172" s="33" t="n">
        <f aca="false">DATE(2000, MONTH(A1172), DAY(A1172))</f>
        <v>36757</v>
      </c>
      <c r="C1172" s="33" t="n">
        <f aca="false">VLOOKUP(B1172, $R$9:$S$13, 2)</f>
        <v>36789</v>
      </c>
      <c r="D1172" s="34" t="n">
        <f aca="false">IF(OR(C1172=B1172, AND(C1172&lt;&gt;C1171, C1171&gt;B1171)), 1, 0)</f>
        <v>0</v>
      </c>
      <c r="E1172" s="4" t="n">
        <f aca="false" t="array" ref="E1172:E1172">INDEX($A$9:A1171, MAX(IF($D$9:D1171=1, ROW(D$9:$D1171)-ROW($D$9)+1, 0)))</f>
        <v>45463</v>
      </c>
      <c r="F1172" s="36" t="n">
        <f aca="false">(A1172-$A$2)/365.25</f>
        <v>4.45995893223819</v>
      </c>
      <c r="G1172" s="37" t="n">
        <f aca="false">INDEX('Default Prob'!$P$5:$P$14,MIN(1+_xlfn.IFNA(MATCH(F1172,'Default Prob'!$F$5:$F$14,1),0),COUNT('Default Prob'!$P$5:$P$14)))</f>
        <v>0.056537953153086</v>
      </c>
      <c r="H1172" s="37" t="n">
        <f aca="false">H1171*EXP(-G1171*(F1172-F1171))</f>
        <v>0.850967457281694</v>
      </c>
      <c r="I1172" s="38" t="n">
        <f aca="false">H1171-H1172</f>
        <v>0.000395261856410256</v>
      </c>
      <c r="J1172" s="39" t="n">
        <f aca="false">INDEX('Default Prob'!$C$3:$C$20, _xlfn.IFNA(MATCH(F1172, 'Default Prob'!$B$3:$B$20, 1), 1))</f>
        <v>-0.00536</v>
      </c>
      <c r="K1172" s="40" t="n">
        <f aca="false">1/((1+J1172)^F1172)</f>
        <v>1.02425925793539</v>
      </c>
      <c r="L1172" s="41" t="n">
        <f aca="false">IF(AND(D1172, A1172 &lt;= $G$2), $D$5*$D$2*(A1172-E1172)/365.25, 0)</f>
        <v>0</v>
      </c>
      <c r="M1172" s="41" t="n">
        <f aca="false">IF(A1172&lt;=$G$2, $D$5*$D$2*(A1172-E1172)/365.25, 0)</f>
        <v>2464.06570841889</v>
      </c>
      <c r="N1172" s="42" t="n">
        <f aca="false">(L1172*H1172 + M1172*I1172) * K1172</f>
        <v>0.997578519269652</v>
      </c>
      <c r="O1172" s="43" t="n">
        <f aca="false">IF(A1172&lt;=$G$2, $D$2*(1-$D$3), 0)</f>
        <v>600000</v>
      </c>
      <c r="P1172" s="44" t="n">
        <f aca="false">O1172*I1172*K1172</f>
        <v>242.91036944216</v>
      </c>
    </row>
    <row r="1173" customFormat="false" ht="15" hidden="false" customHeight="false" outlineLevel="0" collapsed="false">
      <c r="A1173" s="4" t="n">
        <f aca="false">WORKDAY(A1172, 1)</f>
        <v>45524</v>
      </c>
      <c r="B1173" s="33" t="n">
        <f aca="false">DATE(2000, MONTH(A1173), DAY(A1173))</f>
        <v>36758</v>
      </c>
      <c r="C1173" s="33" t="n">
        <f aca="false">VLOOKUP(B1173, $R$9:$S$13, 2)</f>
        <v>36789</v>
      </c>
      <c r="D1173" s="34" t="n">
        <f aca="false">IF(OR(C1173=B1173, AND(C1173&lt;&gt;C1172, C1172&gt;B1172)), 1, 0)</f>
        <v>0</v>
      </c>
      <c r="E1173" s="4" t="n">
        <f aca="false" t="array" ref="E1173:E1173">INDEX($A$9:A1172, MAX(IF($D$9:D1172=1, ROW(D$9:$D1172)-ROW($D$9)+1, 0)))</f>
        <v>45463</v>
      </c>
      <c r="F1173" s="36" t="n">
        <f aca="false">(A1173-$A$2)/365.25</f>
        <v>4.46269678302533</v>
      </c>
      <c r="G1173" s="37" t="n">
        <f aca="false">INDEX('Default Prob'!$P$5:$P$14,MIN(1+_xlfn.IFNA(MATCH(F1173,'Default Prob'!$F$5:$F$14,1),0),COUNT('Default Prob'!$P$5:$P$14)))</f>
        <v>0.056537953153086</v>
      </c>
      <c r="H1173" s="37" t="n">
        <f aca="false">H1172*EXP(-G1172*(F1173-F1172))</f>
        <v>0.850835744113338</v>
      </c>
      <c r="I1173" s="38" t="n">
        <f aca="false">H1172-H1173</f>
        <v>0.00013171316835614</v>
      </c>
      <c r="J1173" s="39" t="n">
        <f aca="false">INDEX('Default Prob'!$C$3:$C$20, _xlfn.IFNA(MATCH(F1173, 'Default Prob'!$B$3:$B$20, 1), 1))</f>
        <v>-0.00536</v>
      </c>
      <c r="K1173" s="40" t="n">
        <f aca="false">1/((1+J1173)^F1173)</f>
        <v>1.02427432935549</v>
      </c>
      <c r="L1173" s="41" t="n">
        <f aca="false">IF(AND(D1173, A1173 &lt;= $G$2), $D$5*$D$2*(A1173-E1173)/365.25, 0)</f>
        <v>0</v>
      </c>
      <c r="M1173" s="41" t="n">
        <f aca="false">IF(A1173&lt;=$G$2, $D$5*$D$2*(A1173-E1173)/365.25, 0)</f>
        <v>2505.13347022587</v>
      </c>
      <c r="N1173" s="42" t="n">
        <f aca="false">(L1173*H1173 + M1173*I1173) * K1173</f>
        <v>0.33796860157296</v>
      </c>
      <c r="O1173" s="43" t="n">
        <f aca="false">IF(A1173&lt;=$G$2, $D$2*(1-$D$3), 0)</f>
        <v>600000</v>
      </c>
      <c r="P1173" s="44" t="n">
        <f aca="false">O1173*I1173*K1173</f>
        <v>80.9462503111629</v>
      </c>
    </row>
    <row r="1174" customFormat="false" ht="15" hidden="false" customHeight="false" outlineLevel="0" collapsed="false">
      <c r="A1174" s="4" t="n">
        <f aca="false">WORKDAY(A1173, 1)</f>
        <v>45525</v>
      </c>
      <c r="B1174" s="33" t="n">
        <f aca="false">DATE(2000, MONTH(A1174), DAY(A1174))</f>
        <v>36759</v>
      </c>
      <c r="C1174" s="33" t="n">
        <f aca="false">VLOOKUP(B1174, $R$9:$S$13, 2)</f>
        <v>36789</v>
      </c>
      <c r="D1174" s="34" t="n">
        <f aca="false">IF(OR(C1174=B1174, AND(C1174&lt;&gt;C1173, C1173&gt;B1173)), 1, 0)</f>
        <v>0</v>
      </c>
      <c r="E1174" s="4" t="n">
        <f aca="false" t="array" ref="E1174:E1174">INDEX($A$9:A1173, MAX(IF($D$9:D1173=1, ROW(D$9:$D1173)-ROW($D$9)+1, 0)))</f>
        <v>45463</v>
      </c>
      <c r="F1174" s="36" t="n">
        <f aca="false">(A1174-$A$2)/365.25</f>
        <v>4.46543463381246</v>
      </c>
      <c r="G1174" s="37" t="n">
        <f aca="false">INDEX('Default Prob'!$P$5:$P$14,MIN(1+_xlfn.IFNA(MATCH(F1174,'Default Prob'!$F$5:$F$14,1),0),COUNT('Default Prob'!$P$5:$P$14)))</f>
        <v>0.056537953153086</v>
      </c>
      <c r="H1174" s="37" t="n">
        <f aca="false">H1173*EXP(-G1173*(F1174-F1173))</f>
        <v>0.850704051331612</v>
      </c>
      <c r="I1174" s="38" t="n">
        <f aca="false">H1173-H1174</f>
        <v>0.000131692781726089</v>
      </c>
      <c r="J1174" s="39" t="n">
        <f aca="false">INDEX('Default Prob'!$C$3:$C$20, _xlfn.IFNA(MATCH(F1174, 'Default Prob'!$B$3:$B$20, 1), 1))</f>
        <v>-0.00536</v>
      </c>
      <c r="K1174" s="40" t="n">
        <f aca="false">1/((1+J1174)^F1174)</f>
        <v>1.02428940099735</v>
      </c>
      <c r="L1174" s="41" t="n">
        <f aca="false">IF(AND(D1174, A1174 &lt;= $G$2), $D$5*$D$2*(A1174-E1174)/365.25, 0)</f>
        <v>0</v>
      </c>
      <c r="M1174" s="41" t="n">
        <f aca="false">IF(A1174&lt;=$G$2, $D$5*$D$2*(A1174-E1174)/365.25, 0)</f>
        <v>2546.20123203285</v>
      </c>
      <c r="N1174" s="42" t="n">
        <f aca="false">(L1174*H1174 + M1174*I1174) * K1174</f>
        <v>0.343460955713068</v>
      </c>
      <c r="O1174" s="43" t="n">
        <f aca="false">IF(A1174&lt;=$G$2, $D$2*(1-$D$3), 0)</f>
        <v>600000</v>
      </c>
      <c r="P1174" s="44" t="n">
        <f aca="false">O1174*I1174*K1174</f>
        <v>80.9349123059343</v>
      </c>
    </row>
    <row r="1175" customFormat="false" ht="15" hidden="false" customHeight="false" outlineLevel="0" collapsed="false">
      <c r="A1175" s="4" t="n">
        <f aca="false">WORKDAY(A1174, 1)</f>
        <v>45526</v>
      </c>
      <c r="B1175" s="33" t="n">
        <f aca="false">DATE(2000, MONTH(A1175), DAY(A1175))</f>
        <v>36760</v>
      </c>
      <c r="C1175" s="33" t="n">
        <f aca="false">VLOOKUP(B1175, $R$9:$S$13, 2)</f>
        <v>36789</v>
      </c>
      <c r="D1175" s="34" t="n">
        <f aca="false">IF(OR(C1175=B1175, AND(C1175&lt;&gt;C1174, C1174&gt;B1174)), 1, 0)</f>
        <v>0</v>
      </c>
      <c r="E1175" s="4" t="n">
        <f aca="false" t="array" ref="E1175:E1175">INDEX($A$9:A1174, MAX(IF($D$9:D1174=1, ROW(D$9:$D1174)-ROW($D$9)+1, 0)))</f>
        <v>45463</v>
      </c>
      <c r="F1175" s="36" t="n">
        <f aca="false">(A1175-$A$2)/365.25</f>
        <v>4.46817248459959</v>
      </c>
      <c r="G1175" s="37" t="n">
        <f aca="false">INDEX('Default Prob'!$P$5:$P$14,MIN(1+_xlfn.IFNA(MATCH(F1175,'Default Prob'!$F$5:$F$14,1),0),COUNT('Default Prob'!$P$5:$P$14)))</f>
        <v>0.056537953153086</v>
      </c>
      <c r="H1175" s="37" t="n">
        <f aca="false">H1174*EXP(-G1174*(F1175-F1174))</f>
        <v>0.85057237893336</v>
      </c>
      <c r="I1175" s="38" t="n">
        <f aca="false">H1174-H1175</f>
        <v>0.000131672398251514</v>
      </c>
      <c r="J1175" s="39" t="n">
        <f aca="false">INDEX('Default Prob'!$C$3:$C$20, _xlfn.IFNA(MATCH(F1175, 'Default Prob'!$B$3:$B$20, 1), 1))</f>
        <v>-0.00536</v>
      </c>
      <c r="K1175" s="40" t="n">
        <f aca="false">1/((1+J1175)^F1175)</f>
        <v>1.02430447286098</v>
      </c>
      <c r="L1175" s="41" t="n">
        <f aca="false">IF(AND(D1175, A1175 &lt;= $G$2), $D$5*$D$2*(A1175-E1175)/365.25, 0)</f>
        <v>0</v>
      </c>
      <c r="M1175" s="41" t="n">
        <f aca="false">IF(A1175&lt;=$G$2, $D$5*$D$2*(A1175-E1175)/365.25, 0)</f>
        <v>2587.26899383984</v>
      </c>
      <c r="N1175" s="42" t="n">
        <f aca="false">(L1175*H1175 + M1175*I1175) * K1175</f>
        <v>0.348951764612961</v>
      </c>
      <c r="O1175" s="43" t="n">
        <f aca="false">IF(A1175&lt;=$G$2, $D$2*(1-$D$3), 0)</f>
        <v>600000</v>
      </c>
      <c r="P1175" s="44" t="n">
        <f aca="false">O1175*I1175*K1175</f>
        <v>80.9235758888152</v>
      </c>
    </row>
    <row r="1176" customFormat="false" ht="15" hidden="false" customHeight="false" outlineLevel="0" collapsed="false">
      <c r="A1176" s="4" t="n">
        <f aca="false">WORKDAY(A1175, 1)</f>
        <v>45527</v>
      </c>
      <c r="B1176" s="33" t="n">
        <f aca="false">DATE(2000, MONTH(A1176), DAY(A1176))</f>
        <v>36761</v>
      </c>
      <c r="C1176" s="33" t="n">
        <f aca="false">VLOOKUP(B1176, $R$9:$S$13, 2)</f>
        <v>36789</v>
      </c>
      <c r="D1176" s="34" t="n">
        <f aca="false">IF(OR(C1176=B1176, AND(C1176&lt;&gt;C1175, C1175&gt;B1175)), 1, 0)</f>
        <v>0</v>
      </c>
      <c r="E1176" s="4" t="n">
        <f aca="false" t="array" ref="E1176:E1176">INDEX($A$9:A1175, MAX(IF($D$9:D1175=1, ROW(D$9:$D1175)-ROW($D$9)+1, 0)))</f>
        <v>45463</v>
      </c>
      <c r="F1176" s="36" t="n">
        <f aca="false">(A1176-$A$2)/365.25</f>
        <v>4.47091033538672</v>
      </c>
      <c r="G1176" s="37" t="n">
        <f aca="false">INDEX('Default Prob'!$P$5:$P$14,MIN(1+_xlfn.IFNA(MATCH(F1176,'Default Prob'!$F$5:$F$14,1),0),COUNT('Default Prob'!$P$5:$P$14)))</f>
        <v>0.056537953153086</v>
      </c>
      <c r="H1176" s="37" t="n">
        <f aca="false">H1175*EXP(-G1175*(F1176-F1175))</f>
        <v>0.850440726915428</v>
      </c>
      <c r="I1176" s="38" t="n">
        <f aca="false">H1175-H1176</f>
        <v>0.00013165201793186</v>
      </c>
      <c r="J1176" s="39" t="n">
        <f aca="false">INDEX('Default Prob'!$C$3:$C$20, _xlfn.IFNA(MATCH(F1176, 'Default Prob'!$B$3:$B$20, 1), 1))</f>
        <v>-0.00536</v>
      </c>
      <c r="K1176" s="40" t="n">
        <f aca="false">1/((1+J1176)^F1176)</f>
        <v>1.02431954494639</v>
      </c>
      <c r="L1176" s="41" t="n">
        <f aca="false">IF(AND(D1176, A1176 &lt;= $G$2), $D$5*$D$2*(A1176-E1176)/365.25, 0)</f>
        <v>0</v>
      </c>
      <c r="M1176" s="41" t="n">
        <f aca="false">IF(A1176&lt;=$G$2, $D$5*$D$2*(A1176-E1176)/365.25, 0)</f>
        <v>2628.33675564682</v>
      </c>
      <c r="N1176" s="42" t="n">
        <f aca="false">(L1176*H1176 + M1176*I1176) * K1176</f>
        <v>0.354441028597584</v>
      </c>
      <c r="O1176" s="43" t="n">
        <f aca="false">IF(A1176&lt;=$G$2, $D$2*(1-$D$3), 0)</f>
        <v>600000</v>
      </c>
      <c r="P1176" s="44" t="n">
        <f aca="false">O1176*I1176*K1176</f>
        <v>80.9122410595422</v>
      </c>
    </row>
    <row r="1177" customFormat="false" ht="15" hidden="false" customHeight="false" outlineLevel="0" collapsed="false">
      <c r="A1177" s="4" t="n">
        <f aca="false">WORKDAY(A1176, 1)</f>
        <v>45530</v>
      </c>
      <c r="B1177" s="33" t="n">
        <f aca="false">DATE(2000, MONTH(A1177), DAY(A1177))</f>
        <v>36764</v>
      </c>
      <c r="C1177" s="33" t="n">
        <f aca="false">VLOOKUP(B1177, $R$9:$S$13, 2)</f>
        <v>36789</v>
      </c>
      <c r="D1177" s="34" t="n">
        <f aca="false">IF(OR(C1177=B1177, AND(C1177&lt;&gt;C1176, C1176&gt;B1176)), 1, 0)</f>
        <v>0</v>
      </c>
      <c r="E1177" s="4" t="n">
        <f aca="false" t="array" ref="E1177:E1177">INDEX($A$9:A1176, MAX(IF($D$9:D1176=1, ROW(D$9:$D1176)-ROW($D$9)+1, 0)))</f>
        <v>45463</v>
      </c>
      <c r="F1177" s="36" t="n">
        <f aca="false">(A1177-$A$2)/365.25</f>
        <v>4.47912388774812</v>
      </c>
      <c r="G1177" s="37" t="n">
        <f aca="false">INDEX('Default Prob'!$P$5:$P$14,MIN(1+_xlfn.IFNA(MATCH(F1177,'Default Prob'!$F$5:$F$14,1),0),COUNT('Default Prob'!$P$5:$P$14)))</f>
        <v>0.056537953153086</v>
      </c>
      <c r="H1177" s="37" t="n">
        <f aca="false">H1176*EXP(-G1176*(F1177-F1176))</f>
        <v>0.850045893112008</v>
      </c>
      <c r="I1177" s="38" t="n">
        <f aca="false">H1176-H1177</f>
        <v>0.000394833803420314</v>
      </c>
      <c r="J1177" s="39" t="n">
        <f aca="false">INDEX('Default Prob'!$C$3:$C$20, _xlfn.IFNA(MATCH(F1177, 'Default Prob'!$B$3:$B$20, 1), 1))</f>
        <v>-0.00536</v>
      </c>
      <c r="K1177" s="40" t="n">
        <f aca="false">1/((1+J1177)^F1177)</f>
        <v>1.02436476253329</v>
      </c>
      <c r="L1177" s="41" t="n">
        <f aca="false">IF(AND(D1177, A1177 &lt;= $G$2), $D$5*$D$2*(A1177-E1177)/365.25, 0)</f>
        <v>0</v>
      </c>
      <c r="M1177" s="41" t="n">
        <f aca="false">IF(A1177&lt;=$G$2, $D$5*$D$2*(A1177-E1177)/365.25, 0)</f>
        <v>2751.54004106776</v>
      </c>
      <c r="N1177" s="42" t="n">
        <f aca="false">(L1177*H1177 + M1177*I1177) * K1177</f>
        <v>1.11287092253845</v>
      </c>
      <c r="O1177" s="43" t="n">
        <f aca="false">IF(A1177&lt;=$G$2, $D$2*(1-$D$3), 0)</f>
        <v>600000</v>
      </c>
      <c r="P1177" s="44" t="n">
        <f aca="false">O1177*I1177*K1177</f>
        <v>242.672301168459</v>
      </c>
    </row>
    <row r="1178" customFormat="false" ht="15" hidden="false" customHeight="false" outlineLevel="0" collapsed="false">
      <c r="A1178" s="4" t="n">
        <f aca="false">WORKDAY(A1177, 1)</f>
        <v>45531</v>
      </c>
      <c r="B1178" s="33" t="n">
        <f aca="false">DATE(2000, MONTH(A1178), DAY(A1178))</f>
        <v>36765</v>
      </c>
      <c r="C1178" s="33" t="n">
        <f aca="false">VLOOKUP(B1178, $R$9:$S$13, 2)</f>
        <v>36789</v>
      </c>
      <c r="D1178" s="34" t="n">
        <f aca="false">IF(OR(C1178=B1178, AND(C1178&lt;&gt;C1177, C1177&gt;B1177)), 1, 0)</f>
        <v>0</v>
      </c>
      <c r="E1178" s="4" t="n">
        <f aca="false" t="array" ref="E1178:E1178">INDEX($A$9:A1177, MAX(IF($D$9:D1177=1, ROW(D$9:$D1177)-ROW($D$9)+1, 0)))</f>
        <v>45463</v>
      </c>
      <c r="F1178" s="36" t="n">
        <f aca="false">(A1178-$A$2)/365.25</f>
        <v>4.48186173853525</v>
      </c>
      <c r="G1178" s="37" t="n">
        <f aca="false">INDEX('Default Prob'!$P$5:$P$14,MIN(1+_xlfn.IFNA(MATCH(F1178,'Default Prob'!$F$5:$F$14,1),0),COUNT('Default Prob'!$P$5:$P$14)))</f>
        <v>0.056537953153086</v>
      </c>
      <c r="H1178" s="37" t="n">
        <f aca="false">H1177*EXP(-G1177*(F1178-F1177))</f>
        <v>0.849914322583815</v>
      </c>
      <c r="I1178" s="38" t="n">
        <f aca="false">H1177-H1178</f>
        <v>0.000131570528193348</v>
      </c>
      <c r="J1178" s="39" t="n">
        <f aca="false">INDEX('Default Prob'!$C$3:$C$20, _xlfn.IFNA(MATCH(F1178, 'Default Prob'!$B$3:$B$20, 1), 1))</f>
        <v>-0.00536</v>
      </c>
      <c r="K1178" s="40" t="n">
        <f aca="false">1/((1+J1178)^F1178)</f>
        <v>1.02437983550583</v>
      </c>
      <c r="L1178" s="41" t="n">
        <f aca="false">IF(AND(D1178, A1178 &lt;= $G$2), $D$5*$D$2*(A1178-E1178)/365.25, 0)</f>
        <v>0</v>
      </c>
      <c r="M1178" s="41" t="n">
        <f aca="false">IF(A1178&lt;=$G$2, $D$5*$D$2*(A1178-E1178)/365.25, 0)</f>
        <v>2792.60780287474</v>
      </c>
      <c r="N1178" s="42" t="n">
        <f aca="false">(L1178*H1178 + M1178*I1178) * K1178</f>
        <v>0.3763826418855</v>
      </c>
      <c r="O1178" s="43" t="n">
        <f aca="false">IF(A1178&lt;=$G$2, $D$2*(1-$D$3), 0)</f>
        <v>600000</v>
      </c>
      <c r="P1178" s="44" t="n">
        <f aca="false">O1178*I1178*K1178</f>
        <v>80.8669176168699</v>
      </c>
    </row>
    <row r="1179" customFormat="false" ht="15" hidden="false" customHeight="false" outlineLevel="0" collapsed="false">
      <c r="A1179" s="4" t="n">
        <f aca="false">WORKDAY(A1178, 1)</f>
        <v>45532</v>
      </c>
      <c r="B1179" s="33" t="n">
        <f aca="false">DATE(2000, MONTH(A1179), DAY(A1179))</f>
        <v>36766</v>
      </c>
      <c r="C1179" s="33" t="n">
        <f aca="false">VLOOKUP(B1179, $R$9:$S$13, 2)</f>
        <v>36789</v>
      </c>
      <c r="D1179" s="34" t="n">
        <f aca="false">IF(OR(C1179=B1179, AND(C1179&lt;&gt;C1178, C1178&gt;B1178)), 1, 0)</f>
        <v>0</v>
      </c>
      <c r="E1179" s="4" t="n">
        <f aca="false" t="array" ref="E1179:E1179">INDEX($A$9:A1178, MAX(IF($D$9:D1178=1, ROW(D$9:$D1178)-ROW($D$9)+1, 0)))</f>
        <v>45463</v>
      </c>
      <c r="F1179" s="36" t="n">
        <f aca="false">(A1179-$A$2)/365.25</f>
        <v>4.48459958932238</v>
      </c>
      <c r="G1179" s="37" t="n">
        <f aca="false">INDEX('Default Prob'!$P$5:$P$14,MIN(1+_xlfn.IFNA(MATCH(F1179,'Default Prob'!$F$5:$F$14,1),0),COUNT('Default Prob'!$P$5:$P$14)))</f>
        <v>0.056537953153086</v>
      </c>
      <c r="H1179" s="37" t="n">
        <f aca="false">H1178*EXP(-G1178*(F1179-F1178))</f>
        <v>0.849782772420173</v>
      </c>
      <c r="I1179" s="38" t="n">
        <f aca="false">H1178-H1179</f>
        <v>0.000131550163641192</v>
      </c>
      <c r="J1179" s="39" t="n">
        <f aca="false">INDEX('Default Prob'!$C$3:$C$20, _xlfn.IFNA(MATCH(F1179, 'Default Prob'!$B$3:$B$20, 1), 1))</f>
        <v>-0.00536</v>
      </c>
      <c r="K1179" s="40" t="n">
        <f aca="false">1/((1+J1179)^F1179)</f>
        <v>1.02439490870016</v>
      </c>
      <c r="L1179" s="41" t="n">
        <f aca="false">IF(AND(D1179, A1179 &lt;= $G$2), $D$5*$D$2*(A1179-E1179)/365.25, 0)</f>
        <v>0</v>
      </c>
      <c r="M1179" s="41" t="n">
        <f aca="false">IF(A1179&lt;=$G$2, $D$5*$D$2*(A1179-E1179)/365.25, 0)</f>
        <v>2833.67556468172</v>
      </c>
      <c r="N1179" s="42" t="n">
        <f aca="false">(L1179*H1179 + M1179*I1179) * K1179</f>
        <v>0.381864186169074</v>
      </c>
      <c r="O1179" s="43" t="n">
        <f aca="false">IF(A1179&lt;=$G$2, $D$2*(1-$D$3), 0)</f>
        <v>600000</v>
      </c>
      <c r="P1179" s="44" t="n">
        <f aca="false">O1179*I1179*K1179</f>
        <v>80.8555907236257</v>
      </c>
    </row>
    <row r="1180" customFormat="false" ht="15" hidden="false" customHeight="false" outlineLevel="0" collapsed="false">
      <c r="A1180" s="4" t="n">
        <f aca="false">WORKDAY(A1179, 1)</f>
        <v>45533</v>
      </c>
      <c r="B1180" s="33" t="n">
        <f aca="false">DATE(2000, MONTH(A1180), DAY(A1180))</f>
        <v>36767</v>
      </c>
      <c r="C1180" s="33" t="n">
        <f aca="false">VLOOKUP(B1180, $R$9:$S$13, 2)</f>
        <v>36789</v>
      </c>
      <c r="D1180" s="34" t="n">
        <f aca="false">IF(OR(C1180=B1180, AND(C1180&lt;&gt;C1179, C1179&gt;B1179)), 1, 0)</f>
        <v>0</v>
      </c>
      <c r="E1180" s="4" t="n">
        <f aca="false" t="array" ref="E1180:E1180">INDEX($A$9:A1179, MAX(IF($D$9:D1179=1, ROW(D$9:$D1179)-ROW($D$9)+1, 0)))</f>
        <v>45463</v>
      </c>
      <c r="F1180" s="36" t="n">
        <f aca="false">(A1180-$A$2)/365.25</f>
        <v>4.48733744010951</v>
      </c>
      <c r="G1180" s="37" t="n">
        <f aca="false">INDEX('Default Prob'!$P$5:$P$14,MIN(1+_xlfn.IFNA(MATCH(F1180,'Default Prob'!$F$5:$F$14,1),0),COUNT('Default Prob'!$P$5:$P$14)))</f>
        <v>0.056537953153086</v>
      </c>
      <c r="H1180" s="37" t="n">
        <f aca="false">H1179*EXP(-G1179*(F1180-F1179))</f>
        <v>0.849651242617932</v>
      </c>
      <c r="I1180" s="38" t="n">
        <f aca="false">H1179-H1180</f>
        <v>0.000131529802241182</v>
      </c>
      <c r="J1180" s="39" t="n">
        <f aca="false">INDEX('Default Prob'!$C$3:$C$20, _xlfn.IFNA(MATCH(F1180, 'Default Prob'!$B$3:$B$20, 1), 1))</f>
        <v>-0.00536</v>
      </c>
      <c r="K1180" s="40" t="n">
        <f aca="false">1/((1+J1180)^F1180)</f>
        <v>1.02440998211628</v>
      </c>
      <c r="L1180" s="41" t="n">
        <f aca="false">IF(AND(D1180, A1180 &lt;= $G$2), $D$5*$D$2*(A1180-E1180)/365.25, 0)</f>
        <v>0</v>
      </c>
      <c r="M1180" s="41" t="n">
        <f aca="false">IF(A1180&lt;=$G$2, $D$5*$D$2*(A1180-E1180)/365.25, 0)</f>
        <v>2874.74332648871</v>
      </c>
      <c r="N1180" s="42" t="n">
        <f aca="false">(L1180*H1180 + M1180*I1180) * K1180</f>
        <v>0.387344187487279</v>
      </c>
      <c r="O1180" s="43" t="n">
        <f aca="false">IF(A1180&lt;=$G$2, $D$2*(1-$D$3), 0)</f>
        <v>600000</v>
      </c>
      <c r="P1180" s="44" t="n">
        <f aca="false">O1180*I1180*K1180</f>
        <v>80.8442654169879</v>
      </c>
    </row>
    <row r="1181" customFormat="false" ht="15" hidden="false" customHeight="false" outlineLevel="0" collapsed="false">
      <c r="A1181" s="4" t="n">
        <f aca="false">WORKDAY(A1180, 1)</f>
        <v>45534</v>
      </c>
      <c r="B1181" s="33" t="n">
        <f aca="false">DATE(2000, MONTH(A1181), DAY(A1181))</f>
        <v>36768</v>
      </c>
      <c r="C1181" s="33" t="n">
        <f aca="false">VLOOKUP(B1181, $R$9:$S$13, 2)</f>
        <v>36789</v>
      </c>
      <c r="D1181" s="34" t="n">
        <f aca="false">IF(OR(C1181=B1181, AND(C1181&lt;&gt;C1180, C1180&gt;B1180)), 1, 0)</f>
        <v>0</v>
      </c>
      <c r="E1181" s="4" t="n">
        <f aca="false" t="array" ref="E1181:E1181">INDEX($A$9:A1180, MAX(IF($D$9:D1180=1, ROW(D$9:$D1180)-ROW($D$9)+1, 0)))</f>
        <v>45463</v>
      </c>
      <c r="F1181" s="36" t="n">
        <f aca="false">(A1181-$A$2)/365.25</f>
        <v>4.49007529089665</v>
      </c>
      <c r="G1181" s="37" t="n">
        <f aca="false">INDEX('Default Prob'!$P$5:$P$14,MIN(1+_xlfn.IFNA(MATCH(F1181,'Default Prob'!$F$5:$F$14,1),0),COUNT('Default Prob'!$P$5:$P$14)))</f>
        <v>0.056537953153086</v>
      </c>
      <c r="H1181" s="37" t="n">
        <f aca="false">H1180*EXP(-G1180*(F1181-F1180))</f>
        <v>0.84951973317394</v>
      </c>
      <c r="I1181" s="38" t="n">
        <f aca="false">H1180-H1181</f>
        <v>0.00013150944399265</v>
      </c>
      <c r="J1181" s="39" t="n">
        <f aca="false">INDEX('Default Prob'!$C$3:$C$20, _xlfn.IFNA(MATCH(F1181, 'Default Prob'!$B$3:$B$20, 1), 1))</f>
        <v>-0.00536</v>
      </c>
      <c r="K1181" s="40" t="n">
        <f aca="false">1/((1+J1181)^F1181)</f>
        <v>1.0244250557542</v>
      </c>
      <c r="L1181" s="41" t="n">
        <f aca="false">IF(AND(D1181, A1181 &lt;= $G$2), $D$5*$D$2*(A1181-E1181)/365.25, 0)</f>
        <v>0</v>
      </c>
      <c r="M1181" s="41" t="n">
        <f aca="false">IF(A1181&lt;=$G$2, $D$5*$D$2*(A1181-E1181)/365.25, 0)</f>
        <v>2915.81108829569</v>
      </c>
      <c r="N1181" s="42" t="n">
        <f aca="false">(L1181*H1181 + M1181*I1181) * K1181</f>
        <v>0.392822646164294</v>
      </c>
      <c r="O1181" s="43" t="n">
        <f aca="false">IF(A1181&lt;=$G$2, $D$2*(1-$D$3), 0)</f>
        <v>600000</v>
      </c>
      <c r="P1181" s="44" t="n">
        <f aca="false">O1181*I1181*K1181</f>
        <v>80.8329416966246</v>
      </c>
    </row>
    <row r="1182" customFormat="false" ht="15" hidden="false" customHeight="false" outlineLevel="0" collapsed="false">
      <c r="A1182" s="4" t="n">
        <f aca="false">WORKDAY(A1181, 1)</f>
        <v>45537</v>
      </c>
      <c r="B1182" s="33" t="n">
        <f aca="false">DATE(2000, MONTH(A1182), DAY(A1182))</f>
        <v>36771</v>
      </c>
      <c r="C1182" s="33" t="n">
        <f aca="false">VLOOKUP(B1182, $R$9:$S$13, 2)</f>
        <v>36789</v>
      </c>
      <c r="D1182" s="34" t="n">
        <f aca="false">IF(OR(C1182=B1182, AND(C1182&lt;&gt;C1181, C1181&gt;B1181)), 1, 0)</f>
        <v>0</v>
      </c>
      <c r="E1182" s="4" t="n">
        <f aca="false" t="array" ref="E1182:E1182">INDEX($A$9:A1181, MAX(IF($D$9:D1181=1, ROW(D$9:$D1181)-ROW($D$9)+1, 0)))</f>
        <v>45463</v>
      </c>
      <c r="F1182" s="36" t="n">
        <f aca="false">(A1182-$A$2)/365.25</f>
        <v>4.49828884325804</v>
      </c>
      <c r="G1182" s="37" t="n">
        <f aca="false">INDEX('Default Prob'!$P$5:$P$14,MIN(1+_xlfn.IFNA(MATCH(F1182,'Default Prob'!$F$5:$F$14,1),0),COUNT('Default Prob'!$P$5:$P$14)))</f>
        <v>0.056537953153086</v>
      </c>
      <c r="H1182" s="37" t="n">
        <f aca="false">H1181*EXP(-G1181*(F1182-F1181))</f>
        <v>0.849125326959945</v>
      </c>
      <c r="I1182" s="38" t="n">
        <f aca="false">H1181-H1182</f>
        <v>0.000394406213994669</v>
      </c>
      <c r="J1182" s="39" t="n">
        <f aca="false">INDEX('Default Prob'!$C$3:$C$20, _xlfn.IFNA(MATCH(F1182, 'Default Prob'!$B$3:$B$20, 1), 1))</f>
        <v>-0.00536</v>
      </c>
      <c r="K1182" s="40" t="n">
        <f aca="false">1/((1+J1182)^F1182)</f>
        <v>1.02447027799877</v>
      </c>
      <c r="L1182" s="41" t="n">
        <f aca="false">IF(AND(D1182, A1182 &lt;= $G$2), $D$5*$D$2*(A1182-E1182)/365.25, 0)</f>
        <v>0</v>
      </c>
      <c r="M1182" s="41" t="n">
        <f aca="false">IF(A1182&lt;=$G$2, $D$5*$D$2*(A1182-E1182)/365.25, 0)</f>
        <v>3039.01437371663</v>
      </c>
      <c r="N1182" s="42" t="n">
        <f aca="false">(L1182*H1182 + M1182*I1182) * K1182</f>
        <v>1.22793637919801</v>
      </c>
      <c r="O1182" s="43" t="n">
        <f aca="false">IF(A1182&lt;=$G$2, $D$2*(1-$D$3), 0)</f>
        <v>600000</v>
      </c>
      <c r="P1182" s="44" t="n">
        <f aca="false">O1182*I1182*K1182</f>
        <v>242.434466217337</v>
      </c>
    </row>
    <row r="1183" customFormat="false" ht="15" hidden="false" customHeight="false" outlineLevel="0" collapsed="false">
      <c r="A1183" s="4" t="n">
        <f aca="false">WORKDAY(A1182, 1)</f>
        <v>45538</v>
      </c>
      <c r="B1183" s="33" t="n">
        <f aca="false">DATE(2000, MONTH(A1183), DAY(A1183))</f>
        <v>36772</v>
      </c>
      <c r="C1183" s="33" t="n">
        <f aca="false">VLOOKUP(B1183, $R$9:$S$13, 2)</f>
        <v>36789</v>
      </c>
      <c r="D1183" s="34" t="n">
        <f aca="false">IF(OR(C1183=B1183, AND(C1183&lt;&gt;C1182, C1182&gt;B1182)), 1, 0)</f>
        <v>0</v>
      </c>
      <c r="E1183" s="4" t="n">
        <f aca="false" t="array" ref="E1183:E1183">INDEX($A$9:A1182, MAX(IF($D$9:D1182=1, ROW(D$9:$D1182)-ROW($D$9)+1, 0)))</f>
        <v>45463</v>
      </c>
      <c r="F1183" s="36" t="n">
        <f aca="false">(A1183-$A$2)/365.25</f>
        <v>4.50102669404517</v>
      </c>
      <c r="G1183" s="37" t="n">
        <f aca="false">INDEX('Default Prob'!$P$5:$P$14,MIN(1+_xlfn.IFNA(MATCH(F1183,'Default Prob'!$F$5:$F$14,1),0),COUNT('Default Prob'!$P$5:$P$14)))</f>
        <v>0.056537953153086</v>
      </c>
      <c r="H1183" s="37" t="n">
        <f aca="false">H1182*EXP(-G1182*(F1183-F1182))</f>
        <v>0.848993898917441</v>
      </c>
      <c r="I1183" s="38" t="n">
        <f aca="false">H1182-H1183</f>
        <v>0.000131428042504211</v>
      </c>
      <c r="J1183" s="39" t="n">
        <f aca="false">INDEX('Default Prob'!$C$3:$C$20, _xlfn.IFNA(MATCH(F1183, 'Default Prob'!$B$3:$B$20, 1), 1))</f>
        <v>-0.00536</v>
      </c>
      <c r="K1183" s="40" t="n">
        <f aca="false">1/((1+J1183)^F1183)</f>
        <v>1.02448535252391</v>
      </c>
      <c r="L1183" s="41" t="n">
        <f aca="false">IF(AND(D1183, A1183 &lt;= $G$2), $D$5*$D$2*(A1183-E1183)/365.25, 0)</f>
        <v>0</v>
      </c>
      <c r="M1183" s="41" t="n">
        <f aca="false">IF(A1183&lt;=$G$2, $D$5*$D$2*(A1183-E1183)/365.25, 0)</f>
        <v>3080.08213552361</v>
      </c>
      <c r="N1183" s="42" t="n">
        <f aca="false">(L1183*H1183 + M1183*I1183) * K1183</f>
        <v>0.414721060954173</v>
      </c>
      <c r="O1183" s="43" t="n">
        <f aca="false">IF(A1183&lt;=$G$2, $D$2*(1-$D$3), 0)</f>
        <v>600000</v>
      </c>
      <c r="P1183" s="44" t="n">
        <f aca="false">O1183*I1183*K1183</f>
        <v>80.7876626738729</v>
      </c>
    </row>
    <row r="1184" customFormat="false" ht="15" hidden="false" customHeight="false" outlineLevel="0" collapsed="false">
      <c r="A1184" s="4" t="n">
        <f aca="false">WORKDAY(A1183, 1)</f>
        <v>45539</v>
      </c>
      <c r="B1184" s="33" t="n">
        <f aca="false">DATE(2000, MONTH(A1184), DAY(A1184))</f>
        <v>36773</v>
      </c>
      <c r="C1184" s="33" t="n">
        <f aca="false">VLOOKUP(B1184, $R$9:$S$13, 2)</f>
        <v>36789</v>
      </c>
      <c r="D1184" s="34" t="n">
        <f aca="false">IF(OR(C1184=B1184, AND(C1184&lt;&gt;C1183, C1183&gt;B1183)), 1, 0)</f>
        <v>0</v>
      </c>
      <c r="E1184" s="4" t="n">
        <f aca="false" t="array" ref="E1184:E1184">INDEX($A$9:A1183, MAX(IF($D$9:D1183=1, ROW(D$9:$D1183)-ROW($D$9)+1, 0)))</f>
        <v>45463</v>
      </c>
      <c r="F1184" s="36" t="n">
        <f aca="false">(A1184-$A$2)/365.25</f>
        <v>4.50376454483231</v>
      </c>
      <c r="G1184" s="37" t="n">
        <f aca="false">INDEX('Default Prob'!$P$5:$P$14,MIN(1+_xlfn.IFNA(MATCH(F1184,'Default Prob'!$F$5:$F$14,1),0),COUNT('Default Prob'!$P$5:$P$14)))</f>
        <v>0.056537953153086</v>
      </c>
      <c r="H1184" s="37" t="n">
        <f aca="false">H1183*EXP(-G1183*(F1184-F1183))</f>
        <v>0.848862491217435</v>
      </c>
      <c r="I1184" s="38" t="n">
        <f aca="false">H1183-H1184</f>
        <v>0.000131407700006081</v>
      </c>
      <c r="J1184" s="39" t="n">
        <f aca="false">INDEX('Default Prob'!$C$3:$C$20, _xlfn.IFNA(MATCH(F1184, 'Default Prob'!$B$3:$B$20, 1), 1))</f>
        <v>-0.00536</v>
      </c>
      <c r="K1184" s="40" t="n">
        <f aca="false">1/((1+J1184)^F1184)</f>
        <v>1.02450042727087</v>
      </c>
      <c r="L1184" s="41" t="n">
        <f aca="false">IF(AND(D1184, A1184 &lt;= $G$2), $D$5*$D$2*(A1184-E1184)/365.25, 0)</f>
        <v>0</v>
      </c>
      <c r="M1184" s="41" t="n">
        <f aca="false">IF(A1184&lt;=$G$2, $D$5*$D$2*(A1184-E1184)/365.25, 0)</f>
        <v>3121.1498973306</v>
      </c>
      <c r="N1184" s="42" t="n">
        <f aca="false">(L1184*H1184 + M1184*I1184) * K1184</f>
        <v>0.420191811294509</v>
      </c>
      <c r="O1184" s="43" t="n">
        <f aca="false">IF(A1184&lt;=$G$2, $D$2*(1-$D$3), 0)</f>
        <v>600000</v>
      </c>
      <c r="P1184" s="44" t="n">
        <f aca="false">O1184*I1184*K1184</f>
        <v>80.7763468817471</v>
      </c>
    </row>
    <row r="1185" customFormat="false" ht="15" hidden="false" customHeight="false" outlineLevel="0" collapsed="false">
      <c r="A1185" s="4" t="n">
        <f aca="false">WORKDAY(A1184, 1)</f>
        <v>45540</v>
      </c>
      <c r="B1185" s="33" t="n">
        <f aca="false">DATE(2000, MONTH(A1185), DAY(A1185))</f>
        <v>36774</v>
      </c>
      <c r="C1185" s="33" t="n">
        <f aca="false">VLOOKUP(B1185, $R$9:$S$13, 2)</f>
        <v>36789</v>
      </c>
      <c r="D1185" s="34" t="n">
        <f aca="false">IF(OR(C1185=B1185, AND(C1185&lt;&gt;C1184, C1184&gt;B1184)), 1, 0)</f>
        <v>0</v>
      </c>
      <c r="E1185" s="4" t="n">
        <f aca="false" t="array" ref="E1185:E1185">INDEX($A$9:A1184, MAX(IF($D$9:D1184=1, ROW(D$9:$D1184)-ROW($D$9)+1, 0)))</f>
        <v>45463</v>
      </c>
      <c r="F1185" s="36" t="n">
        <f aca="false">(A1185-$A$2)/365.25</f>
        <v>4.50650239561944</v>
      </c>
      <c r="G1185" s="37" t="n">
        <f aca="false">INDEX('Default Prob'!$P$5:$P$14,MIN(1+_xlfn.IFNA(MATCH(F1185,'Default Prob'!$F$5:$F$14,1),0),COUNT('Default Prob'!$P$5:$P$14)))</f>
        <v>0.056537953153086</v>
      </c>
      <c r="H1185" s="37" t="n">
        <f aca="false">H1184*EXP(-G1184*(F1185-F1184))</f>
        <v>0.848731103856778</v>
      </c>
      <c r="I1185" s="38" t="n">
        <f aca="false">H1184-H1185</f>
        <v>0.000131387360656654</v>
      </c>
      <c r="J1185" s="39" t="n">
        <f aca="false">INDEX('Default Prob'!$C$3:$C$20, _xlfn.IFNA(MATCH(F1185, 'Default Prob'!$B$3:$B$20, 1), 1))</f>
        <v>-0.00536</v>
      </c>
      <c r="K1185" s="40" t="n">
        <f aca="false">1/((1+J1185)^F1185)</f>
        <v>1.02451550223964</v>
      </c>
      <c r="L1185" s="41" t="n">
        <f aca="false">IF(AND(D1185, A1185 &lt;= $G$2), $D$5*$D$2*(A1185-E1185)/365.25, 0)</f>
        <v>0</v>
      </c>
      <c r="M1185" s="41" t="n">
        <f aca="false">IF(A1185&lt;=$G$2, $D$5*$D$2*(A1185-E1185)/365.25, 0)</f>
        <v>3162.21765913758</v>
      </c>
      <c r="N1185" s="42" t="n">
        <f aca="false">(L1185*H1185 + M1185*I1185) * K1185</f>
        <v>0.425661020941031</v>
      </c>
      <c r="O1185" s="43" t="n">
        <f aca="false">IF(A1185&lt;=$G$2, $D$2*(1-$D$3), 0)</f>
        <v>600000</v>
      </c>
      <c r="P1185" s="44" t="n">
        <f aca="false">O1185*I1185*K1185</f>
        <v>80.7650326746554</v>
      </c>
    </row>
    <row r="1186" customFormat="false" ht="15" hidden="false" customHeight="false" outlineLevel="0" collapsed="false">
      <c r="A1186" s="4" t="n">
        <f aca="false">WORKDAY(A1185, 1)</f>
        <v>45541</v>
      </c>
      <c r="B1186" s="33" t="n">
        <f aca="false">DATE(2000, MONTH(A1186), DAY(A1186))</f>
        <v>36775</v>
      </c>
      <c r="C1186" s="33" t="n">
        <f aca="false">VLOOKUP(B1186, $R$9:$S$13, 2)</f>
        <v>36789</v>
      </c>
      <c r="D1186" s="34" t="n">
        <f aca="false">IF(OR(C1186=B1186, AND(C1186&lt;&gt;C1185, C1185&gt;B1185)), 1, 0)</f>
        <v>0</v>
      </c>
      <c r="E1186" s="4" t="n">
        <f aca="false" t="array" ref="E1186:E1186">INDEX($A$9:A1185, MAX(IF($D$9:D1185=1, ROW(D$9:$D1185)-ROW($D$9)+1, 0)))</f>
        <v>45463</v>
      </c>
      <c r="F1186" s="36" t="n">
        <f aca="false">(A1186-$A$2)/365.25</f>
        <v>4.50924024640657</v>
      </c>
      <c r="G1186" s="37" t="n">
        <f aca="false">INDEX('Default Prob'!$P$5:$P$14,MIN(1+_xlfn.IFNA(MATCH(F1186,'Default Prob'!$F$5:$F$14,1),0),COUNT('Default Prob'!$P$5:$P$14)))</f>
        <v>0.056537953153086</v>
      </c>
      <c r="H1186" s="37" t="n">
        <f aca="false">H1185*EXP(-G1185*(F1186-F1185))</f>
        <v>0.848599736832323</v>
      </c>
      <c r="I1186" s="38" t="n">
        <f aca="false">H1185-H1186</f>
        <v>0.000131367024455265</v>
      </c>
      <c r="J1186" s="39" t="n">
        <f aca="false">INDEX('Default Prob'!$C$3:$C$20, _xlfn.IFNA(MATCH(F1186, 'Default Prob'!$B$3:$B$20, 1), 1))</f>
        <v>-0.00536</v>
      </c>
      <c r="K1186" s="40" t="n">
        <f aca="false">1/((1+J1186)^F1186)</f>
        <v>1.02453057743023</v>
      </c>
      <c r="L1186" s="41" t="n">
        <f aca="false">IF(AND(D1186, A1186 &lt;= $G$2), $D$5*$D$2*(A1186-E1186)/365.25, 0)</f>
        <v>0</v>
      </c>
      <c r="M1186" s="41" t="n">
        <f aca="false">IF(A1186&lt;=$G$2, $D$5*$D$2*(A1186-E1186)/365.25, 0)</f>
        <v>3203.28542094456</v>
      </c>
      <c r="N1186" s="42" t="n">
        <f aca="false">(L1186*H1186 + M1186*I1186) * K1186</f>
        <v>0.431128690217436</v>
      </c>
      <c r="O1186" s="43" t="n">
        <f aca="false">IF(A1186&lt;=$G$2, $D$2*(1-$D$3), 0)</f>
        <v>600000</v>
      </c>
      <c r="P1186" s="44" t="n">
        <f aca="false">O1186*I1186*K1186</f>
        <v>80.7537200522658</v>
      </c>
    </row>
    <row r="1187" customFormat="false" ht="15" hidden="false" customHeight="false" outlineLevel="0" collapsed="false">
      <c r="A1187" s="4" t="n">
        <f aca="false">WORKDAY(A1186, 1)</f>
        <v>45544</v>
      </c>
      <c r="B1187" s="33" t="n">
        <f aca="false">DATE(2000, MONTH(A1187), DAY(A1187))</f>
        <v>36778</v>
      </c>
      <c r="C1187" s="33" t="n">
        <f aca="false">VLOOKUP(B1187, $R$9:$S$13, 2)</f>
        <v>36789</v>
      </c>
      <c r="D1187" s="34" t="n">
        <f aca="false">IF(OR(C1187=B1187, AND(C1187&lt;&gt;C1186, C1186&gt;B1186)), 1, 0)</f>
        <v>0</v>
      </c>
      <c r="E1187" s="4" t="n">
        <f aca="false" t="array" ref="E1187:E1187">INDEX($A$9:A1186, MAX(IF($D$9:D1186=1, ROW(D$9:$D1186)-ROW($D$9)+1, 0)))</f>
        <v>45463</v>
      </c>
      <c r="F1187" s="36" t="n">
        <f aca="false">(A1187-$A$2)/365.25</f>
        <v>4.51745379876797</v>
      </c>
      <c r="G1187" s="37" t="n">
        <f aca="false">INDEX('Default Prob'!$P$5:$P$14,MIN(1+_xlfn.IFNA(MATCH(F1187,'Default Prob'!$F$5:$F$14,1),0),COUNT('Default Prob'!$P$5:$P$14)))</f>
        <v>0.056537953153086</v>
      </c>
      <c r="H1187" s="37" t="n">
        <f aca="false">H1186*EXP(-G1186*(F1187-F1186))</f>
        <v>0.848205757744691</v>
      </c>
      <c r="I1187" s="38" t="n">
        <f aca="false">H1186-H1187</f>
        <v>0.000393979087631613</v>
      </c>
      <c r="J1187" s="39" t="n">
        <f aca="false">INDEX('Default Prob'!$C$3:$C$20, _xlfn.IFNA(MATCH(F1187, 'Default Prob'!$B$3:$B$20, 1), 1))</f>
        <v>-0.00536</v>
      </c>
      <c r="K1187" s="40" t="n">
        <f aca="false">1/((1+J1187)^F1187)</f>
        <v>1.02457580433295</v>
      </c>
      <c r="L1187" s="41" t="n">
        <f aca="false">IF(AND(D1187, A1187 &lt;= $G$2), $D$5*$D$2*(A1187-E1187)/365.25, 0)</f>
        <v>0</v>
      </c>
      <c r="M1187" s="41" t="n">
        <f aca="false">IF(A1187&lt;=$G$2, $D$5*$D$2*(A1187-E1187)/365.25, 0)</f>
        <v>3326.4887063655</v>
      </c>
      <c r="N1187" s="42" t="n">
        <f aca="false">(L1187*H1187 + M1187*I1187) * K1187</f>
        <v>1.34277522335287</v>
      </c>
      <c r="O1187" s="43" t="n">
        <f aca="false">IF(A1187&lt;=$G$2, $D$2*(1-$D$3), 0)</f>
        <v>600000</v>
      </c>
      <c r="P1187" s="44" t="n">
        <f aca="false">O1187*I1187*K1187</f>
        <v>242.196864360314</v>
      </c>
    </row>
    <row r="1188" customFormat="false" ht="15" hidden="false" customHeight="false" outlineLevel="0" collapsed="false">
      <c r="A1188" s="4" t="n">
        <f aca="false">WORKDAY(A1187, 1)</f>
        <v>45545</v>
      </c>
      <c r="B1188" s="33" t="n">
        <f aca="false">DATE(2000, MONTH(A1188), DAY(A1188))</f>
        <v>36779</v>
      </c>
      <c r="C1188" s="33" t="n">
        <f aca="false">VLOOKUP(B1188, $R$9:$S$13, 2)</f>
        <v>36789</v>
      </c>
      <c r="D1188" s="34" t="n">
        <f aca="false">IF(OR(C1188=B1188, AND(C1188&lt;&gt;C1187, C1187&gt;B1187)), 1, 0)</f>
        <v>0</v>
      </c>
      <c r="E1188" s="4" t="n">
        <f aca="false" t="array" ref="E1188:E1188">INDEX($A$9:A1187, MAX(IF($D$9:D1187=1, ROW(D$9:$D1187)-ROW($D$9)+1, 0)))</f>
        <v>45463</v>
      </c>
      <c r="F1188" s="36" t="n">
        <f aca="false">(A1188-$A$2)/365.25</f>
        <v>4.5201916495551</v>
      </c>
      <c r="G1188" s="37" t="n">
        <f aca="false">INDEX('Default Prob'!$P$5:$P$14,MIN(1+_xlfn.IFNA(MATCH(F1188,'Default Prob'!$F$5:$F$14,1),0),COUNT('Default Prob'!$P$5:$P$14)))</f>
        <v>0.056537953153086</v>
      </c>
      <c r="H1188" s="37" t="n">
        <f aca="false">H1187*EXP(-G1187*(F1188-F1187))</f>
        <v>0.84807447203357</v>
      </c>
      <c r="I1188" s="38" t="n">
        <f aca="false">H1187-H1188</f>
        <v>0.000131285711121532</v>
      </c>
      <c r="J1188" s="39" t="n">
        <f aca="false">INDEX('Default Prob'!$C$3:$C$20, _xlfn.IFNA(MATCH(F1188, 'Default Prob'!$B$3:$B$20, 1), 1))</f>
        <v>-0.00536</v>
      </c>
      <c r="K1188" s="40" t="n">
        <f aca="false">1/((1+J1188)^F1188)</f>
        <v>1.02459088041086</v>
      </c>
      <c r="L1188" s="41" t="n">
        <f aca="false">IF(AND(D1188, A1188 &lt;= $G$2), $D$5*$D$2*(A1188-E1188)/365.25, 0)</f>
        <v>0</v>
      </c>
      <c r="M1188" s="41" t="n">
        <f aca="false">IF(A1188&lt;=$G$2, $D$5*$D$2*(A1188-E1188)/365.25, 0)</f>
        <v>3367.55646817248</v>
      </c>
      <c r="N1188" s="42" t="n">
        <f aca="false">(L1188*H1188 + M1188*I1188) * K1188</f>
        <v>0.452983970109108</v>
      </c>
      <c r="O1188" s="43" t="n">
        <f aca="false">IF(A1188&lt;=$G$2, $D$2*(1-$D$3), 0)</f>
        <v>600000</v>
      </c>
      <c r="P1188" s="44" t="n">
        <f aca="false">O1188*I1188*K1188</f>
        <v>80.7084854060253</v>
      </c>
    </row>
    <row r="1189" customFormat="false" ht="15" hidden="false" customHeight="false" outlineLevel="0" collapsed="false">
      <c r="A1189" s="4" t="n">
        <f aca="false">WORKDAY(A1188, 1)</f>
        <v>45546</v>
      </c>
      <c r="B1189" s="33" t="n">
        <f aca="false">DATE(2000, MONTH(A1189), DAY(A1189))</f>
        <v>36780</v>
      </c>
      <c r="C1189" s="33" t="n">
        <f aca="false">VLOOKUP(B1189, $R$9:$S$13, 2)</f>
        <v>36789</v>
      </c>
      <c r="D1189" s="34" t="n">
        <f aca="false">IF(OR(C1189=B1189, AND(C1189&lt;&gt;C1188, C1188&gt;B1188)), 1, 0)</f>
        <v>0</v>
      </c>
      <c r="E1189" s="4" t="n">
        <f aca="false" t="array" ref="E1189:E1189">INDEX($A$9:A1188, MAX(IF($D$9:D1188=1, ROW(D$9:$D1188)-ROW($D$9)+1, 0)))</f>
        <v>45463</v>
      </c>
      <c r="F1189" s="36" t="n">
        <f aca="false">(A1189-$A$2)/365.25</f>
        <v>4.52292950034223</v>
      </c>
      <c r="G1189" s="37" t="n">
        <f aca="false">INDEX('Default Prob'!$P$5:$P$14,MIN(1+_xlfn.IFNA(MATCH(F1189,'Default Prob'!$F$5:$F$14,1),0),COUNT('Default Prob'!$P$5:$P$14)))</f>
        <v>0.056537953153086</v>
      </c>
      <c r="H1189" s="37" t="n">
        <f aca="false">H1188*EXP(-G1188*(F1189-F1188))</f>
        <v>0.847943206642916</v>
      </c>
      <c r="I1189" s="38" t="n">
        <f aca="false">H1188-H1189</f>
        <v>0.000131265390653446</v>
      </c>
      <c r="J1189" s="39" t="n">
        <f aca="false">INDEX('Default Prob'!$C$3:$C$20, _xlfn.IFNA(MATCH(F1189, 'Default Prob'!$B$3:$B$20, 1), 1))</f>
        <v>-0.00536</v>
      </c>
      <c r="K1189" s="40" t="n">
        <f aca="false">1/((1+J1189)^F1189)</f>
        <v>1.0246059567106</v>
      </c>
      <c r="L1189" s="41" t="n">
        <f aca="false">IF(AND(D1189, A1189 &lt;= $G$2), $D$5*$D$2*(A1189-E1189)/365.25, 0)</f>
        <v>0</v>
      </c>
      <c r="M1189" s="41" t="n">
        <f aca="false">IF(A1189&lt;=$G$2, $D$5*$D$2*(A1189-E1189)/365.25, 0)</f>
        <v>3408.62422997947</v>
      </c>
      <c r="N1189" s="42" t="n">
        <f aca="false">(L1189*H1189 + M1189*I1189) * K1189</f>
        <v>0.458443942398255</v>
      </c>
      <c r="O1189" s="43" t="n">
        <f aca="false">IF(A1189&lt;=$G$2, $D$2*(1-$D$3), 0)</f>
        <v>600000</v>
      </c>
      <c r="P1189" s="44" t="n">
        <f aca="false">O1189*I1189*K1189</f>
        <v>80.6971807040783</v>
      </c>
    </row>
    <row r="1190" customFormat="false" ht="15" hidden="false" customHeight="false" outlineLevel="0" collapsed="false">
      <c r="A1190" s="4" t="n">
        <f aca="false">WORKDAY(A1189, 1)</f>
        <v>45547</v>
      </c>
      <c r="B1190" s="33" t="n">
        <f aca="false">DATE(2000, MONTH(A1190), DAY(A1190))</f>
        <v>36781</v>
      </c>
      <c r="C1190" s="33" t="n">
        <f aca="false">VLOOKUP(B1190, $R$9:$S$13, 2)</f>
        <v>36789</v>
      </c>
      <c r="D1190" s="34" t="n">
        <f aca="false">IF(OR(C1190=B1190, AND(C1190&lt;&gt;C1189, C1189&gt;B1189)), 1, 0)</f>
        <v>0</v>
      </c>
      <c r="E1190" s="4" t="n">
        <f aca="false" t="array" ref="E1190:E1190">INDEX($A$9:A1189, MAX(IF($D$9:D1189=1, ROW(D$9:$D1189)-ROW($D$9)+1, 0)))</f>
        <v>45463</v>
      </c>
      <c r="F1190" s="36" t="n">
        <f aca="false">(A1190-$A$2)/365.25</f>
        <v>4.52566735112936</v>
      </c>
      <c r="G1190" s="37" t="n">
        <f aca="false">INDEX('Default Prob'!$P$5:$P$14,MIN(1+_xlfn.IFNA(MATCH(F1190,'Default Prob'!$F$5:$F$14,1),0),COUNT('Default Prob'!$P$5:$P$14)))</f>
        <v>0.056537953153086</v>
      </c>
      <c r="H1190" s="37" t="n">
        <f aca="false">H1189*EXP(-G1189*(F1190-F1189))</f>
        <v>0.847811961569585</v>
      </c>
      <c r="I1190" s="38" t="n">
        <f aca="false">H1189-H1190</f>
        <v>0.000131245073330732</v>
      </c>
      <c r="J1190" s="39" t="n">
        <f aca="false">INDEX('Default Prob'!$C$3:$C$20, _xlfn.IFNA(MATCH(F1190, 'Default Prob'!$B$3:$B$20, 1), 1))</f>
        <v>-0.00536</v>
      </c>
      <c r="K1190" s="40" t="n">
        <f aca="false">1/((1+J1190)^F1190)</f>
        <v>1.02462103323218</v>
      </c>
      <c r="L1190" s="41" t="n">
        <f aca="false">IF(AND(D1190, A1190 &lt;= $G$2), $D$5*$D$2*(A1190-E1190)/365.25, 0)</f>
        <v>0</v>
      </c>
      <c r="M1190" s="41" t="n">
        <f aca="false">IF(A1190&lt;=$G$2, $D$5*$D$2*(A1190-E1190)/365.25, 0)</f>
        <v>3449.69199178645</v>
      </c>
      <c r="N1190" s="42" t="n">
        <f aca="false">(L1190*H1190 + M1190*I1190) * K1190</f>
        <v>0.463902376262525</v>
      </c>
      <c r="O1190" s="43" t="n">
        <f aca="false">IF(A1190&lt;=$G$2, $D$2*(1-$D$3), 0)</f>
        <v>600000</v>
      </c>
      <c r="P1190" s="44" t="n">
        <f aca="false">O1190*I1190*K1190</f>
        <v>80.6858775856607</v>
      </c>
    </row>
    <row r="1191" customFormat="false" ht="15" hidden="false" customHeight="false" outlineLevel="0" collapsed="false">
      <c r="A1191" s="4" t="n">
        <f aca="false">WORKDAY(A1190, 1)</f>
        <v>45548</v>
      </c>
      <c r="B1191" s="33" t="n">
        <f aca="false">DATE(2000, MONTH(A1191), DAY(A1191))</f>
        <v>36782</v>
      </c>
      <c r="C1191" s="33" t="n">
        <f aca="false">VLOOKUP(B1191, $R$9:$S$13, 2)</f>
        <v>36789</v>
      </c>
      <c r="D1191" s="34" t="n">
        <f aca="false">IF(OR(C1191=B1191, AND(C1191&lt;&gt;C1190, C1190&gt;B1190)), 1, 0)</f>
        <v>0</v>
      </c>
      <c r="E1191" s="4" t="n">
        <f aca="false" t="array" ref="E1191:E1191">INDEX($A$9:A1190, MAX(IF($D$9:D1190=1, ROW(D$9:$D1190)-ROW($D$9)+1, 0)))</f>
        <v>45463</v>
      </c>
      <c r="F1191" s="36" t="n">
        <f aca="false">(A1191-$A$2)/365.25</f>
        <v>4.5284052019165</v>
      </c>
      <c r="G1191" s="37" t="n">
        <f aca="false">INDEX('Default Prob'!$P$5:$P$14,MIN(1+_xlfn.IFNA(MATCH(F1191,'Default Prob'!$F$5:$F$14,1),0),COUNT('Default Prob'!$P$5:$P$14)))</f>
        <v>0.056537953153086</v>
      </c>
      <c r="H1191" s="37" t="n">
        <f aca="false">H1190*EXP(-G1190*(F1191-F1190))</f>
        <v>0.847680736810433</v>
      </c>
      <c r="I1191" s="38" t="n">
        <f aca="false">H1190-H1191</f>
        <v>0.000131224759152726</v>
      </c>
      <c r="J1191" s="39" t="n">
        <f aca="false">INDEX('Default Prob'!$C$3:$C$20, _xlfn.IFNA(MATCH(F1191, 'Default Prob'!$B$3:$B$20, 1), 1))</f>
        <v>-0.00536</v>
      </c>
      <c r="K1191" s="40" t="n">
        <f aca="false">1/((1+J1191)^F1191)</f>
        <v>1.0246361099756</v>
      </c>
      <c r="L1191" s="41" t="n">
        <f aca="false">IF(AND(D1191, A1191 &lt;= $G$2), $D$5*$D$2*(A1191-E1191)/365.25, 0)</f>
        <v>0</v>
      </c>
      <c r="M1191" s="41" t="n">
        <f aca="false">IF(A1191&lt;=$G$2, $D$5*$D$2*(A1191-E1191)/365.25, 0)</f>
        <v>3490.75975359343</v>
      </c>
      <c r="N1191" s="42" t="n">
        <f aca="false">(L1191*H1191 + M1191*I1191) * K1191</f>
        <v>0.469359272025149</v>
      </c>
      <c r="O1191" s="43" t="n">
        <f aca="false">IF(A1191&lt;=$G$2, $D$2*(1-$D$3), 0)</f>
        <v>600000</v>
      </c>
      <c r="P1191" s="44" t="n">
        <f aca="false">O1191*I1191*K1191</f>
        <v>80.6745760504404</v>
      </c>
    </row>
    <row r="1192" customFormat="false" ht="15" hidden="false" customHeight="false" outlineLevel="0" collapsed="false">
      <c r="A1192" s="4" t="n">
        <f aca="false">WORKDAY(A1191, 1)</f>
        <v>45551</v>
      </c>
      <c r="B1192" s="33" t="n">
        <f aca="false">DATE(2000, MONTH(A1192), DAY(A1192))</f>
        <v>36785</v>
      </c>
      <c r="C1192" s="33" t="n">
        <f aca="false">VLOOKUP(B1192, $R$9:$S$13, 2)</f>
        <v>36789</v>
      </c>
      <c r="D1192" s="34" t="n">
        <f aca="false">IF(OR(C1192=B1192, AND(C1192&lt;&gt;C1191, C1191&gt;B1191)), 1, 0)</f>
        <v>0</v>
      </c>
      <c r="E1192" s="4" t="n">
        <f aca="false" t="array" ref="E1192:E1192">INDEX($A$9:A1191, MAX(IF($D$9:D1191=1, ROW(D$9:$D1191)-ROW($D$9)+1, 0)))</f>
        <v>45463</v>
      </c>
      <c r="F1192" s="36" t="n">
        <f aca="false">(A1192-$A$2)/365.25</f>
        <v>4.53661875427789</v>
      </c>
      <c r="G1192" s="37" t="n">
        <f aca="false">INDEX('Default Prob'!$P$5:$P$14,MIN(1+_xlfn.IFNA(MATCH(F1192,'Default Prob'!$F$5:$F$14,1),0),COUNT('Default Prob'!$P$5:$P$14)))</f>
        <v>0.056537953153086</v>
      </c>
      <c r="H1192" s="37" t="n">
        <f aca="false">H1191*EXP(-G1191*(F1192-F1191))</f>
        <v>0.847287184386603</v>
      </c>
      <c r="I1192" s="38" t="n">
        <f aca="false">H1191-H1192</f>
        <v>0.000393552423829546</v>
      </c>
      <c r="J1192" s="39" t="n">
        <f aca="false">INDEX('Default Prob'!$C$3:$C$20, _xlfn.IFNA(MATCH(F1192, 'Default Prob'!$B$3:$B$20, 1), 1))</f>
        <v>-0.00536</v>
      </c>
      <c r="K1192" s="40" t="n">
        <f aca="false">1/((1+J1192)^F1192)</f>
        <v>1.02468134153695</v>
      </c>
      <c r="L1192" s="41" t="n">
        <f aca="false">IF(AND(D1192, A1192 &lt;= $G$2), $D$5*$D$2*(A1192-E1192)/365.25, 0)</f>
        <v>0</v>
      </c>
      <c r="M1192" s="41" t="n">
        <f aca="false">IF(A1192&lt;=$G$2, $D$5*$D$2*(A1192-E1192)/365.25, 0)</f>
        <v>3613.96303901437</v>
      </c>
      <c r="N1192" s="42" t="n">
        <f aca="false">(L1192*H1192 + M1192*I1192) * K1192</f>
        <v>1.45738778866943</v>
      </c>
      <c r="O1192" s="43" t="n">
        <f aca="false">IF(A1192&lt;=$G$2, $D$2*(1-$D$3), 0)</f>
        <v>600000</v>
      </c>
      <c r="P1192" s="44" t="n">
        <f aca="false">O1192*I1192*K1192</f>
        <v>241.959495368868</v>
      </c>
    </row>
    <row r="1193" customFormat="false" ht="15" hidden="false" customHeight="false" outlineLevel="0" collapsed="false">
      <c r="A1193" s="4" t="n">
        <f aca="false">WORKDAY(A1192, 1)</f>
        <v>45552</v>
      </c>
      <c r="B1193" s="33" t="n">
        <f aca="false">DATE(2000, MONTH(A1193), DAY(A1193))</f>
        <v>36786</v>
      </c>
      <c r="C1193" s="33" t="n">
        <f aca="false">VLOOKUP(B1193, $R$9:$S$13, 2)</f>
        <v>36789</v>
      </c>
      <c r="D1193" s="34" t="n">
        <f aca="false">IF(OR(C1193=B1193, AND(C1193&lt;&gt;C1192, C1192&gt;B1192)), 1, 0)</f>
        <v>0</v>
      </c>
      <c r="E1193" s="4" t="n">
        <f aca="false" t="array" ref="E1193:E1193">INDEX($A$9:A1192, MAX(IF($D$9:D1192=1, ROW(D$9:$D1192)-ROW($D$9)+1, 0)))</f>
        <v>45463</v>
      </c>
      <c r="F1193" s="36" t="n">
        <f aca="false">(A1193-$A$2)/365.25</f>
        <v>4.53935660506502</v>
      </c>
      <c r="G1193" s="37" t="n">
        <f aca="false">INDEX('Default Prob'!$P$5:$P$14,MIN(1+_xlfn.IFNA(MATCH(F1193,'Default Prob'!$F$5:$F$14,1),0),COUNT('Default Prob'!$P$5:$P$14)))</f>
        <v>0.056537953153086</v>
      </c>
      <c r="H1193" s="37" t="n">
        <f aca="false">H1192*EXP(-G1192*(F1193-F1192))</f>
        <v>0.847156040852725</v>
      </c>
      <c r="I1193" s="38" t="n">
        <f aca="false">H1192-H1193</f>
        <v>0.000131143533877998</v>
      </c>
      <c r="J1193" s="39" t="n">
        <f aca="false">INDEX('Default Prob'!$C$3:$C$20, _xlfn.IFNA(MATCH(F1193, 'Default Prob'!$B$3:$B$20, 1), 1))</f>
        <v>-0.00536</v>
      </c>
      <c r="K1193" s="40" t="n">
        <f aca="false">1/((1+J1193)^F1193)</f>
        <v>1.02469641916778</v>
      </c>
      <c r="L1193" s="41" t="n">
        <f aca="false">IF(AND(D1193, A1193 &lt;= $G$2), $D$5*$D$2*(A1193-E1193)/365.25, 0)</f>
        <v>0</v>
      </c>
      <c r="M1193" s="41" t="n">
        <f aca="false">IF(A1193&lt;=$G$2, $D$5*$D$2*(A1193-E1193)/365.25, 0)</f>
        <v>3655.03080082135</v>
      </c>
      <c r="N1193" s="42" t="n">
        <f aca="false">(L1193*H1193 + M1193*I1193) * K1193</f>
        <v>0.491171480533862</v>
      </c>
      <c r="O1193" s="43" t="n">
        <f aca="false">IF(A1193&lt;=$G$2, $D$2*(1-$D$3), 0)</f>
        <v>600000</v>
      </c>
      <c r="P1193" s="44" t="n">
        <f aca="false">O1193*I1193*K1193</f>
        <v>80.6293857370756</v>
      </c>
    </row>
    <row r="1194" customFormat="false" ht="15" hidden="false" customHeight="false" outlineLevel="0" collapsed="false">
      <c r="A1194" s="4" t="n">
        <f aca="false">WORKDAY(A1193, 1)</f>
        <v>45553</v>
      </c>
      <c r="B1194" s="33" t="n">
        <f aca="false">DATE(2000, MONTH(A1194), DAY(A1194))</f>
        <v>36787</v>
      </c>
      <c r="C1194" s="33" t="n">
        <f aca="false">VLOOKUP(B1194, $R$9:$S$13, 2)</f>
        <v>36789</v>
      </c>
      <c r="D1194" s="34" t="n">
        <f aca="false">IF(OR(C1194=B1194, AND(C1194&lt;&gt;C1193, C1193&gt;B1193)), 1, 0)</f>
        <v>0</v>
      </c>
      <c r="E1194" s="4" t="n">
        <f aca="false" t="array" ref="E1194:E1194">INDEX($A$9:A1193, MAX(IF($D$9:D1193=1, ROW(D$9:$D1193)-ROW($D$9)+1, 0)))</f>
        <v>45463</v>
      </c>
      <c r="F1194" s="36" t="n">
        <f aca="false">(A1194-$A$2)/365.25</f>
        <v>4.54209445585216</v>
      </c>
      <c r="G1194" s="37" t="n">
        <f aca="false">INDEX('Default Prob'!$P$5:$P$14,MIN(1+_xlfn.IFNA(MATCH(F1194,'Default Prob'!$F$5:$F$14,1),0),COUNT('Default Prob'!$P$5:$P$14)))</f>
        <v>0.056537953153086</v>
      </c>
      <c r="H1194" s="37" t="n">
        <f aca="false">H1193*EXP(-G1193*(F1194-F1193))</f>
        <v>0.847024917617309</v>
      </c>
      <c r="I1194" s="38" t="n">
        <f aca="false">H1193-H1194</f>
        <v>0.000131123235416308</v>
      </c>
      <c r="J1194" s="39" t="n">
        <f aca="false">INDEX('Default Prob'!$C$3:$C$20, _xlfn.IFNA(MATCH(F1194, 'Default Prob'!$B$3:$B$20, 1), 1))</f>
        <v>-0.00536</v>
      </c>
      <c r="K1194" s="40" t="n">
        <f aca="false">1/((1+J1194)^F1194)</f>
        <v>1.02471149702047</v>
      </c>
      <c r="L1194" s="41" t="n">
        <f aca="false">IF(AND(D1194, A1194 &lt;= $G$2), $D$5*$D$2*(A1194-E1194)/365.25, 0)</f>
        <v>0</v>
      </c>
      <c r="M1194" s="41" t="n">
        <f aca="false">IF(A1194&lt;=$G$2, $D$5*$D$2*(A1194-E1194)/365.25, 0)</f>
        <v>3696.09856262834</v>
      </c>
      <c r="N1194" s="42" t="n">
        <f aca="false">(L1194*H1194 + M1194*I1194) * K1194</f>
        <v>0.496620690644152</v>
      </c>
      <c r="O1194" s="43" t="n">
        <f aca="false">IF(A1194&lt;=$G$2, $D$2*(1-$D$3), 0)</f>
        <v>600000</v>
      </c>
      <c r="P1194" s="44" t="n">
        <f aca="false">O1194*I1194*K1194</f>
        <v>80.6180921145674</v>
      </c>
    </row>
    <row r="1195" customFormat="false" ht="15" hidden="false" customHeight="false" outlineLevel="0" collapsed="false">
      <c r="A1195" s="4" t="n">
        <f aca="false">WORKDAY(A1194, 1)</f>
        <v>45554</v>
      </c>
      <c r="B1195" s="33" t="n">
        <f aca="false">DATE(2000, MONTH(A1195), DAY(A1195))</f>
        <v>36788</v>
      </c>
      <c r="C1195" s="33" t="n">
        <f aca="false">VLOOKUP(B1195, $R$9:$S$13, 2)</f>
        <v>36789</v>
      </c>
      <c r="D1195" s="34" t="n">
        <f aca="false">IF(OR(C1195=B1195, AND(C1195&lt;&gt;C1194, C1194&gt;B1194)), 1, 0)</f>
        <v>0</v>
      </c>
      <c r="E1195" s="4" t="n">
        <f aca="false" t="array" ref="E1195:E1195">INDEX($A$9:A1194, MAX(IF($D$9:D1194=1, ROW(D$9:$D1194)-ROW($D$9)+1, 0)))</f>
        <v>45463</v>
      </c>
      <c r="F1195" s="36" t="n">
        <f aca="false">(A1195-$A$2)/365.25</f>
        <v>4.54483230663929</v>
      </c>
      <c r="G1195" s="37" t="n">
        <f aca="false">INDEX('Default Prob'!$P$5:$P$14,MIN(1+_xlfn.IFNA(MATCH(F1195,'Default Prob'!$F$5:$F$14,1),0),COUNT('Default Prob'!$P$5:$P$14)))</f>
        <v>0.056537953153086</v>
      </c>
      <c r="H1195" s="37" t="n">
        <f aca="false">H1194*EXP(-G1194*(F1195-F1194))</f>
        <v>0.846893814677213</v>
      </c>
      <c r="I1195" s="38" t="n">
        <f aca="false">H1194-H1195</f>
        <v>0.000131102940096328</v>
      </c>
      <c r="J1195" s="39" t="n">
        <f aca="false">INDEX('Default Prob'!$C$3:$C$20, _xlfn.IFNA(MATCH(F1195, 'Default Prob'!$B$3:$B$20, 1), 1))</f>
        <v>-0.00536</v>
      </c>
      <c r="K1195" s="40" t="n">
        <f aca="false">1/((1+J1195)^F1195)</f>
        <v>1.02472657509501</v>
      </c>
      <c r="L1195" s="41" t="n">
        <f aca="false">IF(AND(D1195, A1195 &lt;= $G$2), $D$5*$D$2*(A1195-E1195)/365.25, 0)</f>
        <v>0</v>
      </c>
      <c r="M1195" s="41" t="n">
        <f aca="false">IF(A1195&lt;=$G$2, $D$5*$D$2*(A1195-E1195)/365.25, 0)</f>
        <v>3737.16632443532</v>
      </c>
      <c r="N1195" s="42" t="n">
        <f aca="false">(L1195*H1195 + M1195*I1195) * K1195</f>
        <v>0.502068364594314</v>
      </c>
      <c r="O1195" s="43" t="n">
        <f aca="false">IF(A1195&lt;=$G$2, $D$2*(1-$D$3), 0)</f>
        <v>600000</v>
      </c>
      <c r="P1195" s="44" t="n">
        <f aca="false">O1195*I1195*K1195</f>
        <v>80.6068000738783</v>
      </c>
    </row>
    <row r="1196" customFormat="false" ht="15" hidden="false" customHeight="false" outlineLevel="0" collapsed="false">
      <c r="A1196" s="4" t="n">
        <f aca="false">WORKDAY(A1195, 1)</f>
        <v>45555</v>
      </c>
      <c r="B1196" s="33" t="n">
        <f aca="false">DATE(2000, MONTH(A1196), DAY(A1196))</f>
        <v>36789</v>
      </c>
      <c r="C1196" s="33" t="n">
        <f aca="false">VLOOKUP(B1196, $R$9:$S$13, 2)</f>
        <v>36789</v>
      </c>
      <c r="D1196" s="34" t="n">
        <f aca="false">IF(OR(C1196=B1196, AND(C1196&lt;&gt;C1195, C1195&gt;B1195)), 1, 0)</f>
        <v>1</v>
      </c>
      <c r="E1196" s="4" t="n">
        <f aca="false" t="array" ref="E1196:E1196">INDEX($A$9:A1195, MAX(IF($D$9:D1195=1, ROW(D$9:$D1195)-ROW($D$9)+1, 0)))</f>
        <v>45463</v>
      </c>
      <c r="F1196" s="36" t="n">
        <f aca="false">(A1196-$A$2)/365.25</f>
        <v>4.54757015742642</v>
      </c>
      <c r="G1196" s="37" t="n">
        <f aca="false">INDEX('Default Prob'!$P$5:$P$14,MIN(1+_xlfn.IFNA(MATCH(F1196,'Default Prob'!$F$5:$F$14,1),0),COUNT('Default Prob'!$P$5:$P$14)))</f>
        <v>0.056537953153086</v>
      </c>
      <c r="H1196" s="37" t="n">
        <f aca="false">H1195*EXP(-G1195*(F1196-F1195))</f>
        <v>0.846762732029295</v>
      </c>
      <c r="I1196" s="38" t="n">
        <f aca="false">H1195-H1196</f>
        <v>0.000131082647917835</v>
      </c>
      <c r="J1196" s="39" t="n">
        <f aca="false">INDEX('Default Prob'!$C$3:$C$20, _xlfn.IFNA(MATCH(F1196, 'Default Prob'!$B$3:$B$20, 1), 1))</f>
        <v>-0.00536</v>
      </c>
      <c r="K1196" s="40" t="n">
        <f aca="false">1/((1+J1196)^F1196)</f>
        <v>1.02474165339143</v>
      </c>
      <c r="L1196" s="41" t="n">
        <f aca="false">IF(AND(D1196, A1196 &lt;= $G$2), $D$5*$D$2*(A1196-E1196)/365.25, 0)</f>
        <v>3778.2340862423</v>
      </c>
      <c r="M1196" s="41" t="n">
        <f aca="false">IF(A1196&lt;=$G$2, $D$5*$D$2*(A1196-E1196)/365.25, 0)</f>
        <v>3778.2340862423</v>
      </c>
      <c r="N1196" s="42" t="n">
        <f aca="false">(L1196*H1196 + M1196*I1196) * K1196</f>
        <v>3278.9305070528</v>
      </c>
      <c r="O1196" s="43" t="n">
        <f aca="false">IF(A1196&lt;=$G$2, $D$2*(1-$D$3), 0)</f>
        <v>600000</v>
      </c>
      <c r="P1196" s="44" t="n">
        <f aca="false">O1196*I1196*K1196</f>
        <v>80.5955096149492</v>
      </c>
    </row>
    <row r="1197" customFormat="false" ht="15" hidden="false" customHeight="false" outlineLevel="0" collapsed="false">
      <c r="A1197" s="4" t="n">
        <f aca="false">WORKDAY(A1196, 1)</f>
        <v>45558</v>
      </c>
      <c r="B1197" s="33" t="n">
        <f aca="false">DATE(2000, MONTH(A1197), DAY(A1197))</f>
        <v>36792</v>
      </c>
      <c r="C1197" s="33" t="n">
        <f aca="false">VLOOKUP(B1197, $R$9:$S$13, 2)</f>
        <v>36880</v>
      </c>
      <c r="D1197" s="34" t="n">
        <f aca="false">IF(OR(C1197=B1197, AND(C1197&lt;&gt;C1196, C1196&gt;B1196)), 1, 0)</f>
        <v>0</v>
      </c>
      <c r="E1197" s="4" t="n">
        <f aca="false" t="array" ref="E1197:E1197">INDEX($A$9:A1196, MAX(IF($D$9:D1196=1, ROW(D$9:$D1196)-ROW($D$9)+1, 0)))</f>
        <v>45555</v>
      </c>
      <c r="F1197" s="36" t="n">
        <f aca="false">(A1197-$A$2)/365.25</f>
        <v>4.55578370978782</v>
      </c>
      <c r="G1197" s="37" t="n">
        <f aca="false">INDEX('Default Prob'!$P$5:$P$14,MIN(1+_xlfn.IFNA(MATCH(F1197,'Default Prob'!$F$5:$F$14,1),0),COUNT('Default Prob'!$P$5:$P$14)))</f>
        <v>0.056537953153086</v>
      </c>
      <c r="H1197" s="37" t="n">
        <f aca="false">H1196*EXP(-G1196*(F1197-F1196))</f>
        <v>0.846369605807207</v>
      </c>
      <c r="I1197" s="38" t="n">
        <f aca="false">H1196-H1197</f>
        <v>0.000393126222087536</v>
      </c>
      <c r="J1197" s="39" t="n">
        <f aca="false">INDEX('Default Prob'!$C$3:$C$20, _xlfn.IFNA(MATCH(F1197, 'Default Prob'!$B$3:$B$20, 1), 1))</f>
        <v>-0.00536</v>
      </c>
      <c r="K1197" s="40" t="n">
        <f aca="false">1/((1+J1197)^F1197)</f>
        <v>1.02478688961189</v>
      </c>
      <c r="L1197" s="41" t="n">
        <f aca="false">IF(AND(D1197, A1197 &lt;= $G$2), $D$5*$D$2*(A1197-E1197)/365.25, 0)</f>
        <v>0</v>
      </c>
      <c r="M1197" s="41" t="n">
        <f aca="false">IF(A1197&lt;=$G$2, $D$5*$D$2*(A1197-E1197)/365.25, 0)</f>
        <v>123.203285420945</v>
      </c>
      <c r="N1197" s="42" t="n">
        <f aca="false">(L1197*H1197 + M1197*I1197) * K1197</f>
        <v>0.0496349813172026</v>
      </c>
      <c r="O1197" s="43" t="n">
        <f aca="false">IF(A1197&lt;=$G$2, $D$2*(1-$D$3), 0)</f>
        <v>600000</v>
      </c>
      <c r="P1197" s="44" t="n">
        <f aca="false">O1197*I1197*K1197</f>
        <v>241.722359014777</v>
      </c>
    </row>
    <row r="1198" customFormat="false" ht="15" hidden="false" customHeight="false" outlineLevel="0" collapsed="false">
      <c r="A1198" s="4" t="n">
        <f aca="false">WORKDAY(A1197, 1)</f>
        <v>45559</v>
      </c>
      <c r="B1198" s="33" t="n">
        <f aca="false">DATE(2000, MONTH(A1198), DAY(A1198))</f>
        <v>36793</v>
      </c>
      <c r="C1198" s="33" t="n">
        <f aca="false">VLOOKUP(B1198, $R$9:$S$13, 2)</f>
        <v>36880</v>
      </c>
      <c r="D1198" s="34" t="n">
        <f aca="false">IF(OR(C1198=B1198, AND(C1198&lt;&gt;C1197, C1197&gt;B1197)), 1, 0)</f>
        <v>0</v>
      </c>
      <c r="E1198" s="4" t="n">
        <f aca="false" t="array" ref="E1198:E1198">INDEX($A$9:A1197, MAX(IF($D$9:D1197=1, ROW(D$9:$D1197)-ROW($D$9)+1, 0)))</f>
        <v>45555</v>
      </c>
      <c r="F1198" s="36" t="n">
        <f aca="false">(A1198-$A$2)/365.25</f>
        <v>4.55852156057495</v>
      </c>
      <c r="G1198" s="37" t="n">
        <f aca="false">INDEX('Default Prob'!$P$5:$P$14,MIN(1+_xlfn.IFNA(MATCH(F1198,'Default Prob'!$F$5:$F$14,1),0),COUNT('Default Prob'!$P$5:$P$14)))</f>
        <v>0.056537953153086</v>
      </c>
      <c r="H1198" s="37" t="n">
        <f aca="false">H1197*EXP(-G1197*(F1198-F1197))</f>
        <v>0.8462386042966</v>
      </c>
      <c r="I1198" s="38" t="n">
        <f aca="false">H1197-H1198</f>
        <v>0.000131001510606854</v>
      </c>
      <c r="J1198" s="39" t="n">
        <f aca="false">INDEX('Default Prob'!$C$3:$C$20, _xlfn.IFNA(MATCH(F1198, 'Default Prob'!$B$3:$B$20, 1), 1))</f>
        <v>-0.00536</v>
      </c>
      <c r="K1198" s="40" t="n">
        <f aca="false">1/((1+J1198)^F1198)</f>
        <v>1.0248019687958</v>
      </c>
      <c r="L1198" s="41" t="n">
        <f aca="false">IF(AND(D1198, A1198 &lt;= $G$2), $D$5*$D$2*(A1198-E1198)/365.25, 0)</f>
        <v>0</v>
      </c>
      <c r="M1198" s="41" t="n">
        <f aca="false">IF(A1198&lt;=$G$2, $D$5*$D$2*(A1198-E1198)/365.25, 0)</f>
        <v>164.271047227926</v>
      </c>
      <c r="N1198" s="42" t="n">
        <f aca="false">(L1198*H1198 + M1198*I1198) * K1198</f>
        <v>0.0220534876361607</v>
      </c>
      <c r="O1198" s="43" t="n">
        <f aca="false">IF(A1198&lt;=$G$2, $D$2*(1-$D$3), 0)</f>
        <v>600000</v>
      </c>
      <c r="P1198" s="44" t="n">
        <f aca="false">O1198*I1198*K1198</f>
        <v>80.5503635910771</v>
      </c>
    </row>
    <row r="1199" customFormat="false" ht="15" hidden="false" customHeight="false" outlineLevel="0" collapsed="false">
      <c r="A1199" s="4" t="n">
        <f aca="false">WORKDAY(A1198, 1)</f>
        <v>45560</v>
      </c>
      <c r="B1199" s="33" t="n">
        <f aca="false">DATE(2000, MONTH(A1199), DAY(A1199))</f>
        <v>36794</v>
      </c>
      <c r="C1199" s="33" t="n">
        <f aca="false">VLOOKUP(B1199, $R$9:$S$13, 2)</f>
        <v>36880</v>
      </c>
      <c r="D1199" s="34" t="n">
        <f aca="false">IF(OR(C1199=B1199, AND(C1199&lt;&gt;C1198, C1198&gt;B1198)), 1, 0)</f>
        <v>0</v>
      </c>
      <c r="E1199" s="4" t="n">
        <f aca="false" t="array" ref="E1199:E1199">INDEX($A$9:A1198, MAX(IF($D$9:D1198=1, ROW(D$9:$D1198)-ROW($D$9)+1, 0)))</f>
        <v>45555</v>
      </c>
      <c r="F1199" s="36" t="n">
        <f aca="false">(A1199-$A$2)/365.25</f>
        <v>4.56125941136208</v>
      </c>
      <c r="G1199" s="37" t="n">
        <f aca="false">INDEX('Default Prob'!$P$5:$P$14,MIN(1+_xlfn.IFNA(MATCH(F1199,'Default Prob'!$F$5:$F$14,1),0),COUNT('Default Prob'!$P$5:$P$14)))</f>
        <v>0.056537953153086</v>
      </c>
      <c r="H1199" s="37" t="n">
        <f aca="false">H1198*EXP(-G1198*(F1199-F1198))</f>
        <v>0.846107623062473</v>
      </c>
      <c r="I1199" s="38" t="n">
        <f aca="false">H1198-H1199</f>
        <v>0.000130981234127581</v>
      </c>
      <c r="J1199" s="39" t="n">
        <f aca="false">INDEX('Default Prob'!$C$3:$C$20, _xlfn.IFNA(MATCH(F1199, 'Default Prob'!$B$3:$B$20, 1), 1))</f>
        <v>-0.00536</v>
      </c>
      <c r="K1199" s="40" t="n">
        <f aca="false">1/((1+J1199)^F1199)</f>
        <v>1.02481704820159</v>
      </c>
      <c r="L1199" s="41" t="n">
        <f aca="false">IF(AND(D1199, A1199 &lt;= $G$2), $D$5*$D$2*(A1199-E1199)/365.25, 0)</f>
        <v>0</v>
      </c>
      <c r="M1199" s="41" t="n">
        <f aca="false">IF(A1199&lt;=$G$2, $D$5*$D$2*(A1199-E1199)/365.25, 0)</f>
        <v>205.338809034908</v>
      </c>
      <c r="N1199" s="42" t="n">
        <f aca="false">(L1199*H1199 + M1199*I1199) * K1199</f>
        <v>0.0275629983015255</v>
      </c>
      <c r="O1199" s="43" t="n">
        <f aca="false">IF(A1199&lt;=$G$2, $D$2*(1-$D$3), 0)</f>
        <v>600000</v>
      </c>
      <c r="P1199" s="44" t="n">
        <f aca="false">O1199*I1199*K1199</f>
        <v>80.5390810370575</v>
      </c>
    </row>
    <row r="1200" customFormat="false" ht="15" hidden="false" customHeight="false" outlineLevel="0" collapsed="false">
      <c r="A1200" s="4" t="n">
        <f aca="false">WORKDAY(A1199, 1)</f>
        <v>45561</v>
      </c>
      <c r="B1200" s="33" t="n">
        <f aca="false">DATE(2000, MONTH(A1200), DAY(A1200))</f>
        <v>36795</v>
      </c>
      <c r="C1200" s="33" t="n">
        <f aca="false">VLOOKUP(B1200, $R$9:$S$13, 2)</f>
        <v>36880</v>
      </c>
      <c r="D1200" s="34" t="n">
        <f aca="false">IF(OR(C1200=B1200, AND(C1200&lt;&gt;C1199, C1199&gt;B1199)), 1, 0)</f>
        <v>0</v>
      </c>
      <c r="E1200" s="4" t="n">
        <f aca="false" t="array" ref="E1200:E1200">INDEX($A$9:A1199, MAX(IF($D$9:D1199=1, ROW(D$9:$D1199)-ROW($D$9)+1, 0)))</f>
        <v>45555</v>
      </c>
      <c r="F1200" s="36" t="n">
        <f aca="false">(A1200-$A$2)/365.25</f>
        <v>4.56399726214921</v>
      </c>
      <c r="G1200" s="37" t="n">
        <f aca="false">INDEX('Default Prob'!$P$5:$P$14,MIN(1+_xlfn.IFNA(MATCH(F1200,'Default Prob'!$F$5:$F$14,1),0),COUNT('Default Prob'!$P$5:$P$14)))</f>
        <v>0.056537953153086</v>
      </c>
      <c r="H1200" s="37" t="n">
        <f aca="false">H1199*EXP(-G1199*(F1200-F1199))</f>
        <v>0.845976662101686</v>
      </c>
      <c r="I1200" s="38" t="n">
        <f aca="false">H1199-H1200</f>
        <v>0.000130960960786686</v>
      </c>
      <c r="J1200" s="39" t="n">
        <f aca="false">INDEX('Default Prob'!$C$3:$C$20, _xlfn.IFNA(MATCH(F1200, 'Default Prob'!$B$3:$B$20, 1), 1))</f>
        <v>-0.00536</v>
      </c>
      <c r="K1200" s="40" t="n">
        <f aca="false">1/((1+J1200)^F1200)</f>
        <v>1.02483212782927</v>
      </c>
      <c r="L1200" s="41" t="n">
        <f aca="false">IF(AND(D1200, A1200 &lt;= $G$2), $D$5*$D$2*(A1200-E1200)/365.25, 0)</f>
        <v>0</v>
      </c>
      <c r="M1200" s="41" t="n">
        <f aca="false">IF(A1200&lt;=$G$2, $D$5*$D$2*(A1200-E1200)/365.25, 0)</f>
        <v>246.406570841889</v>
      </c>
      <c r="N1200" s="42" t="n">
        <f aca="false">(L1200*H1200 + M1200*I1200) * K1200</f>
        <v>0.0330709651184193</v>
      </c>
      <c r="O1200" s="43" t="n">
        <f aca="false">IF(A1200&lt;=$G$2, $D$2*(1-$D$3), 0)</f>
        <v>600000</v>
      </c>
      <c r="P1200" s="44" t="n">
        <f aca="false">O1200*I1200*K1200</f>
        <v>80.5278000633509</v>
      </c>
    </row>
    <row r="1201" customFormat="false" ht="15" hidden="false" customHeight="false" outlineLevel="0" collapsed="false">
      <c r="A1201" s="4" t="n">
        <f aca="false">WORKDAY(A1200, 1)</f>
        <v>45562</v>
      </c>
      <c r="B1201" s="33" t="n">
        <f aca="false">DATE(2000, MONTH(A1201), DAY(A1201))</f>
        <v>36796</v>
      </c>
      <c r="C1201" s="33" t="n">
        <f aca="false">VLOOKUP(B1201, $R$9:$S$13, 2)</f>
        <v>36880</v>
      </c>
      <c r="D1201" s="34" t="n">
        <f aca="false">IF(OR(C1201=B1201, AND(C1201&lt;&gt;C1200, C1200&gt;B1200)), 1, 0)</f>
        <v>0</v>
      </c>
      <c r="E1201" s="4" t="n">
        <f aca="false" t="array" ref="E1201:E1201">INDEX($A$9:A1200, MAX(IF($D$9:D1200=1, ROW(D$9:$D1200)-ROW($D$9)+1, 0)))</f>
        <v>45555</v>
      </c>
      <c r="F1201" s="36" t="n">
        <f aca="false">(A1201-$A$2)/365.25</f>
        <v>4.56673511293635</v>
      </c>
      <c r="G1201" s="37" t="n">
        <f aca="false">INDEX('Default Prob'!$P$5:$P$14,MIN(1+_xlfn.IFNA(MATCH(F1201,'Default Prob'!$F$5:$F$14,1),0),COUNT('Default Prob'!$P$5:$P$14)))</f>
        <v>0.056537953153086</v>
      </c>
      <c r="H1201" s="37" t="n">
        <f aca="false">H1200*EXP(-G1200*(F1201-F1200))</f>
        <v>0.845845721411102</v>
      </c>
      <c r="I1201" s="38" t="n">
        <f aca="false">H1200-H1201</f>
        <v>0.000130940690583725</v>
      </c>
      <c r="J1201" s="39" t="n">
        <f aca="false">INDEX('Default Prob'!$C$3:$C$20, _xlfn.IFNA(MATCH(F1201, 'Default Prob'!$B$3:$B$20, 1), 1))</f>
        <v>-0.00536</v>
      </c>
      <c r="K1201" s="40" t="n">
        <f aca="false">1/((1+J1201)^F1201)</f>
        <v>1.02484720767884</v>
      </c>
      <c r="L1201" s="41" t="n">
        <f aca="false">IF(AND(D1201, A1201 &lt;= $G$2), $D$5*$D$2*(A1201-E1201)/365.25, 0)</f>
        <v>0</v>
      </c>
      <c r="M1201" s="41" t="n">
        <f aca="false">IF(A1201&lt;=$G$2, $D$5*$D$2*(A1201-E1201)/365.25, 0)</f>
        <v>287.474332648871</v>
      </c>
      <c r="N1201" s="42" t="n">
        <f aca="false">(L1201*H1201 + M1201*I1201) * K1201</f>
        <v>0.0385773884112478</v>
      </c>
      <c r="O1201" s="43" t="n">
        <f aca="false">IF(A1201&lt;=$G$2, $D$2*(1-$D$3), 0)</f>
        <v>600000</v>
      </c>
      <c r="P1201" s="44" t="n">
        <f aca="false">O1201*I1201*K1201</f>
        <v>80.5165206697615</v>
      </c>
    </row>
    <row r="1202" customFormat="false" ht="15" hidden="false" customHeight="false" outlineLevel="0" collapsed="false">
      <c r="A1202" s="4" t="n">
        <f aca="false">WORKDAY(A1201, 1)</f>
        <v>45565</v>
      </c>
      <c r="B1202" s="33" t="n">
        <f aca="false">DATE(2000, MONTH(A1202), DAY(A1202))</f>
        <v>36799</v>
      </c>
      <c r="C1202" s="33" t="n">
        <f aca="false">VLOOKUP(B1202, $R$9:$S$13, 2)</f>
        <v>36880</v>
      </c>
      <c r="D1202" s="34" t="n">
        <f aca="false">IF(OR(C1202=B1202, AND(C1202&lt;&gt;C1201, C1201&gt;B1201)), 1, 0)</f>
        <v>0</v>
      </c>
      <c r="E1202" s="4" t="n">
        <f aca="false" t="array" ref="E1202:E1202">INDEX($A$9:A1201, MAX(IF($D$9:D1201=1, ROW(D$9:$D1201)-ROW($D$9)+1, 0)))</f>
        <v>45555</v>
      </c>
      <c r="F1202" s="36" t="n">
        <f aca="false">(A1202-$A$2)/365.25</f>
        <v>4.57494866529774</v>
      </c>
      <c r="G1202" s="37" t="n">
        <f aca="false">INDEX('Default Prob'!$P$5:$P$14,MIN(1+_xlfn.IFNA(MATCH(F1202,'Default Prob'!$F$5:$F$14,1),0),COUNT('Default Prob'!$P$5:$P$14)))</f>
        <v>0.056537953153086</v>
      </c>
      <c r="H1202" s="37" t="n">
        <f aca="false">H1201*EXP(-G1201*(F1202-F1201))</f>
        <v>0.845453020929197</v>
      </c>
      <c r="I1202" s="38" t="n">
        <f aca="false">H1201-H1202</f>
        <v>0.000392700481905206</v>
      </c>
      <c r="J1202" s="39" t="n">
        <f aca="false">INDEX('Default Prob'!$C$3:$C$20, _xlfn.IFNA(MATCH(F1202, 'Default Prob'!$B$3:$B$20, 1), 1))</f>
        <v>-0.00536</v>
      </c>
      <c r="K1202" s="40" t="n">
        <f aca="false">1/((1+J1202)^F1202)</f>
        <v>1.02489244855889</v>
      </c>
      <c r="L1202" s="41" t="n">
        <f aca="false">IF(AND(D1202, A1202 &lt;= $G$2), $D$5*$D$2*(A1202-E1202)/365.25, 0)</f>
        <v>0</v>
      </c>
      <c r="M1202" s="41" t="n">
        <f aca="false">IF(A1202&lt;=$G$2, $D$5*$D$2*(A1202-E1202)/365.25, 0)</f>
        <v>410.677618069815</v>
      </c>
      <c r="N1202" s="42" t="n">
        <f aca="false">(L1202*H1202 + M1202*I1202) * K1202</f>
        <v>0.165287785811123</v>
      </c>
      <c r="O1202" s="43" t="n">
        <f aca="false">IF(A1202&lt;=$G$2, $D$2*(1-$D$3), 0)</f>
        <v>600000</v>
      </c>
      <c r="P1202" s="44" t="n">
        <f aca="false">O1202*I1202*K1202</f>
        <v>241.485455070051</v>
      </c>
    </row>
    <row r="1203" customFormat="false" ht="15" hidden="false" customHeight="false" outlineLevel="0" collapsed="false">
      <c r="A1203" s="4" t="n">
        <f aca="false">WORKDAY(A1202, 1)</f>
        <v>45566</v>
      </c>
      <c r="B1203" s="33" t="n">
        <f aca="false">DATE(2000, MONTH(A1203), DAY(A1203))</f>
        <v>36800</v>
      </c>
      <c r="C1203" s="33" t="n">
        <f aca="false">VLOOKUP(B1203, $R$9:$S$13, 2)</f>
        <v>36880</v>
      </c>
      <c r="D1203" s="34" t="n">
        <f aca="false">IF(OR(C1203=B1203, AND(C1203&lt;&gt;C1202, C1202&gt;B1202)), 1, 0)</f>
        <v>0</v>
      </c>
      <c r="E1203" s="4" t="n">
        <f aca="false" t="array" ref="E1203:E1203">INDEX($A$9:A1202, MAX(IF($D$9:D1202=1, ROW(D$9:$D1202)-ROW($D$9)+1, 0)))</f>
        <v>45555</v>
      </c>
      <c r="F1203" s="36" t="n">
        <f aca="false">(A1203-$A$2)/365.25</f>
        <v>4.57768651608487</v>
      </c>
      <c r="G1203" s="37" t="n">
        <f aca="false">INDEX('Default Prob'!$P$5:$P$14,MIN(1+_xlfn.IFNA(MATCH(F1203,'Default Prob'!$F$5:$F$14,1),0),COUNT('Default Prob'!$P$5:$P$14)))</f>
        <v>0.056537953153086</v>
      </c>
      <c r="H1203" s="37" t="n">
        <f aca="false">H1202*EXP(-G1202*(F1203-F1202))</f>
        <v>0.845322161288056</v>
      </c>
      <c r="I1203" s="38" t="n">
        <f aca="false">H1202-H1203</f>
        <v>0.000130859641141345</v>
      </c>
      <c r="J1203" s="39" t="n">
        <f aca="false">INDEX('Default Prob'!$C$3:$C$20, _xlfn.IFNA(MATCH(F1203, 'Default Prob'!$B$3:$B$20, 1), 1))</f>
        <v>-0.00536</v>
      </c>
      <c r="K1203" s="40" t="n">
        <f aca="false">1/((1+J1203)^F1203)</f>
        <v>1.02490752929605</v>
      </c>
      <c r="L1203" s="41" t="n">
        <f aca="false">IF(AND(D1203, A1203 &lt;= $G$2), $D$5*$D$2*(A1203-E1203)/365.25, 0)</f>
        <v>0</v>
      </c>
      <c r="M1203" s="41" t="n">
        <f aca="false">IF(A1203&lt;=$G$2, $D$5*$D$2*(A1203-E1203)/365.25, 0)</f>
        <v>451.745379876797</v>
      </c>
      <c r="N1203" s="42" t="n">
        <f aca="false">(L1203*H1203 + M1203*I1203) * K1203</f>
        <v>0.060587652827687</v>
      </c>
      <c r="O1203" s="43" t="n">
        <f aca="false">IF(A1203&lt;=$G$2, $D$2*(1-$D$3), 0)</f>
        <v>600000</v>
      </c>
      <c r="P1203" s="44" t="n">
        <f aca="false">O1203*I1203*K1203</f>
        <v>80.4714188920461</v>
      </c>
    </row>
    <row r="1204" customFormat="false" ht="15" hidden="false" customHeight="false" outlineLevel="0" collapsed="false">
      <c r="A1204" s="4" t="n">
        <f aca="false">WORKDAY(A1203, 1)</f>
        <v>45567</v>
      </c>
      <c r="B1204" s="33" t="n">
        <f aca="false">DATE(2000, MONTH(A1204), DAY(A1204))</f>
        <v>36801</v>
      </c>
      <c r="C1204" s="33" t="n">
        <f aca="false">VLOOKUP(B1204, $R$9:$S$13, 2)</f>
        <v>36880</v>
      </c>
      <c r="D1204" s="34" t="n">
        <f aca="false">IF(OR(C1204=B1204, AND(C1204&lt;&gt;C1203, C1203&gt;B1203)), 1, 0)</f>
        <v>0</v>
      </c>
      <c r="E1204" s="4" t="n">
        <f aca="false" t="array" ref="E1204:E1204">INDEX($A$9:A1203, MAX(IF($D$9:D1203=1, ROW(D$9:$D1203)-ROW($D$9)+1, 0)))</f>
        <v>45555</v>
      </c>
      <c r="F1204" s="36" t="n">
        <f aca="false">(A1204-$A$2)/365.25</f>
        <v>4.58042436687201</v>
      </c>
      <c r="G1204" s="37" t="n">
        <f aca="false">INDEX('Default Prob'!$P$5:$P$14,MIN(1+_xlfn.IFNA(MATCH(F1204,'Default Prob'!$F$5:$F$14,1),0),COUNT('Default Prob'!$P$5:$P$14)))</f>
        <v>0.056537953153086</v>
      </c>
      <c r="H1204" s="37" t="n">
        <f aca="false">H1203*EXP(-G1203*(F1204-F1203))</f>
        <v>0.845191321901435</v>
      </c>
      <c r="I1204" s="38" t="n">
        <f aca="false">H1203-H1204</f>
        <v>0.000130839386620729</v>
      </c>
      <c r="J1204" s="39" t="n">
        <f aca="false">INDEX('Default Prob'!$C$3:$C$20, _xlfn.IFNA(MATCH(F1204, 'Default Prob'!$B$3:$B$20, 1), 1))</f>
        <v>-0.00536</v>
      </c>
      <c r="K1204" s="40" t="n">
        <f aca="false">1/((1+J1204)^F1204)</f>
        <v>1.0249226102551</v>
      </c>
      <c r="L1204" s="41" t="n">
        <f aca="false">IF(AND(D1204, A1204 &lt;= $G$2), $D$5*$D$2*(A1204-E1204)/365.25, 0)</f>
        <v>0</v>
      </c>
      <c r="M1204" s="41" t="n">
        <f aca="false">IF(A1204&lt;=$G$2, $D$5*$D$2*(A1204-E1204)/365.25, 0)</f>
        <v>492.813141683778</v>
      </c>
      <c r="N1204" s="42" t="n">
        <f aca="false">(L1204*H1204 + M1204*I1204) * K1204</f>
        <v>0.0660863633640218</v>
      </c>
      <c r="O1204" s="43" t="n">
        <f aca="false">IF(A1204&lt;=$G$2, $D$2*(1-$D$3), 0)</f>
        <v>600000</v>
      </c>
      <c r="P1204" s="44" t="n">
        <f aca="false">O1204*I1204*K1204</f>
        <v>80.4601473956966</v>
      </c>
    </row>
    <row r="1205" customFormat="false" ht="15" hidden="false" customHeight="false" outlineLevel="0" collapsed="false">
      <c r="A1205" s="4" t="n">
        <f aca="false">WORKDAY(A1204, 1)</f>
        <v>45568</v>
      </c>
      <c r="B1205" s="33" t="n">
        <f aca="false">DATE(2000, MONTH(A1205), DAY(A1205))</f>
        <v>36802</v>
      </c>
      <c r="C1205" s="33" t="n">
        <f aca="false">VLOOKUP(B1205, $R$9:$S$13, 2)</f>
        <v>36880</v>
      </c>
      <c r="D1205" s="34" t="n">
        <f aca="false">IF(OR(C1205=B1205, AND(C1205&lt;&gt;C1204, C1204&gt;B1204)), 1, 0)</f>
        <v>0</v>
      </c>
      <c r="E1205" s="4" t="n">
        <f aca="false" t="array" ref="E1205:E1205">INDEX($A$9:A1204, MAX(IF($D$9:D1204=1, ROW(D$9:$D1204)-ROW($D$9)+1, 0)))</f>
        <v>45555</v>
      </c>
      <c r="F1205" s="36" t="n">
        <f aca="false">(A1205-$A$2)/365.25</f>
        <v>4.58316221765914</v>
      </c>
      <c r="G1205" s="37" t="n">
        <f aca="false">INDEX('Default Prob'!$P$5:$P$14,MIN(1+_xlfn.IFNA(MATCH(F1205,'Default Prob'!$F$5:$F$14,1),0),COUNT('Default Prob'!$P$5:$P$14)))</f>
        <v>0.056537953153086</v>
      </c>
      <c r="H1205" s="37" t="n">
        <f aca="false">H1204*EXP(-G1204*(F1205-F1204))</f>
        <v>0.8450605027662</v>
      </c>
      <c r="I1205" s="38" t="n">
        <f aca="false">H1204-H1205</f>
        <v>0.00013081913523505</v>
      </c>
      <c r="J1205" s="39" t="n">
        <f aca="false">INDEX('Default Prob'!$C$3:$C$20, _xlfn.IFNA(MATCH(F1205, 'Default Prob'!$B$3:$B$20, 1), 1))</f>
        <v>-0.00536</v>
      </c>
      <c r="K1205" s="40" t="n">
        <f aca="false">1/((1+J1205)^F1205)</f>
        <v>1.02493769143607</v>
      </c>
      <c r="L1205" s="41" t="n">
        <f aca="false">IF(AND(D1205, A1205 &lt;= $G$2), $D$5*$D$2*(A1205-E1205)/365.25, 0)</f>
        <v>0</v>
      </c>
      <c r="M1205" s="41" t="n">
        <f aca="false">IF(A1205&lt;=$G$2, $D$5*$D$2*(A1205-E1205)/365.25, 0)</f>
        <v>533.88090349076</v>
      </c>
      <c r="N1205" s="42" t="n">
        <f aca="false">(L1205*H1205 + M1205*I1205) * K1205</f>
        <v>0.0715835323213621</v>
      </c>
      <c r="O1205" s="43" t="n">
        <f aca="false">IF(A1205&lt;=$G$2, $D$2*(1-$D$3), 0)</f>
        <v>600000</v>
      </c>
      <c r="P1205" s="44" t="n">
        <f aca="false">O1205*I1205*K1205</f>
        <v>80.4488774780847</v>
      </c>
    </row>
    <row r="1206" customFormat="false" ht="15" hidden="false" customHeight="false" outlineLevel="0" collapsed="false">
      <c r="A1206" s="4" t="n">
        <f aca="false">WORKDAY(A1205, 1)</f>
        <v>45569</v>
      </c>
      <c r="B1206" s="33" t="n">
        <f aca="false">DATE(2000, MONTH(A1206), DAY(A1206))</f>
        <v>36803</v>
      </c>
      <c r="C1206" s="33" t="n">
        <f aca="false">VLOOKUP(B1206, $R$9:$S$13, 2)</f>
        <v>36880</v>
      </c>
      <c r="D1206" s="34" t="n">
        <f aca="false">IF(OR(C1206=B1206, AND(C1206&lt;&gt;C1205, C1205&gt;B1205)), 1, 0)</f>
        <v>0</v>
      </c>
      <c r="E1206" s="4" t="n">
        <f aca="false" t="array" ref="E1206:E1206">INDEX($A$9:A1205, MAX(IF($D$9:D1205=1, ROW(D$9:$D1205)-ROW($D$9)+1, 0)))</f>
        <v>45555</v>
      </c>
      <c r="F1206" s="36" t="n">
        <f aca="false">(A1206-$A$2)/365.25</f>
        <v>4.58590006844627</v>
      </c>
      <c r="G1206" s="37" t="n">
        <f aca="false">INDEX('Default Prob'!$P$5:$P$14,MIN(1+_xlfn.IFNA(MATCH(F1206,'Default Prob'!$F$5:$F$14,1),0),COUNT('Default Prob'!$P$5:$P$14)))</f>
        <v>0.056537953153086</v>
      </c>
      <c r="H1206" s="37" t="n">
        <f aca="false">H1205*EXP(-G1205*(F1206-F1205))</f>
        <v>0.844929703879216</v>
      </c>
      <c r="I1206" s="38" t="n">
        <f aca="false">H1205-H1206</f>
        <v>0.000130798886983863</v>
      </c>
      <c r="J1206" s="39" t="n">
        <f aca="false">INDEX('Default Prob'!$C$3:$C$20, _xlfn.IFNA(MATCH(F1206, 'Default Prob'!$B$3:$B$20, 1), 1))</f>
        <v>-0.00536</v>
      </c>
      <c r="K1206" s="40" t="n">
        <f aca="false">1/((1+J1206)^F1206)</f>
        <v>1.02495277283894</v>
      </c>
      <c r="L1206" s="41" t="n">
        <f aca="false">IF(AND(D1206, A1206 &lt;= $G$2), $D$5*$D$2*(A1206-E1206)/365.25, 0)</f>
        <v>0</v>
      </c>
      <c r="M1206" s="41" t="n">
        <f aca="false">IF(A1206&lt;=$G$2, $D$5*$D$2*(A1206-E1206)/365.25, 0)</f>
        <v>574.948665297741</v>
      </c>
      <c r="N1206" s="42" t="n">
        <f aca="false">(L1206*H1206 + M1206*I1206) * K1206</f>
        <v>0.0770791600236964</v>
      </c>
      <c r="O1206" s="43" t="n">
        <f aca="false">IF(A1206&lt;=$G$2, $D$2*(1-$D$3), 0)</f>
        <v>600000</v>
      </c>
      <c r="P1206" s="44" t="n">
        <f aca="false">O1206*I1206*K1206</f>
        <v>80.4376091390146</v>
      </c>
    </row>
    <row r="1207" customFormat="false" ht="15" hidden="false" customHeight="false" outlineLevel="0" collapsed="false">
      <c r="A1207" s="4" t="n">
        <f aca="false">WORKDAY(A1206, 1)</f>
        <v>45572</v>
      </c>
      <c r="B1207" s="33" t="n">
        <f aca="false">DATE(2000, MONTH(A1207), DAY(A1207))</f>
        <v>36806</v>
      </c>
      <c r="C1207" s="33" t="n">
        <f aca="false">VLOOKUP(B1207, $R$9:$S$13, 2)</f>
        <v>36880</v>
      </c>
      <c r="D1207" s="34" t="n">
        <f aca="false">IF(OR(C1207=B1207, AND(C1207&lt;&gt;C1206, C1206&gt;B1206)), 1, 0)</f>
        <v>0</v>
      </c>
      <c r="E1207" s="4" t="n">
        <f aca="false" t="array" ref="E1207:E1207">INDEX($A$9:A1206, MAX(IF($D$9:D1206=1, ROW(D$9:$D1206)-ROW($D$9)+1, 0)))</f>
        <v>45555</v>
      </c>
      <c r="F1207" s="36" t="n">
        <f aca="false">(A1207-$A$2)/365.25</f>
        <v>4.59411362080767</v>
      </c>
      <c r="G1207" s="37" t="n">
        <f aca="false">INDEX('Default Prob'!$P$5:$P$14,MIN(1+_xlfn.IFNA(MATCH(F1207,'Default Prob'!$F$5:$F$14,1),0),COUNT('Default Prob'!$P$5:$P$14)))</f>
        <v>0.056537953153086</v>
      </c>
      <c r="H1207" s="37" t="n">
        <f aca="false">H1206*EXP(-G1206*(F1207-F1206))</f>
        <v>0.844537428676433</v>
      </c>
      <c r="I1207" s="38" t="n">
        <f aca="false">H1206-H1207</f>
        <v>0.000392275202782622</v>
      </c>
      <c r="J1207" s="39" t="n">
        <f aca="false">INDEX('Default Prob'!$C$3:$C$20, _xlfn.IFNA(MATCH(F1207, 'Default Prob'!$B$3:$B$20, 1), 1))</f>
        <v>-0.00536</v>
      </c>
      <c r="K1207" s="40" t="n">
        <f aca="false">1/((1+J1207)^F1207)</f>
        <v>1.02499801837907</v>
      </c>
      <c r="L1207" s="41" t="n">
        <f aca="false">IF(AND(D1207, A1207 &lt;= $G$2), $D$5*$D$2*(A1207-E1207)/365.25, 0)</f>
        <v>0</v>
      </c>
      <c r="M1207" s="41" t="n">
        <f aca="false">IF(A1207&lt;=$G$2, $D$5*$D$2*(A1207-E1207)/365.25, 0)</f>
        <v>698.151950718686</v>
      </c>
      <c r="N1207" s="42" t="n">
        <f aca="false">(L1207*H1207 + M1207*I1207) * K1207</f>
        <v>0.280713847790325</v>
      </c>
      <c r="O1207" s="43" t="n">
        <f aca="false">IF(A1207&lt;=$G$2, $D$2*(1-$D$3), 0)</f>
        <v>600000</v>
      </c>
      <c r="P1207" s="44" t="n">
        <f aca="false">O1207*I1207*K1207</f>
        <v>241.248783306862</v>
      </c>
    </row>
    <row r="1208" customFormat="false" ht="15" hidden="false" customHeight="false" outlineLevel="0" collapsed="false">
      <c r="A1208" s="4" t="n">
        <f aca="false">WORKDAY(A1207, 1)</f>
        <v>45573</v>
      </c>
      <c r="B1208" s="33" t="n">
        <f aca="false">DATE(2000, MONTH(A1208), DAY(A1208))</f>
        <v>36807</v>
      </c>
      <c r="C1208" s="33" t="n">
        <f aca="false">VLOOKUP(B1208, $R$9:$S$13, 2)</f>
        <v>36880</v>
      </c>
      <c r="D1208" s="34" t="n">
        <f aca="false">IF(OR(C1208=B1208, AND(C1208&lt;&gt;C1207, C1207&gt;B1207)), 1, 0)</f>
        <v>0</v>
      </c>
      <c r="E1208" s="4" t="n">
        <f aca="false" t="array" ref="E1208:E1208">INDEX($A$9:A1207, MAX(IF($D$9:D1207=1, ROW(D$9:$D1207)-ROW($D$9)+1, 0)))</f>
        <v>45555</v>
      </c>
      <c r="F1208" s="36" t="n">
        <f aca="false">(A1208-$A$2)/365.25</f>
        <v>4.5968514715948</v>
      </c>
      <c r="G1208" s="37" t="n">
        <f aca="false">INDEX('Default Prob'!$P$5:$P$14,MIN(1+_xlfn.IFNA(MATCH(F1208,'Default Prob'!$F$5:$F$14,1),0),COUNT('Default Prob'!$P$5:$P$14)))</f>
        <v>0.056537953153086</v>
      </c>
      <c r="H1208" s="37" t="n">
        <f aca="false">H1207*EXP(-G1207*(F1208-F1207))</f>
        <v>0.844406710751119</v>
      </c>
      <c r="I1208" s="38" t="n">
        <f aca="false">H1207-H1208</f>
        <v>0.000130717925314827</v>
      </c>
      <c r="J1208" s="39" t="n">
        <f aca="false">INDEX('Default Prob'!$C$3:$C$20, _xlfn.IFNA(MATCH(F1208, 'Default Prob'!$B$3:$B$20, 1), 1))</f>
        <v>-0.00536</v>
      </c>
      <c r="K1208" s="40" t="n">
        <f aca="false">1/((1+J1208)^F1208)</f>
        <v>1.02501310066963</v>
      </c>
      <c r="L1208" s="41" t="n">
        <f aca="false">IF(AND(D1208, A1208 &lt;= $G$2), $D$5*$D$2*(A1208-E1208)/365.25, 0)</f>
        <v>0</v>
      </c>
      <c r="M1208" s="41" t="n">
        <f aca="false">IF(A1208&lt;=$G$2, $D$5*$D$2*(A1208-E1208)/365.25, 0)</f>
        <v>739.219712525667</v>
      </c>
      <c r="N1208" s="42" t="n">
        <f aca="false">(L1208*H1208 + M1208*I1208) * K1208</f>
        <v>0.0990462647606132</v>
      </c>
      <c r="O1208" s="43" t="n">
        <f aca="false">IF(A1208&lt;=$G$2, $D$2*(1-$D$3), 0)</f>
        <v>600000</v>
      </c>
      <c r="P1208" s="44" t="n">
        <f aca="false">O1208*I1208*K1208</f>
        <v>80.392551564031</v>
      </c>
    </row>
    <row r="1209" customFormat="false" ht="15" hidden="false" customHeight="false" outlineLevel="0" collapsed="false">
      <c r="A1209" s="4" t="n">
        <f aca="false">WORKDAY(A1208, 1)</f>
        <v>45574</v>
      </c>
      <c r="B1209" s="33" t="n">
        <f aca="false">DATE(2000, MONTH(A1209), DAY(A1209))</f>
        <v>36808</v>
      </c>
      <c r="C1209" s="33" t="n">
        <f aca="false">VLOOKUP(B1209, $R$9:$S$13, 2)</f>
        <v>36880</v>
      </c>
      <c r="D1209" s="34" t="n">
        <f aca="false">IF(OR(C1209=B1209, AND(C1209&lt;&gt;C1208, C1208&gt;B1208)), 1, 0)</f>
        <v>0</v>
      </c>
      <c r="E1209" s="4" t="n">
        <f aca="false" t="array" ref="E1209:E1209">INDEX($A$9:A1208, MAX(IF($D$9:D1208=1, ROW(D$9:$D1208)-ROW($D$9)+1, 0)))</f>
        <v>45555</v>
      </c>
      <c r="F1209" s="36" t="n">
        <f aca="false">(A1209-$A$2)/365.25</f>
        <v>4.59958932238193</v>
      </c>
      <c r="G1209" s="37" t="n">
        <f aca="false">INDEX('Default Prob'!$P$5:$P$14,MIN(1+_xlfn.IFNA(MATCH(F1209,'Default Prob'!$F$5:$F$14,1),0),COUNT('Default Prob'!$P$5:$P$14)))</f>
        <v>0.056537953153086</v>
      </c>
      <c r="H1209" s="37" t="n">
        <f aca="false">H1208*EXP(-G1208*(F1209-F1208))</f>
        <v>0.84427601305839</v>
      </c>
      <c r="I1209" s="38" t="n">
        <f aca="false">H1208-H1209</f>
        <v>0.000130697692728998</v>
      </c>
      <c r="J1209" s="39" t="n">
        <f aca="false">INDEX('Default Prob'!$C$3:$C$20, _xlfn.IFNA(MATCH(F1209, 'Default Prob'!$B$3:$B$20, 1), 1))</f>
        <v>-0.00536</v>
      </c>
      <c r="K1209" s="40" t="n">
        <f aca="false">1/((1+J1209)^F1209)</f>
        <v>1.02502818318211</v>
      </c>
      <c r="L1209" s="41" t="n">
        <f aca="false">IF(AND(D1209, A1209 &lt;= $G$2), $D$5*$D$2*(A1209-E1209)/365.25, 0)</f>
        <v>0</v>
      </c>
      <c r="M1209" s="41" t="n">
        <f aca="false">IF(A1209&lt;=$G$2, $D$5*$D$2*(A1209-E1209)/365.25, 0)</f>
        <v>780.287474332649</v>
      </c>
      <c r="N1209" s="42" t="n">
        <f aca="false">(L1209*H1209 + M1209*I1209) * K1209</f>
        <v>0.104534191045498</v>
      </c>
      <c r="O1209" s="43" t="n">
        <f aca="false">IF(A1209&lt;=$G$2, $D$2*(1-$D$3), 0)</f>
        <v>600000</v>
      </c>
      <c r="P1209" s="44" t="n">
        <f aca="false">O1209*I1209*K1209</f>
        <v>80.3812911144592</v>
      </c>
    </row>
    <row r="1210" customFormat="false" ht="15" hidden="false" customHeight="false" outlineLevel="0" collapsed="false">
      <c r="A1210" s="4" t="n">
        <f aca="false">WORKDAY(A1209, 1)</f>
        <v>45575</v>
      </c>
      <c r="B1210" s="33" t="n">
        <f aca="false">DATE(2000, MONTH(A1210), DAY(A1210))</f>
        <v>36809</v>
      </c>
      <c r="C1210" s="33" t="n">
        <f aca="false">VLOOKUP(B1210, $R$9:$S$13, 2)</f>
        <v>36880</v>
      </c>
      <c r="D1210" s="34" t="n">
        <f aca="false">IF(OR(C1210=B1210, AND(C1210&lt;&gt;C1209, C1209&gt;B1209)), 1, 0)</f>
        <v>0</v>
      </c>
      <c r="E1210" s="4" t="n">
        <f aca="false" t="array" ref="E1210:E1210">INDEX($A$9:A1209, MAX(IF($D$9:D1209=1, ROW(D$9:$D1209)-ROW($D$9)+1, 0)))</f>
        <v>45555</v>
      </c>
      <c r="F1210" s="36" t="n">
        <f aca="false">(A1210-$A$2)/365.25</f>
        <v>4.60232717316906</v>
      </c>
      <c r="G1210" s="37" t="n">
        <f aca="false">INDEX('Default Prob'!$P$5:$P$14,MIN(1+_xlfn.IFNA(MATCH(F1210,'Default Prob'!$F$5:$F$14,1),0),COUNT('Default Prob'!$P$5:$P$14)))</f>
        <v>0.056537953153086</v>
      </c>
      <c r="H1210" s="37" t="n">
        <f aca="false">H1209*EXP(-G1209*(F1210-F1209))</f>
        <v>0.844145335595115</v>
      </c>
      <c r="I1210" s="38" t="n">
        <f aca="false">H1209-H1210</f>
        <v>0.000130677463274775</v>
      </c>
      <c r="J1210" s="39" t="n">
        <f aca="false">INDEX('Default Prob'!$C$3:$C$20, _xlfn.IFNA(MATCH(F1210, 'Default Prob'!$B$3:$B$20, 1), 1))</f>
        <v>-0.00536</v>
      </c>
      <c r="K1210" s="40" t="n">
        <f aca="false">1/((1+J1210)^F1210)</f>
        <v>1.02504326591652</v>
      </c>
      <c r="L1210" s="41" t="n">
        <f aca="false">IF(AND(D1210, A1210 &lt;= $G$2), $D$5*$D$2*(A1210-E1210)/365.25, 0)</f>
        <v>0</v>
      </c>
      <c r="M1210" s="41" t="n">
        <f aca="false">IF(A1210&lt;=$G$2, $D$5*$D$2*(A1210-E1210)/365.25, 0)</f>
        <v>821.35523613963</v>
      </c>
      <c r="N1210" s="42" t="n">
        <f aca="false">(L1210*H1210 + M1210*I1210) * K1210</f>
        <v>0.110020578017957</v>
      </c>
      <c r="O1210" s="43" t="n">
        <f aca="false">IF(A1210&lt;=$G$2, $D$2*(1-$D$3), 0)</f>
        <v>600000</v>
      </c>
      <c r="P1210" s="44" t="n">
        <f aca="false">O1210*I1210*K1210</f>
        <v>80.3700322421173</v>
      </c>
    </row>
    <row r="1211" customFormat="false" ht="15" hidden="false" customHeight="false" outlineLevel="0" collapsed="false">
      <c r="A1211" s="4" t="n">
        <f aca="false">WORKDAY(A1210, 1)</f>
        <v>45576</v>
      </c>
      <c r="B1211" s="33" t="n">
        <f aca="false">DATE(2000, MONTH(A1211), DAY(A1211))</f>
        <v>36810</v>
      </c>
      <c r="C1211" s="33" t="n">
        <f aca="false">VLOOKUP(B1211, $R$9:$S$13, 2)</f>
        <v>36880</v>
      </c>
      <c r="D1211" s="34" t="n">
        <f aca="false">IF(OR(C1211=B1211, AND(C1211&lt;&gt;C1210, C1210&gt;B1210)), 1, 0)</f>
        <v>0</v>
      </c>
      <c r="E1211" s="4" t="n">
        <f aca="false" t="array" ref="E1211:E1211">INDEX($A$9:A1210, MAX(IF($D$9:D1210=1, ROW(D$9:$D1210)-ROW($D$9)+1, 0)))</f>
        <v>45555</v>
      </c>
      <c r="F1211" s="36" t="n">
        <f aca="false">(A1211-$A$2)/365.25</f>
        <v>4.60506502395619</v>
      </c>
      <c r="G1211" s="37" t="n">
        <f aca="false">INDEX('Default Prob'!$P$5:$P$14,MIN(1+_xlfn.IFNA(MATCH(F1211,'Default Prob'!$F$5:$F$14,1),0),COUNT('Default Prob'!$P$5:$P$14)))</f>
        <v>0.056537953153086</v>
      </c>
      <c r="H1211" s="37" t="n">
        <f aca="false">H1210*EXP(-G1210*(F1211-F1210))</f>
        <v>0.844014678358163</v>
      </c>
      <c r="I1211" s="38" t="n">
        <f aca="false">H1210-H1211</f>
        <v>0.000130657236951715</v>
      </c>
      <c r="J1211" s="39" t="n">
        <f aca="false">INDEX('Default Prob'!$C$3:$C$20, _xlfn.IFNA(MATCH(F1211, 'Default Prob'!$B$3:$B$20, 1), 1))</f>
        <v>-0.00536</v>
      </c>
      <c r="K1211" s="40" t="n">
        <f aca="false">1/((1+J1211)^F1211)</f>
        <v>1.02505834887287</v>
      </c>
      <c r="L1211" s="41" t="n">
        <f aca="false">IF(AND(D1211, A1211 &lt;= $G$2), $D$5*$D$2*(A1211-E1211)/365.25, 0)</f>
        <v>0</v>
      </c>
      <c r="M1211" s="41" t="n">
        <f aca="false">IF(A1211&lt;=$G$2, $D$5*$D$2*(A1211-E1211)/365.25, 0)</f>
        <v>862.422997946612</v>
      </c>
      <c r="N1211" s="42" t="n">
        <f aca="false">(L1211*H1211 + M1211*I1211) * K1211</f>
        <v>0.115505426001574</v>
      </c>
      <c r="O1211" s="43" t="n">
        <f aca="false">IF(A1211&lt;=$G$2, $D$2*(1-$D$3), 0)</f>
        <v>600000</v>
      </c>
      <c r="P1211" s="44" t="n">
        <f aca="false">O1211*I1211*K1211</f>
        <v>80.3587749468095</v>
      </c>
    </row>
    <row r="1212" customFormat="false" ht="15" hidden="false" customHeight="false" outlineLevel="0" collapsed="false">
      <c r="A1212" s="4" t="n">
        <f aca="false">WORKDAY(A1211, 1)</f>
        <v>45579</v>
      </c>
      <c r="B1212" s="33" t="n">
        <f aca="false">DATE(2000, MONTH(A1212), DAY(A1212))</f>
        <v>36813</v>
      </c>
      <c r="C1212" s="33" t="n">
        <f aca="false">VLOOKUP(B1212, $R$9:$S$13, 2)</f>
        <v>36880</v>
      </c>
      <c r="D1212" s="34" t="n">
        <f aca="false">IF(OR(C1212=B1212, AND(C1212&lt;&gt;C1211, C1211&gt;B1211)), 1, 0)</f>
        <v>0</v>
      </c>
      <c r="E1212" s="4" t="n">
        <f aca="false" t="array" ref="E1212:E1212">INDEX($A$9:A1211, MAX(IF($D$9:D1211=1, ROW(D$9:$D1211)-ROW($D$9)+1, 0)))</f>
        <v>45555</v>
      </c>
      <c r="F1212" s="36" t="n">
        <f aca="false">(A1212-$A$2)/365.25</f>
        <v>4.61327857631759</v>
      </c>
      <c r="G1212" s="37" t="n">
        <f aca="false">INDEX('Default Prob'!$P$5:$P$14,MIN(1+_xlfn.IFNA(MATCH(F1212,'Default Prob'!$F$5:$F$14,1),0),COUNT('Default Prob'!$P$5:$P$14)))</f>
        <v>0.056537953153086</v>
      </c>
      <c r="H1212" s="37" t="n">
        <f aca="false">H1211*EXP(-G1211*(F1212-F1211))</f>
        <v>0.843622827973942</v>
      </c>
      <c r="I1212" s="38" t="n">
        <f aca="false">H1211-H1212</f>
        <v>0.000391850384220627</v>
      </c>
      <c r="J1212" s="39" t="n">
        <f aca="false">INDEX('Default Prob'!$C$3:$C$20, _xlfn.IFNA(MATCH(F1212, 'Default Prob'!$B$3:$B$20, 1), 1))</f>
        <v>-0.00536</v>
      </c>
      <c r="K1212" s="40" t="n">
        <f aca="false">1/((1+J1212)^F1212)</f>
        <v>1.02510359907355</v>
      </c>
      <c r="L1212" s="41" t="n">
        <f aca="false">IF(AND(D1212, A1212 &lt;= $G$2), $D$5*$D$2*(A1212-E1212)/365.25, 0)</f>
        <v>0</v>
      </c>
      <c r="M1212" s="41" t="n">
        <f aca="false">IF(A1212&lt;=$G$2, $D$5*$D$2*(A1212-E1212)/365.25, 0)</f>
        <v>985.626283367557</v>
      </c>
      <c r="N1212" s="42" t="n">
        <f aca="false">(L1212*H1212 + M1212*I1212) * K1212</f>
        <v>0.395913500612322</v>
      </c>
      <c r="O1212" s="43" t="n">
        <f aca="false">IF(A1212&lt;=$G$2, $D$2*(1-$D$3), 0)</f>
        <v>600000</v>
      </c>
      <c r="P1212" s="44" t="n">
        <f aca="false">O1212*I1212*K1212</f>
        <v>241.012343497751</v>
      </c>
    </row>
    <row r="1213" customFormat="false" ht="15" hidden="false" customHeight="false" outlineLevel="0" collapsed="false">
      <c r="A1213" s="4" t="n">
        <f aca="false">WORKDAY(A1212, 1)</f>
        <v>45580</v>
      </c>
      <c r="B1213" s="33" t="n">
        <f aca="false">DATE(2000, MONTH(A1213), DAY(A1213))</f>
        <v>36814</v>
      </c>
      <c r="C1213" s="33" t="n">
        <f aca="false">VLOOKUP(B1213, $R$9:$S$13, 2)</f>
        <v>36880</v>
      </c>
      <c r="D1213" s="34" t="n">
        <f aca="false">IF(OR(C1213=B1213, AND(C1213&lt;&gt;C1212, C1212&gt;B1212)), 1, 0)</f>
        <v>0</v>
      </c>
      <c r="E1213" s="4" t="n">
        <f aca="false" t="array" ref="E1213:E1213">INDEX($A$9:A1212, MAX(IF($D$9:D1212=1, ROW(D$9:$D1212)-ROW($D$9)+1, 0)))</f>
        <v>45555</v>
      </c>
      <c r="F1213" s="36" t="n">
        <f aca="false">(A1213-$A$2)/365.25</f>
        <v>4.61601642710472</v>
      </c>
      <c r="G1213" s="37" t="n">
        <f aca="false">INDEX('Default Prob'!$P$5:$P$14,MIN(1+_xlfn.IFNA(MATCH(F1213,'Default Prob'!$F$5:$F$14,1),0),COUNT('Default Prob'!$P$5:$P$14)))</f>
        <v>0.056537953153086</v>
      </c>
      <c r="H1213" s="37" t="n">
        <f aca="false">H1212*EXP(-G1212*(F1213-F1212))</f>
        <v>0.843492251610982</v>
      </c>
      <c r="I1213" s="38" t="n">
        <f aca="false">H1212-H1213</f>
        <v>0.000130576362960988</v>
      </c>
      <c r="J1213" s="39" t="n">
        <f aca="false">INDEX('Default Prob'!$C$3:$C$20, _xlfn.IFNA(MATCH(F1213, 'Default Prob'!$B$3:$B$20, 1), 1))</f>
        <v>-0.00536</v>
      </c>
      <c r="K1213" s="40" t="n">
        <f aca="false">1/((1+J1213)^F1213)</f>
        <v>1.02511868291767</v>
      </c>
      <c r="L1213" s="41" t="n">
        <f aca="false">IF(AND(D1213, A1213 &lt;= $G$2), $D$5*$D$2*(A1213-E1213)/365.25, 0)</f>
        <v>0</v>
      </c>
      <c r="M1213" s="41" t="n">
        <f aca="false">IF(A1213&lt;=$G$2, $D$5*$D$2*(A1213-E1213)/365.25, 0)</f>
        <v>1026.69404517454</v>
      </c>
      <c r="N1213" s="42" t="n">
        <f aca="false">(L1213*H1213 + M1213*I1213) * K1213</f>
        <v>0.137429434516168</v>
      </c>
      <c r="O1213" s="43" t="n">
        <f aca="false">IF(A1213&lt;=$G$2, $D$2*(1-$D$3), 0)</f>
        <v>600000</v>
      </c>
      <c r="P1213" s="44" t="n">
        <f aca="false">O1213*I1213*K1213</f>
        <v>80.3137615312484</v>
      </c>
    </row>
    <row r="1214" customFormat="false" ht="15" hidden="false" customHeight="false" outlineLevel="0" collapsed="false">
      <c r="A1214" s="4" t="n">
        <f aca="false">WORKDAY(A1213, 1)</f>
        <v>45581</v>
      </c>
      <c r="B1214" s="33" t="n">
        <f aca="false">DATE(2000, MONTH(A1214), DAY(A1214))</f>
        <v>36815</v>
      </c>
      <c r="C1214" s="33" t="n">
        <f aca="false">VLOOKUP(B1214, $R$9:$S$13, 2)</f>
        <v>36880</v>
      </c>
      <c r="D1214" s="34" t="n">
        <f aca="false">IF(OR(C1214=B1214, AND(C1214&lt;&gt;C1213, C1213&gt;B1213)), 1, 0)</f>
        <v>0</v>
      </c>
      <c r="E1214" s="4" t="n">
        <f aca="false" t="array" ref="E1214:E1214">INDEX($A$9:A1213, MAX(IF($D$9:D1213=1, ROW(D$9:$D1213)-ROW($D$9)+1, 0)))</f>
        <v>45555</v>
      </c>
      <c r="F1214" s="36" t="n">
        <f aca="false">(A1214-$A$2)/365.25</f>
        <v>4.61875427789186</v>
      </c>
      <c r="G1214" s="37" t="n">
        <f aca="false">INDEX('Default Prob'!$P$5:$P$14,MIN(1+_xlfn.IFNA(MATCH(F1214,'Default Prob'!$F$5:$F$14,1),0),COUNT('Default Prob'!$P$5:$P$14)))</f>
        <v>0.056537953153086</v>
      </c>
      <c r="H1214" s="37" t="n">
        <f aca="false">H1213*EXP(-G1213*(F1214-F1213))</f>
        <v>0.843361695458695</v>
      </c>
      <c r="I1214" s="38" t="n">
        <f aca="false">H1213-H1214</f>
        <v>0.000130556152286299</v>
      </c>
      <c r="J1214" s="39" t="n">
        <f aca="false">INDEX('Default Prob'!$C$3:$C$20, _xlfn.IFNA(MATCH(F1214, 'Default Prob'!$B$3:$B$20, 1), 1))</f>
        <v>-0.00536</v>
      </c>
      <c r="K1214" s="40" t="n">
        <f aca="false">1/((1+J1214)^F1214)</f>
        <v>1.02513376698373</v>
      </c>
      <c r="L1214" s="41" t="n">
        <f aca="false">IF(AND(D1214, A1214 &lt;= $G$2), $D$5*$D$2*(A1214-E1214)/365.25, 0)</f>
        <v>0</v>
      </c>
      <c r="M1214" s="41" t="n">
        <f aca="false">IF(A1214&lt;=$G$2, $D$5*$D$2*(A1214-E1214)/365.25, 0)</f>
        <v>1067.76180698152</v>
      </c>
      <c r="N1214" s="42" t="n">
        <f aca="false">(L1214*H1214 + M1214*I1214) * K1214</f>
        <v>0.142906592406573</v>
      </c>
      <c r="O1214" s="43" t="n">
        <f aca="false">IF(A1214&lt;=$G$2, $D$2*(1-$D$3), 0)</f>
        <v>600000</v>
      </c>
      <c r="P1214" s="44" t="n">
        <f aca="false">O1214*I1214*K1214</f>
        <v>80.3025121176932</v>
      </c>
    </row>
    <row r="1215" customFormat="false" ht="15" hidden="false" customHeight="false" outlineLevel="0" collapsed="false">
      <c r="A1215" s="4" t="n">
        <f aca="false">WORKDAY(A1214, 1)</f>
        <v>45582</v>
      </c>
      <c r="B1215" s="33" t="n">
        <f aca="false">DATE(2000, MONTH(A1215), DAY(A1215))</f>
        <v>36816</v>
      </c>
      <c r="C1215" s="33" t="n">
        <f aca="false">VLOOKUP(B1215, $R$9:$S$13, 2)</f>
        <v>36880</v>
      </c>
      <c r="D1215" s="34" t="n">
        <f aca="false">IF(OR(C1215=B1215, AND(C1215&lt;&gt;C1214, C1214&gt;B1214)), 1, 0)</f>
        <v>0</v>
      </c>
      <c r="E1215" s="4" t="n">
        <f aca="false" t="array" ref="E1215:E1215">INDEX($A$9:A1214, MAX(IF($D$9:D1214=1, ROW(D$9:$D1214)-ROW($D$9)+1, 0)))</f>
        <v>45555</v>
      </c>
      <c r="F1215" s="36" t="n">
        <f aca="false">(A1215-$A$2)/365.25</f>
        <v>4.62149212867899</v>
      </c>
      <c r="G1215" s="37" t="n">
        <f aca="false">INDEX('Default Prob'!$P$5:$P$14,MIN(1+_xlfn.IFNA(MATCH(F1215,'Default Prob'!$F$5:$F$14,1),0),COUNT('Default Prob'!$P$5:$P$14)))</f>
        <v>0.056537953153086</v>
      </c>
      <c r="H1215" s="37" t="n">
        <f aca="false">H1214*EXP(-G1214*(F1215-F1214))</f>
        <v>0.843231159513955</v>
      </c>
      <c r="I1215" s="38" t="n">
        <f aca="false">H1214-H1215</f>
        <v>0.000130535944739774</v>
      </c>
      <c r="J1215" s="39" t="n">
        <f aca="false">INDEX('Default Prob'!$C$3:$C$20, _xlfn.IFNA(MATCH(F1215, 'Default Prob'!$B$3:$B$20, 1), 1))</f>
        <v>-0.00536</v>
      </c>
      <c r="K1215" s="40" t="n">
        <f aca="false">1/((1+J1215)^F1215)</f>
        <v>1.02514885127176</v>
      </c>
      <c r="L1215" s="41" t="n">
        <f aca="false">IF(AND(D1215, A1215 &lt;= $G$2), $D$5*$D$2*(A1215-E1215)/365.25, 0)</f>
        <v>0</v>
      </c>
      <c r="M1215" s="41" t="n">
        <f aca="false">IF(A1215&lt;=$G$2, $D$5*$D$2*(A1215-E1215)/365.25, 0)</f>
        <v>1108.8295687885</v>
      </c>
      <c r="N1215" s="42" t="n">
        <f aca="false">(L1215*H1215 + M1215*I1215) * K1215</f>
        <v>0.148382213248075</v>
      </c>
      <c r="O1215" s="43" t="n">
        <f aca="false">IF(A1215&lt;=$G$2, $D$2*(1-$D$3), 0)</f>
        <v>600000</v>
      </c>
      <c r="P1215" s="44" t="n">
        <f aca="false">O1215*I1215*K1215</f>
        <v>80.2912642797915</v>
      </c>
    </row>
    <row r="1216" customFormat="false" ht="15" hidden="false" customHeight="false" outlineLevel="0" collapsed="false">
      <c r="A1216" s="4" t="n">
        <f aca="false">WORKDAY(A1215, 1)</f>
        <v>45583</v>
      </c>
      <c r="B1216" s="33" t="n">
        <f aca="false">DATE(2000, MONTH(A1216), DAY(A1216))</f>
        <v>36817</v>
      </c>
      <c r="C1216" s="33" t="n">
        <f aca="false">VLOOKUP(B1216, $R$9:$S$13, 2)</f>
        <v>36880</v>
      </c>
      <c r="D1216" s="34" t="n">
        <f aca="false">IF(OR(C1216=B1216, AND(C1216&lt;&gt;C1215, C1215&gt;B1215)), 1, 0)</f>
        <v>0</v>
      </c>
      <c r="E1216" s="4" t="n">
        <f aca="false" t="array" ref="E1216:E1216">INDEX($A$9:A1215, MAX(IF($D$9:D1215=1, ROW(D$9:$D1215)-ROW($D$9)+1, 0)))</f>
        <v>45555</v>
      </c>
      <c r="F1216" s="36" t="n">
        <f aca="false">(A1216-$A$2)/365.25</f>
        <v>4.62422997946612</v>
      </c>
      <c r="G1216" s="37" t="n">
        <f aca="false">INDEX('Default Prob'!$P$5:$P$14,MIN(1+_xlfn.IFNA(MATCH(F1216,'Default Prob'!$F$5:$F$14,1),0),COUNT('Default Prob'!$P$5:$P$14)))</f>
        <v>0.056537953153086</v>
      </c>
      <c r="H1216" s="37" t="n">
        <f aca="false">H1215*EXP(-G1215*(F1216-F1215))</f>
        <v>0.843100643773635</v>
      </c>
      <c r="I1216" s="38" t="n">
        <f aca="false">H1215-H1216</f>
        <v>0.000130515740320969</v>
      </c>
      <c r="J1216" s="39" t="n">
        <f aca="false">INDEX('Default Prob'!$C$3:$C$20, _xlfn.IFNA(MATCH(F1216, 'Default Prob'!$B$3:$B$20, 1), 1))</f>
        <v>-0.00536</v>
      </c>
      <c r="K1216" s="40" t="n">
        <f aca="false">1/((1+J1216)^F1216)</f>
        <v>1.02516393578174</v>
      </c>
      <c r="L1216" s="41" t="n">
        <f aca="false">IF(AND(D1216, A1216 &lt;= $G$2), $D$5*$D$2*(A1216-E1216)/365.25, 0)</f>
        <v>0</v>
      </c>
      <c r="M1216" s="41" t="n">
        <f aca="false">IF(A1216&lt;=$G$2, $D$5*$D$2*(A1216-E1216)/365.25, 0)</f>
        <v>1149.89733059548</v>
      </c>
      <c r="N1216" s="42" t="n">
        <f aca="false">(L1216*H1216 + M1216*I1216) * K1216</f>
        <v>0.153856297363841</v>
      </c>
      <c r="O1216" s="43" t="n">
        <f aca="false">IF(A1216&lt;=$G$2, $D$2*(1-$D$3), 0)</f>
        <v>600000</v>
      </c>
      <c r="P1216" s="44" t="n">
        <f aca="false">O1216*I1216*K1216</f>
        <v>80.2800180173468</v>
      </c>
    </row>
    <row r="1217" customFormat="false" ht="15" hidden="false" customHeight="false" outlineLevel="0" collapsed="false">
      <c r="A1217" s="4" t="n">
        <f aca="false">WORKDAY(A1216, 1)</f>
        <v>45586</v>
      </c>
      <c r="B1217" s="33" t="n">
        <f aca="false">DATE(2000, MONTH(A1217), DAY(A1217))</f>
        <v>36820</v>
      </c>
      <c r="C1217" s="33" t="n">
        <f aca="false">VLOOKUP(B1217, $R$9:$S$13, 2)</f>
        <v>36880</v>
      </c>
      <c r="D1217" s="34" t="n">
        <f aca="false">IF(OR(C1217=B1217, AND(C1217&lt;&gt;C1216, C1216&gt;B1216)), 1, 0)</f>
        <v>0</v>
      </c>
      <c r="E1217" s="4" t="n">
        <f aca="false" t="array" ref="E1217:E1217">INDEX($A$9:A1216, MAX(IF($D$9:D1216=1, ROW(D$9:$D1216)-ROW($D$9)+1, 0)))</f>
        <v>45555</v>
      </c>
      <c r="F1217" s="36" t="n">
        <f aca="false">(A1217-$A$2)/365.25</f>
        <v>4.63244353182752</v>
      </c>
      <c r="G1217" s="37" t="n">
        <f aca="false">INDEX('Default Prob'!$P$5:$P$14,MIN(1+_xlfn.IFNA(MATCH(F1217,'Default Prob'!$F$5:$F$14,1),0),COUNT('Default Prob'!$P$5:$P$14)))</f>
        <v>0.056537953153086</v>
      </c>
      <c r="H1217" s="37" t="n">
        <f aca="false">H1216*EXP(-G1216*(F1217-F1216))</f>
        <v>0.842709217747914</v>
      </c>
      <c r="I1217" s="38" t="n">
        <f aca="false">H1216-H1217</f>
        <v>0.000391426025720287</v>
      </c>
      <c r="J1217" s="39" t="n">
        <f aca="false">INDEX('Default Prob'!$C$3:$C$20, _xlfn.IFNA(MATCH(F1217, 'Default Prob'!$B$3:$B$20, 1), 1))</f>
        <v>-0.00536</v>
      </c>
      <c r="K1217" s="40" t="n">
        <f aca="false">1/((1+J1217)^F1217)</f>
        <v>1.02520919064345</v>
      </c>
      <c r="L1217" s="41" t="n">
        <f aca="false">IF(AND(D1217, A1217 &lt;= $G$2), $D$5*$D$2*(A1217-E1217)/365.25, 0)</f>
        <v>0</v>
      </c>
      <c r="M1217" s="41" t="n">
        <f aca="false">IF(A1217&lt;=$G$2, $D$5*$D$2*(A1217-E1217)/365.25, 0)</f>
        <v>1273.10061601643</v>
      </c>
      <c r="N1217" s="42" t="n">
        <f aca="false">(L1217*H1217 + M1217*I1217) * K1217</f>
        <v>0.510887077198759</v>
      </c>
      <c r="O1217" s="43" t="n">
        <f aca="false">IF(A1217&lt;=$G$2, $D$2*(1-$D$3), 0)</f>
        <v>600000</v>
      </c>
      <c r="P1217" s="44" t="n">
        <f aca="false">O1217*I1217*K1217</f>
        <v>240.776135415286</v>
      </c>
    </row>
    <row r="1218" customFormat="false" ht="15" hidden="false" customHeight="false" outlineLevel="0" collapsed="false">
      <c r="A1218" s="4" t="n">
        <f aca="false">WORKDAY(A1217, 1)</f>
        <v>45587</v>
      </c>
      <c r="B1218" s="33" t="n">
        <f aca="false">DATE(2000, MONTH(A1218), DAY(A1218))</f>
        <v>36821</v>
      </c>
      <c r="C1218" s="33" t="n">
        <f aca="false">VLOOKUP(B1218, $R$9:$S$13, 2)</f>
        <v>36880</v>
      </c>
      <c r="D1218" s="34" t="n">
        <f aca="false">IF(OR(C1218=B1218, AND(C1218&lt;&gt;C1217, C1217&gt;B1217)), 1, 0)</f>
        <v>0</v>
      </c>
      <c r="E1218" s="4" t="n">
        <f aca="false" t="array" ref="E1218:E1218">INDEX($A$9:A1217, MAX(IF($D$9:D1217=1, ROW(D$9:$D1217)-ROW($D$9)+1, 0)))</f>
        <v>45555</v>
      </c>
      <c r="F1218" s="36" t="n">
        <f aca="false">(A1218-$A$2)/365.25</f>
        <v>4.63518138261465</v>
      </c>
      <c r="G1218" s="37" t="n">
        <f aca="false">INDEX('Default Prob'!$P$5:$P$14,MIN(1+_xlfn.IFNA(MATCH(F1218,'Default Prob'!$F$5:$F$14,1),0),COUNT('Default Prob'!$P$5:$P$14)))</f>
        <v>0.056537953153086</v>
      </c>
      <c r="H1218" s="37" t="n">
        <f aca="false">H1217*EXP(-G1217*(F1218-F1217))</f>
        <v>0.842578782794</v>
      </c>
      <c r="I1218" s="38" t="n">
        <f aca="false">H1217-H1218</f>
        <v>0.000130434953913627</v>
      </c>
      <c r="J1218" s="39" t="n">
        <f aca="false">INDEX('Default Prob'!$C$3:$C$20, _xlfn.IFNA(MATCH(F1218, 'Default Prob'!$B$3:$B$20, 1), 1))</f>
        <v>-0.00536</v>
      </c>
      <c r="K1218" s="40" t="n">
        <f aca="false">1/((1+J1218)^F1218)</f>
        <v>1.02522427604129</v>
      </c>
      <c r="L1218" s="41" t="n">
        <f aca="false">IF(AND(D1218, A1218 &lt;= $G$2), $D$5*$D$2*(A1218-E1218)/365.25, 0)</f>
        <v>0</v>
      </c>
      <c r="M1218" s="41" t="n">
        <f aca="false">IF(A1218&lt;=$G$2, $D$5*$D$2*(A1218-E1218)/365.25, 0)</f>
        <v>1314.16837782341</v>
      </c>
      <c r="N1218" s="42" t="n">
        <f aca="false">(L1218*H1218 + M1218*I1218) * K1218</f>
        <v>0.175737273030409</v>
      </c>
      <c r="O1218" s="43" t="n">
        <f aca="false">IF(A1218&lt;=$G$2, $D$2*(1-$D$3), 0)</f>
        <v>600000</v>
      </c>
      <c r="P1218" s="44" t="n">
        <f aca="false">O1218*I1218*K1218</f>
        <v>80.2350487179463</v>
      </c>
    </row>
    <row r="1219" customFormat="false" ht="15" hidden="false" customHeight="false" outlineLevel="0" collapsed="false">
      <c r="A1219" s="4" t="n">
        <f aca="false">WORKDAY(A1218, 1)</f>
        <v>45588</v>
      </c>
      <c r="B1219" s="33" t="n">
        <f aca="false">DATE(2000, MONTH(A1219), DAY(A1219))</f>
        <v>36822</v>
      </c>
      <c r="C1219" s="33" t="n">
        <f aca="false">VLOOKUP(B1219, $R$9:$S$13, 2)</f>
        <v>36880</v>
      </c>
      <c r="D1219" s="34" t="n">
        <f aca="false">IF(OR(C1219=B1219, AND(C1219&lt;&gt;C1218, C1218&gt;B1218)), 1, 0)</f>
        <v>0</v>
      </c>
      <c r="E1219" s="4" t="n">
        <f aca="false" t="array" ref="E1219:E1219">INDEX($A$9:A1218, MAX(IF($D$9:D1218=1, ROW(D$9:$D1218)-ROW($D$9)+1, 0)))</f>
        <v>45555</v>
      </c>
      <c r="F1219" s="36" t="n">
        <f aca="false">(A1219-$A$2)/365.25</f>
        <v>4.63791923340178</v>
      </c>
      <c r="G1219" s="37" t="n">
        <f aca="false">INDEX('Default Prob'!$P$5:$P$14,MIN(1+_xlfn.IFNA(MATCH(F1219,'Default Prob'!$F$5:$F$14,1),0),COUNT('Default Prob'!$P$5:$P$14)))</f>
        <v>0.056537953153086</v>
      </c>
      <c r="H1219" s="37" t="n">
        <f aca="false">H1218*EXP(-G1218*(F1219-F1218))</f>
        <v>0.842448368028874</v>
      </c>
      <c r="I1219" s="38" t="n">
        <f aca="false">H1218-H1219</f>
        <v>0.000130414765126208</v>
      </c>
      <c r="J1219" s="39" t="n">
        <f aca="false">INDEX('Default Prob'!$C$3:$C$20, _xlfn.IFNA(MATCH(F1219, 'Default Prob'!$B$3:$B$20, 1), 1))</f>
        <v>-0.00536</v>
      </c>
      <c r="K1219" s="40" t="n">
        <f aca="false">1/((1+J1219)^F1219)</f>
        <v>1.0252393616611</v>
      </c>
      <c r="L1219" s="41" t="n">
        <f aca="false">IF(AND(D1219, A1219 &lt;= $G$2), $D$5*$D$2*(A1219-E1219)/365.25, 0)</f>
        <v>0</v>
      </c>
      <c r="M1219" s="41" t="n">
        <f aca="false">IF(A1219&lt;=$G$2, $D$5*$D$2*(A1219-E1219)/365.25, 0)</f>
        <v>1355.23613963039</v>
      </c>
      <c r="N1219" s="42" t="n">
        <f aca="false">(L1219*H1219 + M1219*I1219) * K1219</f>
        <v>0.181203678362332</v>
      </c>
      <c r="O1219" s="43" t="n">
        <f aca="false">IF(A1219&lt;=$G$2, $D$2*(1-$D$3), 0)</f>
        <v>600000</v>
      </c>
      <c r="P1219" s="44" t="n">
        <f aca="false">O1219*I1219*K1219</f>
        <v>80.2238103295053</v>
      </c>
    </row>
    <row r="1220" customFormat="false" ht="15" hidden="false" customHeight="false" outlineLevel="0" collapsed="false">
      <c r="A1220" s="4" t="n">
        <f aca="false">WORKDAY(A1219, 1)</f>
        <v>45589</v>
      </c>
      <c r="B1220" s="33" t="n">
        <f aca="false">DATE(2000, MONTH(A1220), DAY(A1220))</f>
        <v>36823</v>
      </c>
      <c r="C1220" s="33" t="n">
        <f aca="false">VLOOKUP(B1220, $R$9:$S$13, 2)</f>
        <v>36880</v>
      </c>
      <c r="D1220" s="34" t="n">
        <f aca="false">IF(OR(C1220=B1220, AND(C1220&lt;&gt;C1219, C1219&gt;B1219)), 1, 0)</f>
        <v>0</v>
      </c>
      <c r="E1220" s="4" t="n">
        <f aca="false" t="array" ref="E1220:E1220">INDEX($A$9:A1219, MAX(IF($D$9:D1219=1, ROW(D$9:$D1219)-ROW($D$9)+1, 0)))</f>
        <v>45555</v>
      </c>
      <c r="F1220" s="36" t="n">
        <f aca="false">(A1220-$A$2)/365.25</f>
        <v>4.64065708418891</v>
      </c>
      <c r="G1220" s="37" t="n">
        <f aca="false">INDEX('Default Prob'!$P$5:$P$14,MIN(1+_xlfn.IFNA(MATCH(F1220,'Default Prob'!$F$5:$F$14,1),0),COUNT('Default Prob'!$P$5:$P$14)))</f>
        <v>0.056537953153086</v>
      </c>
      <c r="H1220" s="37" t="n">
        <f aca="false">H1219*EXP(-G1219*(F1220-F1219))</f>
        <v>0.842317973449411</v>
      </c>
      <c r="I1220" s="38" t="n">
        <f aca="false">H1219-H1220</f>
        <v>0.000130394579463733</v>
      </c>
      <c r="J1220" s="39" t="n">
        <f aca="false">INDEX('Default Prob'!$C$3:$C$20, _xlfn.IFNA(MATCH(F1220, 'Default Prob'!$B$3:$B$20, 1), 1))</f>
        <v>-0.00536</v>
      </c>
      <c r="K1220" s="40" t="n">
        <f aca="false">1/((1+J1220)^F1220)</f>
        <v>1.02525444750289</v>
      </c>
      <c r="L1220" s="41" t="n">
        <f aca="false">IF(AND(D1220, A1220 &lt;= $G$2), $D$5*$D$2*(A1220-E1220)/365.25, 0)</f>
        <v>0</v>
      </c>
      <c r="M1220" s="41" t="n">
        <f aca="false">IF(A1220&lt;=$G$2, $D$5*$D$2*(A1220-E1220)/365.25, 0)</f>
        <v>1396.30390143737</v>
      </c>
      <c r="N1220" s="42" t="n">
        <f aca="false">(L1220*H1220 + M1220*I1220) * K1220</f>
        <v>0.186668548906188</v>
      </c>
      <c r="O1220" s="43" t="n">
        <f aca="false">IF(A1220&lt;=$G$2, $D$2*(1-$D$3), 0)</f>
        <v>600000</v>
      </c>
      <c r="P1220" s="44" t="n">
        <f aca="false">O1220*I1220*K1220</f>
        <v>80.2125735152767</v>
      </c>
    </row>
    <row r="1221" customFormat="false" ht="15" hidden="false" customHeight="false" outlineLevel="0" collapsed="false">
      <c r="A1221" s="4" t="n">
        <f aca="false">WORKDAY(A1220, 1)</f>
        <v>45590</v>
      </c>
      <c r="B1221" s="33" t="n">
        <f aca="false">DATE(2000, MONTH(A1221), DAY(A1221))</f>
        <v>36824</v>
      </c>
      <c r="C1221" s="33" t="n">
        <f aca="false">VLOOKUP(B1221, $R$9:$S$13, 2)</f>
        <v>36880</v>
      </c>
      <c r="D1221" s="34" t="n">
        <f aca="false">IF(OR(C1221=B1221, AND(C1221&lt;&gt;C1220, C1220&gt;B1220)), 1, 0)</f>
        <v>0</v>
      </c>
      <c r="E1221" s="4" t="n">
        <f aca="false" t="array" ref="E1221:E1221">INDEX($A$9:A1220, MAX(IF($D$9:D1220=1, ROW(D$9:$D1220)-ROW($D$9)+1, 0)))</f>
        <v>45555</v>
      </c>
      <c r="F1221" s="36" t="n">
        <f aca="false">(A1221-$A$2)/365.25</f>
        <v>4.64339493497604</v>
      </c>
      <c r="G1221" s="37" t="n">
        <f aca="false">INDEX('Default Prob'!$P$5:$P$14,MIN(1+_xlfn.IFNA(MATCH(F1221,'Default Prob'!$F$5:$F$14,1),0),COUNT('Default Prob'!$P$5:$P$14)))</f>
        <v>0.056537953153086</v>
      </c>
      <c r="H1221" s="37" t="n">
        <f aca="false">H1220*EXP(-G1220*(F1221-F1220))</f>
        <v>0.842187599052485</v>
      </c>
      <c r="I1221" s="38" t="n">
        <f aca="false">H1220-H1221</f>
        <v>0.000130374396925537</v>
      </c>
      <c r="J1221" s="39" t="n">
        <f aca="false">INDEX('Default Prob'!$C$3:$C$20, _xlfn.IFNA(MATCH(F1221, 'Default Prob'!$B$3:$B$20, 1), 1))</f>
        <v>-0.00536</v>
      </c>
      <c r="K1221" s="40" t="n">
        <f aca="false">1/((1+J1221)^F1221)</f>
        <v>1.02526953356666</v>
      </c>
      <c r="L1221" s="41" t="n">
        <f aca="false">IF(AND(D1221, A1221 &lt;= $G$2), $D$5*$D$2*(A1221-E1221)/365.25, 0)</f>
        <v>0</v>
      </c>
      <c r="M1221" s="41" t="n">
        <f aca="false">IF(A1221&lt;=$G$2, $D$5*$D$2*(A1221-E1221)/365.25, 0)</f>
        <v>1437.37166324435</v>
      </c>
      <c r="N1221" s="42" t="n">
        <f aca="false">(L1221*H1221 + M1221*I1221) * K1221</f>
        <v>0.192131884984426</v>
      </c>
      <c r="O1221" s="43" t="n">
        <f aca="false">IF(A1221&lt;=$G$2, $D$2*(1-$D$3), 0)</f>
        <v>600000</v>
      </c>
      <c r="P1221" s="44" t="n">
        <f aca="false">O1221*I1221*K1221</f>
        <v>80.2013382749277</v>
      </c>
    </row>
    <row r="1222" customFormat="false" ht="15" hidden="false" customHeight="false" outlineLevel="0" collapsed="false">
      <c r="A1222" s="4" t="n">
        <f aca="false">WORKDAY(A1221, 1)</f>
        <v>45593</v>
      </c>
      <c r="B1222" s="33" t="n">
        <f aca="false">DATE(2000, MONTH(A1222), DAY(A1222))</f>
        <v>36827</v>
      </c>
      <c r="C1222" s="33" t="n">
        <f aca="false">VLOOKUP(B1222, $R$9:$S$13, 2)</f>
        <v>36880</v>
      </c>
      <c r="D1222" s="34" t="n">
        <f aca="false">IF(OR(C1222=B1222, AND(C1222&lt;&gt;C1221, C1221&gt;B1221)), 1, 0)</f>
        <v>0</v>
      </c>
      <c r="E1222" s="4" t="n">
        <f aca="false" t="array" ref="E1222:E1222">INDEX($A$9:A1221, MAX(IF($D$9:D1221=1, ROW(D$9:$D1221)-ROW($D$9)+1, 0)))</f>
        <v>45555</v>
      </c>
      <c r="F1222" s="36" t="n">
        <f aca="false">(A1222-$A$2)/365.25</f>
        <v>4.65160848733744</v>
      </c>
      <c r="G1222" s="37" t="n">
        <f aca="false">INDEX('Default Prob'!$P$5:$P$14,MIN(1+_xlfn.IFNA(MATCH(F1222,'Default Prob'!$F$5:$F$14,1),0),COUNT('Default Prob'!$P$5:$P$14)))</f>
        <v>0.056537953153086</v>
      </c>
      <c r="H1222" s="37" t="n">
        <f aca="false">H1221*EXP(-G1221*(F1222-F1221))</f>
        <v>0.841796596925702</v>
      </c>
      <c r="I1222" s="38" t="n">
        <f aca="false">H1221-H1222</f>
        <v>0.000391002126783557</v>
      </c>
      <c r="J1222" s="39" t="n">
        <f aca="false">INDEX('Default Prob'!$C$3:$C$20, _xlfn.IFNA(MATCH(F1222, 'Default Prob'!$B$3:$B$20, 1), 1))</f>
        <v>-0.00536</v>
      </c>
      <c r="K1222" s="40" t="n">
        <f aca="false">1/((1+J1222)^F1222)</f>
        <v>1.02531479308988</v>
      </c>
      <c r="L1222" s="41" t="n">
        <f aca="false">IF(AND(D1222, A1222 &lt;= $G$2), $D$5*$D$2*(A1222-E1222)/365.25, 0)</f>
        <v>0</v>
      </c>
      <c r="M1222" s="41" t="n">
        <f aca="false">IF(A1222&lt;=$G$2, $D$5*$D$2*(A1222-E1222)/365.25, 0)</f>
        <v>1560.5749486653</v>
      </c>
      <c r="N1222" s="42" t="n">
        <f aca="false">(L1222*H1222 + M1222*I1222) * K1222</f>
        <v>0.625634910036546</v>
      </c>
      <c r="O1222" s="43" t="n">
        <f aca="false">IF(A1222&lt;=$G$2, $D$2*(1-$D$3), 0)</f>
        <v>600000</v>
      </c>
      <c r="P1222" s="44" t="n">
        <f aca="false">O1222*I1222*K1222</f>
        <v>240.540158832472</v>
      </c>
    </row>
    <row r="1223" customFormat="false" ht="15" hidden="false" customHeight="false" outlineLevel="0" collapsed="false">
      <c r="A1223" s="4" t="n">
        <f aca="false">WORKDAY(A1222, 1)</f>
        <v>45594</v>
      </c>
      <c r="B1223" s="33" t="n">
        <f aca="false">DATE(2000, MONTH(A1223), DAY(A1223))</f>
        <v>36828</v>
      </c>
      <c r="C1223" s="33" t="n">
        <f aca="false">VLOOKUP(B1223, $R$9:$S$13, 2)</f>
        <v>36880</v>
      </c>
      <c r="D1223" s="34" t="n">
        <f aca="false">IF(OR(C1223=B1223, AND(C1223&lt;&gt;C1222, C1222&gt;B1222)), 1, 0)</f>
        <v>0</v>
      </c>
      <c r="E1223" s="4" t="n">
        <f aca="false" t="array" ref="E1223:E1223">INDEX($A$9:A1222, MAX(IF($D$9:D1222=1, ROW(D$9:$D1222)-ROW($D$9)+1, 0)))</f>
        <v>45555</v>
      </c>
      <c r="F1223" s="36" t="n">
        <f aca="false">(A1223-$A$2)/365.25</f>
        <v>4.65434633812457</v>
      </c>
      <c r="G1223" s="37" t="n">
        <f aca="false">INDEX('Default Prob'!$P$5:$P$14,MIN(1+_xlfn.IFNA(MATCH(F1223,'Default Prob'!$F$5:$F$14,1),0),COUNT('Default Prob'!$P$5:$P$14)))</f>
        <v>0.056537953153086</v>
      </c>
      <c r="H1223" s="37" t="n">
        <f aca="false">H1222*EXP(-G1222*(F1223-F1222))</f>
        <v>0.841666303227695</v>
      </c>
      <c r="I1223" s="38" t="n">
        <f aca="false">H1222-H1223</f>
        <v>0.000130293698006545</v>
      </c>
      <c r="J1223" s="39" t="n">
        <f aca="false">INDEX('Default Prob'!$C$3:$C$20, _xlfn.IFNA(MATCH(F1223, 'Default Prob'!$B$3:$B$20, 1), 1))</f>
        <v>-0.00536</v>
      </c>
      <c r="K1223" s="40" t="n">
        <f aca="false">1/((1+J1223)^F1223)</f>
        <v>1.02532988004161</v>
      </c>
      <c r="L1223" s="41" t="n">
        <f aca="false">IF(AND(D1223, A1223 &lt;= $G$2), $D$5*$D$2*(A1223-E1223)/365.25, 0)</f>
        <v>0</v>
      </c>
      <c r="M1223" s="41" t="n">
        <f aca="false">IF(A1223&lt;=$G$2, $D$5*$D$2*(A1223-E1223)/365.25, 0)</f>
        <v>1601.64271047228</v>
      </c>
      <c r="N1223" s="42" t="n">
        <f aca="false">(L1223*H1223 + M1223*I1223) * K1223</f>
        <v>0.213969891094123</v>
      </c>
      <c r="O1223" s="43" t="n">
        <f aca="false">IF(A1223&lt;=$G$2, $D$2*(1-$D$3), 0)</f>
        <v>600000</v>
      </c>
      <c r="P1223" s="44" t="n">
        <f aca="false">O1223*I1223*K1223</f>
        <v>80.1564130483368</v>
      </c>
    </row>
    <row r="1224" customFormat="false" ht="15" hidden="false" customHeight="false" outlineLevel="0" collapsed="false">
      <c r="A1224" s="4" t="n">
        <f aca="false">WORKDAY(A1223, 1)</f>
        <v>45595</v>
      </c>
      <c r="B1224" s="33" t="n">
        <f aca="false">DATE(2000, MONTH(A1224), DAY(A1224))</f>
        <v>36829</v>
      </c>
      <c r="C1224" s="33" t="n">
        <f aca="false">VLOOKUP(B1224, $R$9:$S$13, 2)</f>
        <v>36880</v>
      </c>
      <c r="D1224" s="34" t="n">
        <f aca="false">IF(OR(C1224=B1224, AND(C1224&lt;&gt;C1223, C1223&gt;B1223)), 1, 0)</f>
        <v>0</v>
      </c>
      <c r="E1224" s="4" t="n">
        <f aca="false" t="array" ref="E1224:E1224">INDEX($A$9:A1223, MAX(IF($D$9:D1223=1, ROW(D$9:$D1223)-ROW($D$9)+1, 0)))</f>
        <v>45555</v>
      </c>
      <c r="F1224" s="36" t="n">
        <f aca="false">(A1224-$A$2)/365.25</f>
        <v>4.6570841889117</v>
      </c>
      <c r="G1224" s="37" t="n">
        <f aca="false">INDEX('Default Prob'!$P$5:$P$14,MIN(1+_xlfn.IFNA(MATCH(F1224,'Default Prob'!$F$5:$F$14,1),0),COUNT('Default Prob'!$P$5:$P$14)))</f>
        <v>0.056537953153086</v>
      </c>
      <c r="H1224" s="37" t="n">
        <f aca="false">H1223*EXP(-G1223*(F1224-F1223))</f>
        <v>0.841536029696612</v>
      </c>
      <c r="I1224" s="38" t="n">
        <f aca="false">H1223-H1224</f>
        <v>0.000130273531082858</v>
      </c>
      <c r="J1224" s="39" t="n">
        <f aca="false">INDEX('Default Prob'!$C$3:$C$20, _xlfn.IFNA(MATCH(F1224, 'Default Prob'!$B$3:$B$20, 1), 1))</f>
        <v>-0.00536</v>
      </c>
      <c r="K1224" s="40" t="n">
        <f aca="false">1/((1+J1224)^F1224)</f>
        <v>1.02534496721532</v>
      </c>
      <c r="L1224" s="41" t="n">
        <f aca="false">IF(AND(D1224, A1224 &lt;= $G$2), $D$5*$D$2*(A1224-E1224)/365.25, 0)</f>
        <v>0</v>
      </c>
      <c r="M1224" s="41" t="n">
        <f aca="false">IF(A1224&lt;=$G$2, $D$5*$D$2*(A1224-E1224)/365.25, 0)</f>
        <v>1642.71047227926</v>
      </c>
      <c r="N1224" s="42" t="n">
        <f aca="false">(L1224*H1224 + M1224*I1224) * K1224</f>
        <v>0.219425559683249</v>
      </c>
      <c r="O1224" s="43" t="n">
        <f aca="false">IF(A1224&lt;=$G$2, $D$2*(1-$D$3), 0)</f>
        <v>600000</v>
      </c>
      <c r="P1224" s="44" t="n">
        <f aca="false">O1224*I1224*K1224</f>
        <v>80.1451856743068</v>
      </c>
    </row>
    <row r="1225" customFormat="false" ht="15" hidden="false" customHeight="false" outlineLevel="0" collapsed="false">
      <c r="A1225" s="4" t="n">
        <f aca="false">WORKDAY(A1224, 1)</f>
        <v>45596</v>
      </c>
      <c r="B1225" s="33" t="n">
        <f aca="false">DATE(2000, MONTH(A1225), DAY(A1225))</f>
        <v>36830</v>
      </c>
      <c r="C1225" s="33" t="n">
        <f aca="false">VLOOKUP(B1225, $R$9:$S$13, 2)</f>
        <v>36880</v>
      </c>
      <c r="D1225" s="34" t="n">
        <f aca="false">IF(OR(C1225=B1225, AND(C1225&lt;&gt;C1224, C1224&gt;B1224)), 1, 0)</f>
        <v>0</v>
      </c>
      <c r="E1225" s="4" t="n">
        <f aca="false" t="array" ref="E1225:E1225">INDEX($A$9:A1224, MAX(IF($D$9:D1224=1, ROW(D$9:$D1224)-ROW($D$9)+1, 0)))</f>
        <v>45555</v>
      </c>
      <c r="F1225" s="36" t="n">
        <f aca="false">(A1225-$A$2)/365.25</f>
        <v>4.65982203969884</v>
      </c>
      <c r="G1225" s="37" t="n">
        <f aca="false">INDEX('Default Prob'!$P$5:$P$14,MIN(1+_xlfn.IFNA(MATCH(F1225,'Default Prob'!$F$5:$F$14,1),0),COUNT('Default Prob'!$P$5:$P$14)))</f>
        <v>0.056537953153086</v>
      </c>
      <c r="H1225" s="37" t="n">
        <f aca="false">H1224*EXP(-G1224*(F1225-F1224))</f>
        <v>0.841405776329331</v>
      </c>
      <c r="I1225" s="38" t="n">
        <f aca="false">H1224-H1225</f>
        <v>0.000130253367280675</v>
      </c>
      <c r="J1225" s="39" t="n">
        <f aca="false">INDEX('Default Prob'!$C$3:$C$20, _xlfn.IFNA(MATCH(F1225, 'Default Prob'!$B$3:$B$20, 1), 1))</f>
        <v>-0.00536</v>
      </c>
      <c r="K1225" s="40" t="n">
        <f aca="false">1/((1+J1225)^F1225)</f>
        <v>1.02536005461104</v>
      </c>
      <c r="L1225" s="41" t="n">
        <f aca="false">IF(AND(D1225, A1225 &lt;= $G$2), $D$5*$D$2*(A1225-E1225)/365.25, 0)</f>
        <v>0</v>
      </c>
      <c r="M1225" s="41" t="n">
        <f aca="false">IF(A1225&lt;=$G$2, $D$5*$D$2*(A1225-E1225)/365.25, 0)</f>
        <v>1683.77823408624</v>
      </c>
      <c r="N1225" s="42" t="n">
        <f aca="false">(L1225*H1225 + M1225*I1225) * K1225</f>
        <v>0.224879695741913</v>
      </c>
      <c r="O1225" s="43" t="n">
        <f aca="false">IF(A1225&lt;=$G$2, $D$2*(1-$D$3), 0)</f>
        <v>600000</v>
      </c>
      <c r="P1225" s="44" t="n">
        <f aca="false">O1225*I1225*K1225</f>
        <v>80.133959872911</v>
      </c>
    </row>
    <row r="1226" customFormat="false" ht="15" hidden="false" customHeight="false" outlineLevel="0" collapsed="false">
      <c r="A1226" s="4" t="n">
        <f aca="false">WORKDAY(A1225, 1)</f>
        <v>45597</v>
      </c>
      <c r="B1226" s="33" t="n">
        <f aca="false">DATE(2000, MONTH(A1226), DAY(A1226))</f>
        <v>36831</v>
      </c>
      <c r="C1226" s="33" t="n">
        <f aca="false">VLOOKUP(B1226, $R$9:$S$13, 2)</f>
        <v>36880</v>
      </c>
      <c r="D1226" s="34" t="n">
        <f aca="false">IF(OR(C1226=B1226, AND(C1226&lt;&gt;C1225, C1225&gt;B1225)), 1, 0)</f>
        <v>0</v>
      </c>
      <c r="E1226" s="4" t="n">
        <f aca="false" t="array" ref="E1226:E1226">INDEX($A$9:A1225, MAX(IF($D$9:D1225=1, ROW(D$9:$D1225)-ROW($D$9)+1, 0)))</f>
        <v>45555</v>
      </c>
      <c r="F1226" s="36" t="n">
        <f aca="false">(A1226-$A$2)/365.25</f>
        <v>4.66255989048597</v>
      </c>
      <c r="G1226" s="37" t="n">
        <f aca="false">INDEX('Default Prob'!$P$5:$P$14,MIN(1+_xlfn.IFNA(MATCH(F1226,'Default Prob'!$F$5:$F$14,1),0),COUNT('Default Prob'!$P$5:$P$14)))</f>
        <v>0.056537953153086</v>
      </c>
      <c r="H1226" s="37" t="n">
        <f aca="false">H1225*EXP(-G1225*(F1226-F1225))</f>
        <v>0.841275543122732</v>
      </c>
      <c r="I1226" s="38" t="n">
        <f aca="false">H1225-H1226</f>
        <v>0.000130233206599328</v>
      </c>
      <c r="J1226" s="39" t="n">
        <f aca="false">INDEX('Default Prob'!$C$3:$C$20, _xlfn.IFNA(MATCH(F1226, 'Default Prob'!$B$3:$B$20, 1), 1))</f>
        <v>-0.00536</v>
      </c>
      <c r="K1226" s="40" t="n">
        <f aca="false">1/((1+J1226)^F1226)</f>
        <v>1.02537514222876</v>
      </c>
      <c r="L1226" s="41" t="n">
        <f aca="false">IF(AND(D1226, A1226 &lt;= $G$2), $D$5*$D$2*(A1226-E1226)/365.25, 0)</f>
        <v>0</v>
      </c>
      <c r="M1226" s="41" t="n">
        <f aca="false">IF(A1226&lt;=$G$2, $D$5*$D$2*(A1226-E1226)/365.25, 0)</f>
        <v>1724.84599589322</v>
      </c>
      <c r="N1226" s="42" t="n">
        <f aca="false">(L1226*H1226 + M1226*I1226) * K1226</f>
        <v>0.230332299592081</v>
      </c>
      <c r="O1226" s="43" t="n">
        <f aca="false">IF(A1226&lt;=$G$2, $D$2*(1-$D$3), 0)</f>
        <v>600000</v>
      </c>
      <c r="P1226" s="44" t="n">
        <f aca="false">O1226*I1226*K1226</f>
        <v>80.1227356438166</v>
      </c>
    </row>
    <row r="1227" customFormat="false" ht="15" hidden="false" customHeight="false" outlineLevel="0" collapsed="false">
      <c r="A1227" s="4" t="n">
        <f aca="false">WORKDAY(A1226, 1)</f>
        <v>45600</v>
      </c>
      <c r="B1227" s="33" t="n">
        <f aca="false">DATE(2000, MONTH(A1227), DAY(A1227))</f>
        <v>36834</v>
      </c>
      <c r="C1227" s="33" t="n">
        <f aca="false">VLOOKUP(B1227, $R$9:$S$13, 2)</f>
        <v>36880</v>
      </c>
      <c r="D1227" s="34" t="n">
        <f aca="false">IF(OR(C1227=B1227, AND(C1227&lt;&gt;C1226, C1226&gt;B1226)), 1, 0)</f>
        <v>0</v>
      </c>
      <c r="E1227" s="4" t="n">
        <f aca="false" t="array" ref="E1227:E1227">INDEX($A$9:A1226, MAX(IF($D$9:D1226=1, ROW(D$9:$D1226)-ROW($D$9)+1, 0)))</f>
        <v>45555</v>
      </c>
      <c r="F1227" s="36" t="n">
        <f aca="false">(A1227-$A$2)/365.25</f>
        <v>4.67077344284736</v>
      </c>
      <c r="G1227" s="37" t="n">
        <f aca="false">INDEX('Default Prob'!$P$5:$P$14,MIN(1+_xlfn.IFNA(MATCH(F1227,'Default Prob'!$F$5:$F$14,1),0),COUNT('Default Prob'!$P$5:$P$14)))</f>
        <v>0.056537953153086</v>
      </c>
      <c r="H1227" s="37" t="n">
        <f aca="false">H1226*EXP(-G1226*(F1227-F1226))</f>
        <v>0.84088496443582</v>
      </c>
      <c r="I1227" s="38" t="n">
        <f aca="false">H1226-H1227</f>
        <v>0.000390578686912502</v>
      </c>
      <c r="J1227" s="39" t="n">
        <f aca="false">INDEX('Default Prob'!$C$3:$C$20, _xlfn.IFNA(MATCH(F1227, 'Default Prob'!$B$3:$B$20, 1), 1))</f>
        <v>-0.00536</v>
      </c>
      <c r="K1227" s="40" t="n">
        <f aca="false">1/((1+J1227)^F1227)</f>
        <v>1.02542040641398</v>
      </c>
      <c r="L1227" s="41" t="n">
        <f aca="false">IF(AND(D1227, A1227 &lt;= $G$2), $D$5*$D$2*(A1227-E1227)/365.25, 0)</f>
        <v>0</v>
      </c>
      <c r="M1227" s="41" t="n">
        <f aca="false">IF(A1227&lt;=$G$2, $D$5*$D$2*(A1227-E1227)/365.25, 0)</f>
        <v>1848.04928131417</v>
      </c>
      <c r="N1227" s="42" t="n">
        <f aca="false">(L1227*H1227 + M1227*I1227) * K1227</f>
        <v>0.740157331177433</v>
      </c>
      <c r="O1227" s="43" t="n">
        <f aca="false">IF(A1227&lt;=$G$2, $D$2*(1-$D$3), 0)</f>
        <v>600000</v>
      </c>
      <c r="P1227" s="44" t="n">
        <f aca="false">O1227*I1227*K1227</f>
        <v>240.304413522273</v>
      </c>
    </row>
    <row r="1228" customFormat="false" ht="15" hidden="false" customHeight="false" outlineLevel="0" collapsed="false">
      <c r="A1228" s="4" t="n">
        <f aca="false">WORKDAY(A1227, 1)</f>
        <v>45601</v>
      </c>
      <c r="B1228" s="33" t="n">
        <f aca="false">DATE(2000, MONTH(A1228), DAY(A1228))</f>
        <v>36835</v>
      </c>
      <c r="C1228" s="33" t="n">
        <f aca="false">VLOOKUP(B1228, $R$9:$S$13, 2)</f>
        <v>36880</v>
      </c>
      <c r="D1228" s="34" t="n">
        <f aca="false">IF(OR(C1228=B1228, AND(C1228&lt;&gt;C1227, C1227&gt;B1227)), 1, 0)</f>
        <v>0</v>
      </c>
      <c r="E1228" s="4" t="n">
        <f aca="false" t="array" ref="E1228:E1228">INDEX($A$9:A1227, MAX(IF($D$9:D1227=1, ROW(D$9:$D1227)-ROW($D$9)+1, 0)))</f>
        <v>45555</v>
      </c>
      <c r="F1228" s="36" t="n">
        <f aca="false">(A1228-$A$2)/365.25</f>
        <v>4.6735112936345</v>
      </c>
      <c r="G1228" s="37" t="n">
        <f aca="false">INDEX('Default Prob'!$P$5:$P$14,MIN(1+_xlfn.IFNA(MATCH(F1228,'Default Prob'!$F$5:$F$14,1),0),COUNT('Default Prob'!$P$5:$P$14)))</f>
        <v>0.056537953153086</v>
      </c>
      <c r="H1228" s="37" t="n">
        <f aca="false">H1227*EXP(-G1227*(F1228-F1227))</f>
        <v>0.840754811840745</v>
      </c>
      <c r="I1228" s="38" t="n">
        <f aca="false">H1227-H1228</f>
        <v>0.000130152595074207</v>
      </c>
      <c r="J1228" s="39" t="n">
        <f aca="false">INDEX('Default Prob'!$C$3:$C$20, _xlfn.IFNA(MATCH(F1228, 'Default Prob'!$B$3:$B$20, 1), 1))</f>
        <v>-0.00536</v>
      </c>
      <c r="K1228" s="40" t="n">
        <f aca="false">1/((1+J1228)^F1228)</f>
        <v>1.02543549491974</v>
      </c>
      <c r="L1228" s="41" t="n">
        <f aca="false">IF(AND(D1228, A1228 &lt;= $G$2), $D$5*$D$2*(A1228-E1228)/365.25, 0)</f>
        <v>0</v>
      </c>
      <c r="M1228" s="41" t="n">
        <f aca="false">IF(A1228&lt;=$G$2, $D$5*$D$2*(A1228-E1228)/365.25, 0)</f>
        <v>1889.11704312115</v>
      </c>
      <c r="N1228" s="42" t="n">
        <f aca="false">(L1228*H1228 + M1228*I1228) * K1228</f>
        <v>0.252127399354019</v>
      </c>
      <c r="O1228" s="43" t="n">
        <f aca="false">IF(A1228&lt;=$G$2, $D$2*(1-$D$3), 0)</f>
        <v>600000</v>
      </c>
      <c r="P1228" s="44" t="n">
        <f aca="false">O1228*I1228*K1228</f>
        <v>80.0778544470048</v>
      </c>
    </row>
    <row r="1229" customFormat="false" ht="15" hidden="false" customHeight="false" outlineLevel="0" collapsed="false">
      <c r="A1229" s="4" t="n">
        <f aca="false">WORKDAY(A1228, 1)</f>
        <v>45602</v>
      </c>
      <c r="B1229" s="33" t="n">
        <f aca="false">DATE(2000, MONTH(A1229), DAY(A1229))</f>
        <v>36836</v>
      </c>
      <c r="C1229" s="33" t="n">
        <f aca="false">VLOOKUP(B1229, $R$9:$S$13, 2)</f>
        <v>36880</v>
      </c>
      <c r="D1229" s="34" t="n">
        <f aca="false">IF(OR(C1229=B1229, AND(C1229&lt;&gt;C1228, C1228&gt;B1228)), 1, 0)</f>
        <v>0</v>
      </c>
      <c r="E1229" s="4" t="n">
        <f aca="false" t="array" ref="E1229:E1229">INDEX($A$9:A1228, MAX(IF($D$9:D1228=1, ROW(D$9:$D1228)-ROW($D$9)+1, 0)))</f>
        <v>45555</v>
      </c>
      <c r="F1229" s="36" t="n">
        <f aca="false">(A1229-$A$2)/365.25</f>
        <v>4.67624914442163</v>
      </c>
      <c r="G1229" s="37" t="n">
        <f aca="false">INDEX('Default Prob'!$P$5:$P$14,MIN(1+_xlfn.IFNA(MATCH(F1229,'Default Prob'!$F$5:$F$14,1),0),COUNT('Default Prob'!$P$5:$P$14)))</f>
        <v>0.056537953153086</v>
      </c>
      <c r="H1229" s="37" t="n">
        <f aca="false">H1228*EXP(-G1228*(F1229-F1228))</f>
        <v>0.840624679390755</v>
      </c>
      <c r="I1229" s="38" t="n">
        <f aca="false">H1228-H1229</f>
        <v>0.000130132449990494</v>
      </c>
      <c r="J1229" s="39" t="n">
        <f aca="false">INDEX('Default Prob'!$C$3:$C$20, _xlfn.IFNA(MATCH(F1229, 'Default Prob'!$B$3:$B$20, 1), 1))</f>
        <v>-0.00536</v>
      </c>
      <c r="K1229" s="40" t="n">
        <f aca="false">1/((1+J1229)^F1229)</f>
        <v>1.02545058364753</v>
      </c>
      <c r="L1229" s="41" t="n">
        <f aca="false">IF(AND(D1229, A1229 &lt;= $G$2), $D$5*$D$2*(A1229-E1229)/365.25, 0)</f>
        <v>0</v>
      </c>
      <c r="M1229" s="41" t="n">
        <f aca="false">IF(A1229&lt;=$G$2, $D$5*$D$2*(A1229-E1229)/365.25, 0)</f>
        <v>1930.18480492813</v>
      </c>
      <c r="N1229" s="42" t="n">
        <f aca="false">(L1229*H1229 + M1229*I1229) * K1229</f>
        <v>0.257572346995033</v>
      </c>
      <c r="O1229" s="43" t="n">
        <f aca="false">IF(A1229&lt;=$G$2, $D$2*(1-$D$3), 0)</f>
        <v>600000</v>
      </c>
      <c r="P1229" s="44" t="n">
        <f aca="false">O1229*I1229*K1229</f>
        <v>80.0666380765411</v>
      </c>
    </row>
    <row r="1230" customFormat="false" ht="15" hidden="false" customHeight="false" outlineLevel="0" collapsed="false">
      <c r="A1230" s="4" t="n">
        <f aca="false">WORKDAY(A1229, 1)</f>
        <v>45603</v>
      </c>
      <c r="B1230" s="33" t="n">
        <f aca="false">DATE(2000, MONTH(A1230), DAY(A1230))</f>
        <v>36837</v>
      </c>
      <c r="C1230" s="33" t="n">
        <f aca="false">VLOOKUP(B1230, $R$9:$S$13, 2)</f>
        <v>36880</v>
      </c>
      <c r="D1230" s="34" t="n">
        <f aca="false">IF(OR(C1230=B1230, AND(C1230&lt;&gt;C1229, C1229&gt;B1229)), 1, 0)</f>
        <v>0</v>
      </c>
      <c r="E1230" s="4" t="n">
        <f aca="false" t="array" ref="E1230:E1230">INDEX($A$9:A1229, MAX(IF($D$9:D1229=1, ROW(D$9:$D1229)-ROW($D$9)+1, 0)))</f>
        <v>45555</v>
      </c>
      <c r="F1230" s="36" t="n">
        <f aca="false">(A1230-$A$2)/365.25</f>
        <v>4.67898699520876</v>
      </c>
      <c r="G1230" s="37" t="n">
        <f aca="false">INDEX('Default Prob'!$P$5:$P$14,MIN(1+_xlfn.IFNA(MATCH(F1230,'Default Prob'!$F$5:$F$14,1),0),COUNT('Default Prob'!$P$5:$P$14)))</f>
        <v>0.056537953153086</v>
      </c>
      <c r="H1230" s="37" t="n">
        <f aca="false">H1229*EXP(-G1229*(F1230-F1229))</f>
        <v>0.84049456708273</v>
      </c>
      <c r="I1230" s="38" t="n">
        <f aca="false">H1229-H1230</f>
        <v>0.000130112308024843</v>
      </c>
      <c r="J1230" s="39" t="n">
        <f aca="false">INDEX('Default Prob'!$C$3:$C$20, _xlfn.IFNA(MATCH(F1230, 'Default Prob'!$B$3:$B$20, 1), 1))</f>
        <v>-0.00536</v>
      </c>
      <c r="K1230" s="40" t="n">
        <f aca="false">1/((1+J1230)^F1230)</f>
        <v>1.02546567259734</v>
      </c>
      <c r="L1230" s="41" t="n">
        <f aca="false">IF(AND(D1230, A1230 &lt;= $G$2), $D$5*$D$2*(A1230-E1230)/365.25, 0)</f>
        <v>0</v>
      </c>
      <c r="M1230" s="41" t="n">
        <f aca="false">IF(A1230&lt;=$G$2, $D$5*$D$2*(A1230-E1230)/365.25, 0)</f>
        <v>1971.25256673511</v>
      </c>
      <c r="N1230" s="42" t="n">
        <f aca="false">(L1230*H1230 + M1230*I1230) * K1230</f>
        <v>0.263015764360189</v>
      </c>
      <c r="O1230" s="43" t="n">
        <f aca="false">IF(A1230&lt;=$G$2, $D$2*(1-$D$3), 0)</f>
        <v>600000</v>
      </c>
      <c r="P1230" s="44" t="n">
        <f aca="false">O1230*I1230*K1230</f>
        <v>80.0554232771327</v>
      </c>
    </row>
    <row r="1231" customFormat="false" ht="15" hidden="false" customHeight="false" outlineLevel="0" collapsed="false">
      <c r="A1231" s="4" t="n">
        <f aca="false">WORKDAY(A1230, 1)</f>
        <v>45604</v>
      </c>
      <c r="B1231" s="33" t="n">
        <f aca="false">DATE(2000, MONTH(A1231), DAY(A1231))</f>
        <v>36838</v>
      </c>
      <c r="C1231" s="33" t="n">
        <f aca="false">VLOOKUP(B1231, $R$9:$S$13, 2)</f>
        <v>36880</v>
      </c>
      <c r="D1231" s="34" t="n">
        <f aca="false">IF(OR(C1231=B1231, AND(C1231&lt;&gt;C1230, C1230&gt;B1230)), 1, 0)</f>
        <v>0</v>
      </c>
      <c r="E1231" s="4" t="n">
        <f aca="false" t="array" ref="E1231:E1231">INDEX($A$9:A1230, MAX(IF($D$9:D1230=1, ROW(D$9:$D1230)-ROW($D$9)+1, 0)))</f>
        <v>45555</v>
      </c>
      <c r="F1231" s="36" t="n">
        <f aca="false">(A1231-$A$2)/365.25</f>
        <v>4.68172484599589</v>
      </c>
      <c r="G1231" s="37" t="n">
        <f aca="false">INDEX('Default Prob'!$P$5:$P$14,MIN(1+_xlfn.IFNA(MATCH(F1231,'Default Prob'!$F$5:$F$14,1),0),COUNT('Default Prob'!$P$5:$P$14)))</f>
        <v>0.056537953153086</v>
      </c>
      <c r="H1231" s="37" t="n">
        <f aca="false">H1230*EXP(-G1230*(F1231-F1230))</f>
        <v>0.840364474913553</v>
      </c>
      <c r="I1231" s="38" t="n">
        <f aca="false">H1230-H1231</f>
        <v>0.000130092169176699</v>
      </c>
      <c r="J1231" s="39" t="n">
        <f aca="false">INDEX('Default Prob'!$C$3:$C$20, _xlfn.IFNA(MATCH(F1231, 'Default Prob'!$B$3:$B$20, 1), 1))</f>
        <v>-0.00536</v>
      </c>
      <c r="K1231" s="40" t="n">
        <f aca="false">1/((1+J1231)^F1231)</f>
        <v>1.02548076176917</v>
      </c>
      <c r="L1231" s="41" t="n">
        <f aca="false">IF(AND(D1231, A1231 &lt;= $G$2), $D$5*$D$2*(A1231-E1231)/365.25, 0)</f>
        <v>0</v>
      </c>
      <c r="M1231" s="41" t="n">
        <f aca="false">IF(A1231&lt;=$G$2, $D$5*$D$2*(A1231-E1231)/365.25, 0)</f>
        <v>2012.32032854209</v>
      </c>
      <c r="N1231" s="42" t="n">
        <f aca="false">(L1231*H1231 + M1231*I1231) * K1231</f>
        <v>0.268457651771199</v>
      </c>
      <c r="O1231" s="43" t="n">
        <f aca="false">IF(A1231&lt;=$G$2, $D$2*(1-$D$3), 0)</f>
        <v>600000</v>
      </c>
      <c r="P1231" s="44" t="n">
        <f aca="false">O1231*I1231*K1231</f>
        <v>80.0442100485147</v>
      </c>
    </row>
    <row r="1232" customFormat="false" ht="15" hidden="false" customHeight="false" outlineLevel="0" collapsed="false">
      <c r="A1232" s="4" t="n">
        <f aca="false">WORKDAY(A1231, 1)</f>
        <v>45607</v>
      </c>
      <c r="B1232" s="33" t="n">
        <f aca="false">DATE(2000, MONTH(A1232), DAY(A1232))</f>
        <v>36841</v>
      </c>
      <c r="C1232" s="33" t="n">
        <f aca="false">VLOOKUP(B1232, $R$9:$S$13, 2)</f>
        <v>36880</v>
      </c>
      <c r="D1232" s="34" t="n">
        <f aca="false">IF(OR(C1232=B1232, AND(C1232&lt;&gt;C1231, C1231&gt;B1231)), 1, 0)</f>
        <v>0</v>
      </c>
      <c r="E1232" s="4" t="n">
        <f aca="false" t="array" ref="E1232:E1232">INDEX($A$9:A1231, MAX(IF($D$9:D1231=1, ROW(D$9:$D1231)-ROW($D$9)+1, 0)))</f>
        <v>45555</v>
      </c>
      <c r="F1232" s="36" t="n">
        <f aca="false">(A1232-$A$2)/365.25</f>
        <v>4.68993839835729</v>
      </c>
      <c r="G1232" s="37" t="n">
        <f aca="false">INDEX('Default Prob'!$P$5:$P$14,MIN(1+_xlfn.IFNA(MATCH(F1232,'Default Prob'!$F$5:$F$14,1),0),COUNT('Default Prob'!$P$5:$P$14)))</f>
        <v>0.056537953153086</v>
      </c>
      <c r="H1232" s="37" t="n">
        <f aca="false">H1231*EXP(-G1231*(F1232-F1231))</f>
        <v>0.839974319207943</v>
      </c>
      <c r="I1232" s="38" t="n">
        <f aca="false">H1231-H1232</f>
        <v>0.000390155705610296</v>
      </c>
      <c r="J1232" s="39" t="n">
        <f aca="false">INDEX('Default Prob'!$C$3:$C$20, _xlfn.IFNA(MATCH(F1232, 'Default Prob'!$B$3:$B$20, 1), 1))</f>
        <v>-0.00536</v>
      </c>
      <c r="K1232" s="40" t="n">
        <f aca="false">1/((1+J1232)^F1232)</f>
        <v>1.02552603061685</v>
      </c>
      <c r="L1232" s="41" t="n">
        <f aca="false">IF(AND(D1232, A1232 &lt;= $G$2), $D$5*$D$2*(A1232-E1232)/365.25, 0)</f>
        <v>0</v>
      </c>
      <c r="M1232" s="41" t="n">
        <f aca="false">IF(A1232&lt;=$G$2, $D$5*$D$2*(A1232-E1232)/365.25, 0)</f>
        <v>2135.52361396304</v>
      </c>
      <c r="N1232" s="42" t="n">
        <f aca="false">(L1232*H1232 + M1232*I1232) * K1232</f>
        <v>0.854454672240095</v>
      </c>
      <c r="O1232" s="43" t="n">
        <f aca="false">IF(A1232&lt;=$G$2, $D$2*(1-$D$3), 0)</f>
        <v>600000</v>
      </c>
      <c r="P1232" s="44" t="n">
        <f aca="false">O1232*I1232*K1232</f>
        <v>240.068899258226</v>
      </c>
    </row>
    <row r="1233" customFormat="false" ht="15" hidden="false" customHeight="false" outlineLevel="0" collapsed="false">
      <c r="A1233" s="4" t="n">
        <f aca="false">WORKDAY(A1232, 1)</f>
        <v>45608</v>
      </c>
      <c r="B1233" s="33" t="n">
        <f aca="false">DATE(2000, MONTH(A1233), DAY(A1233))</f>
        <v>36842</v>
      </c>
      <c r="C1233" s="33" t="n">
        <f aca="false">VLOOKUP(B1233, $R$9:$S$13, 2)</f>
        <v>36880</v>
      </c>
      <c r="D1233" s="34" t="n">
        <f aca="false">IF(OR(C1233=B1233, AND(C1233&lt;&gt;C1232, C1232&gt;B1232)), 1, 0)</f>
        <v>0</v>
      </c>
      <c r="E1233" s="4" t="n">
        <f aca="false" t="array" ref="E1233:E1233">INDEX($A$9:A1232, MAX(IF($D$9:D1232=1, ROW(D$9:$D1232)-ROW($D$9)+1, 0)))</f>
        <v>45555</v>
      </c>
      <c r="F1233" s="36" t="n">
        <f aca="false">(A1233-$A$2)/365.25</f>
        <v>4.69267624914442</v>
      </c>
      <c r="G1233" s="37" t="n">
        <f aca="false">INDEX('Default Prob'!$P$5:$P$14,MIN(1+_xlfn.IFNA(MATCH(F1233,'Default Prob'!$F$5:$F$14,1),0),COUNT('Default Prob'!$P$5:$P$14)))</f>
        <v>0.056537953153086</v>
      </c>
      <c r="H1233" s="37" t="n">
        <f aca="false">H1232*EXP(-G1232*(F1233-F1232))</f>
        <v>0.839844307562992</v>
      </c>
      <c r="I1233" s="38" t="n">
        <f aca="false">H1232-H1233</f>
        <v>0.000130011644950634</v>
      </c>
      <c r="J1233" s="39" t="n">
        <f aca="false">INDEX('Default Prob'!$C$3:$C$20, _xlfn.IFNA(MATCH(F1233, 'Default Prob'!$B$3:$B$20, 1), 1))</f>
        <v>-0.00536</v>
      </c>
      <c r="K1233" s="40" t="n">
        <f aca="false">1/((1+J1233)^F1233)</f>
        <v>1.02554112067682</v>
      </c>
      <c r="L1233" s="41" t="n">
        <f aca="false">IF(AND(D1233, A1233 &lt;= $G$2), $D$5*$D$2*(A1233-E1233)/365.25, 0)</f>
        <v>0</v>
      </c>
      <c r="M1233" s="41" t="n">
        <f aca="false">IF(A1233&lt;=$G$2, $D$5*$D$2*(A1233-E1233)/365.25, 0)</f>
        <v>2176.59137577002</v>
      </c>
      <c r="N1233" s="42" t="n">
        <f aca="false">(L1233*H1233 + M1233*I1233) * K1233</f>
        <v>0.290209908311156</v>
      </c>
      <c r="O1233" s="43" t="n">
        <f aca="false">IF(A1233&lt;=$G$2, $D$2*(1-$D$3), 0)</f>
        <v>600000</v>
      </c>
      <c r="P1233" s="44" t="n">
        <f aca="false">O1233*I1233*K1233</f>
        <v>79.9993728382261</v>
      </c>
    </row>
    <row r="1234" customFormat="false" ht="15" hidden="false" customHeight="false" outlineLevel="0" collapsed="false">
      <c r="A1234" s="4" t="n">
        <f aca="false">WORKDAY(A1233, 1)</f>
        <v>45609</v>
      </c>
      <c r="B1234" s="33" t="n">
        <f aca="false">DATE(2000, MONTH(A1234), DAY(A1234))</f>
        <v>36843</v>
      </c>
      <c r="C1234" s="33" t="n">
        <f aca="false">VLOOKUP(B1234, $R$9:$S$13, 2)</f>
        <v>36880</v>
      </c>
      <c r="D1234" s="34" t="n">
        <f aca="false">IF(OR(C1234=B1234, AND(C1234&lt;&gt;C1233, C1233&gt;B1233)), 1, 0)</f>
        <v>0</v>
      </c>
      <c r="E1234" s="4" t="n">
        <f aca="false" t="array" ref="E1234:E1234">INDEX($A$9:A1233, MAX(IF($D$9:D1233=1, ROW(D$9:$D1233)-ROW($D$9)+1, 0)))</f>
        <v>45555</v>
      </c>
      <c r="F1234" s="36" t="n">
        <f aca="false">(A1234-$A$2)/365.25</f>
        <v>4.69541409993155</v>
      </c>
      <c r="G1234" s="37" t="n">
        <f aca="false">INDEX('Default Prob'!$P$5:$P$14,MIN(1+_xlfn.IFNA(MATCH(F1234,'Default Prob'!$F$5:$F$14,1),0),COUNT('Default Prob'!$P$5:$P$14)))</f>
        <v>0.056537953153086</v>
      </c>
      <c r="H1234" s="37" t="n">
        <f aca="false">H1233*EXP(-G1233*(F1234-F1233))</f>
        <v>0.839714316041309</v>
      </c>
      <c r="I1234" s="38" t="n">
        <f aca="false">H1233-H1234</f>
        <v>0.000129991521683248</v>
      </c>
      <c r="J1234" s="39" t="n">
        <f aca="false">INDEX('Default Prob'!$C$3:$C$20, _xlfn.IFNA(MATCH(F1234, 'Default Prob'!$B$3:$B$20, 1), 1))</f>
        <v>-0.00536</v>
      </c>
      <c r="K1234" s="40" t="n">
        <f aca="false">1/((1+J1234)^F1234)</f>
        <v>1.02555621095883</v>
      </c>
      <c r="L1234" s="41" t="n">
        <f aca="false">IF(AND(D1234, A1234 &lt;= $G$2), $D$5*$D$2*(A1234-E1234)/365.25, 0)</f>
        <v>0</v>
      </c>
      <c r="M1234" s="41" t="n">
        <f aca="false">IF(A1234&lt;=$G$2, $D$5*$D$2*(A1234-E1234)/365.25, 0)</f>
        <v>2217.659137577</v>
      </c>
      <c r="N1234" s="42" t="n">
        <f aca="false">(L1234*H1234 + M1234*I1234) * K1234</f>
        <v>0.295644150778202</v>
      </c>
      <c r="O1234" s="43" t="n">
        <f aca="false">IF(A1234&lt;=$G$2, $D$2*(1-$D$3), 0)</f>
        <v>600000</v>
      </c>
      <c r="P1234" s="44" t="n">
        <f aca="false">O1234*I1234*K1234</f>
        <v>79.9881674605469</v>
      </c>
    </row>
    <row r="1235" customFormat="false" ht="15" hidden="false" customHeight="false" outlineLevel="0" collapsed="false">
      <c r="A1235" s="4" t="n">
        <f aca="false">WORKDAY(A1234, 1)</f>
        <v>45610</v>
      </c>
      <c r="B1235" s="33" t="n">
        <f aca="false">DATE(2000, MONTH(A1235), DAY(A1235))</f>
        <v>36844</v>
      </c>
      <c r="C1235" s="33" t="n">
        <f aca="false">VLOOKUP(B1235, $R$9:$S$13, 2)</f>
        <v>36880</v>
      </c>
      <c r="D1235" s="34" t="n">
        <f aca="false">IF(OR(C1235=B1235, AND(C1235&lt;&gt;C1234, C1234&gt;B1234)), 1, 0)</f>
        <v>0</v>
      </c>
      <c r="E1235" s="4" t="n">
        <f aca="false" t="array" ref="E1235:E1235">INDEX($A$9:A1234, MAX(IF($D$9:D1234=1, ROW(D$9:$D1234)-ROW($D$9)+1, 0)))</f>
        <v>45555</v>
      </c>
      <c r="F1235" s="36" t="n">
        <f aca="false">(A1235-$A$2)/365.25</f>
        <v>4.69815195071869</v>
      </c>
      <c r="G1235" s="37" t="n">
        <f aca="false">INDEX('Default Prob'!$P$5:$P$14,MIN(1+_xlfn.IFNA(MATCH(F1235,'Default Prob'!$F$5:$F$14,1),0),COUNT('Default Prob'!$P$5:$P$14)))</f>
        <v>0.056537953153086</v>
      </c>
      <c r="H1235" s="37" t="n">
        <f aca="false">H1234*EXP(-G1234*(F1235-F1234))</f>
        <v>0.839584344639779</v>
      </c>
      <c r="I1235" s="38" t="n">
        <f aca="false">H1234-H1235</f>
        <v>0.000129971401530593</v>
      </c>
      <c r="J1235" s="39" t="n">
        <f aca="false">INDEX('Default Prob'!$C$3:$C$20, _xlfn.IFNA(MATCH(F1235, 'Default Prob'!$B$3:$B$20, 1), 1))</f>
        <v>-0.00536</v>
      </c>
      <c r="K1235" s="40" t="n">
        <f aca="false">1/((1+J1235)^F1235)</f>
        <v>1.02557130146289</v>
      </c>
      <c r="L1235" s="41" t="n">
        <f aca="false">IF(AND(D1235, A1235 &lt;= $G$2), $D$5*$D$2*(A1235-E1235)/365.25, 0)</f>
        <v>0</v>
      </c>
      <c r="M1235" s="41" t="n">
        <f aca="false">IF(A1235&lt;=$G$2, $D$5*$D$2*(A1235-E1235)/365.25, 0)</f>
        <v>2258.72689938398</v>
      </c>
      <c r="N1235" s="42" t="n">
        <f aca="false">(L1235*H1235 + M1235*I1235) * K1235</f>
        <v>0.301076865221262</v>
      </c>
      <c r="O1235" s="43" t="n">
        <f aca="false">IF(A1235&lt;=$G$2, $D$2*(1-$D$3), 0)</f>
        <v>600000</v>
      </c>
      <c r="P1235" s="44" t="n">
        <f aca="false">O1235*I1235*K1235</f>
        <v>79.9769636524116</v>
      </c>
    </row>
    <row r="1236" customFormat="false" ht="15" hidden="false" customHeight="false" outlineLevel="0" collapsed="false">
      <c r="A1236" s="4" t="n">
        <f aca="false">WORKDAY(A1235, 1)</f>
        <v>45611</v>
      </c>
      <c r="B1236" s="33" t="n">
        <f aca="false">DATE(2000, MONTH(A1236), DAY(A1236))</f>
        <v>36845</v>
      </c>
      <c r="C1236" s="33" t="n">
        <f aca="false">VLOOKUP(B1236, $R$9:$S$13, 2)</f>
        <v>36880</v>
      </c>
      <c r="D1236" s="34" t="n">
        <f aca="false">IF(OR(C1236=B1236, AND(C1236&lt;&gt;C1235, C1235&gt;B1235)), 1, 0)</f>
        <v>0</v>
      </c>
      <c r="E1236" s="4" t="n">
        <f aca="false" t="array" ref="E1236:E1236">INDEX($A$9:A1235, MAX(IF($D$9:D1235=1, ROW(D$9:$D1235)-ROW($D$9)+1, 0)))</f>
        <v>45555</v>
      </c>
      <c r="F1236" s="36" t="n">
        <f aca="false">(A1236-$A$2)/365.25</f>
        <v>4.70088980150582</v>
      </c>
      <c r="G1236" s="37" t="n">
        <f aca="false">INDEX('Default Prob'!$P$5:$P$14,MIN(1+_xlfn.IFNA(MATCH(F1236,'Default Prob'!$F$5:$F$14,1),0),COUNT('Default Prob'!$P$5:$P$14)))</f>
        <v>0.056537953153086</v>
      </c>
      <c r="H1236" s="37" t="n">
        <f aca="false">H1235*EXP(-G1235*(F1236-F1235))</f>
        <v>0.839454393355286</v>
      </c>
      <c r="I1236" s="38" t="n">
        <f aca="false">H1235-H1236</f>
        <v>0.000129951284492114</v>
      </c>
      <c r="J1236" s="39" t="n">
        <f aca="false">INDEX('Default Prob'!$C$3:$C$20, _xlfn.IFNA(MATCH(F1236, 'Default Prob'!$B$3:$B$20, 1), 1))</f>
        <v>-0.00536</v>
      </c>
      <c r="K1236" s="40" t="n">
        <f aca="false">1/((1+J1236)^F1236)</f>
        <v>1.02558639218899</v>
      </c>
      <c r="L1236" s="41" t="n">
        <f aca="false">IF(AND(D1236, A1236 &lt;= $G$2), $D$5*$D$2*(A1236-E1236)/365.25, 0)</f>
        <v>0</v>
      </c>
      <c r="M1236" s="41" t="n">
        <f aca="false">IF(A1236&lt;=$G$2, $D$5*$D$2*(A1236-E1236)/365.25, 0)</f>
        <v>2299.79466119096</v>
      </c>
      <c r="N1236" s="42" t="n">
        <f aca="false">(L1236*H1236 + M1236*I1236) * K1236</f>
        <v>0.306508051961608</v>
      </c>
      <c r="O1236" s="43" t="n">
        <f aca="false">IF(A1236&lt;=$G$2, $D$2*(1-$D$3), 0)</f>
        <v>600000</v>
      </c>
      <c r="P1236" s="44" t="n">
        <f aca="false">O1236*I1236*K1236</f>
        <v>79.9657614135553</v>
      </c>
    </row>
    <row r="1237" customFormat="false" ht="15" hidden="false" customHeight="false" outlineLevel="0" collapsed="false">
      <c r="A1237" s="4" t="n">
        <f aca="false">WORKDAY(A1236, 1)</f>
        <v>45614</v>
      </c>
      <c r="B1237" s="33" t="n">
        <f aca="false">DATE(2000, MONTH(A1237), DAY(A1237))</f>
        <v>36848</v>
      </c>
      <c r="C1237" s="33" t="n">
        <f aca="false">VLOOKUP(B1237, $R$9:$S$13, 2)</f>
        <v>36880</v>
      </c>
      <c r="D1237" s="34" t="n">
        <f aca="false">IF(OR(C1237=B1237, AND(C1237&lt;&gt;C1236, C1236&gt;B1236)), 1, 0)</f>
        <v>0</v>
      </c>
      <c r="E1237" s="4" t="n">
        <f aca="false" t="array" ref="E1237:E1237">INDEX($A$9:A1236, MAX(IF($D$9:D1236=1, ROW(D$9:$D1236)-ROW($D$9)+1, 0)))</f>
        <v>45555</v>
      </c>
      <c r="F1237" s="36" t="n">
        <f aca="false">(A1237-$A$2)/365.25</f>
        <v>4.70910335386721</v>
      </c>
      <c r="G1237" s="37" t="n">
        <f aca="false">INDEX('Default Prob'!$P$5:$P$14,MIN(1+_xlfn.IFNA(MATCH(F1237,'Default Prob'!$F$5:$F$14,1),0),COUNT('Default Prob'!$P$5:$P$14)))</f>
        <v>0.056537953153086</v>
      </c>
      <c r="H1237" s="37" t="n">
        <f aca="false">H1236*EXP(-G1236*(F1237-F1236))</f>
        <v>0.839064660172907</v>
      </c>
      <c r="I1237" s="38" t="n">
        <f aca="false">H1236-H1237</f>
        <v>0.000389733182380003</v>
      </c>
      <c r="J1237" s="39" t="n">
        <f aca="false">INDEX('Default Prob'!$C$3:$C$20, _xlfn.IFNA(MATCH(F1237, 'Default Prob'!$B$3:$B$20, 1), 1))</f>
        <v>-0.00536</v>
      </c>
      <c r="K1237" s="40" t="n">
        <f aca="false">1/((1+J1237)^F1237)</f>
        <v>1.02563166569963</v>
      </c>
      <c r="L1237" s="41" t="n">
        <f aca="false">IF(AND(D1237, A1237 &lt;= $G$2), $D$5*$D$2*(A1237-E1237)/365.25, 0)</f>
        <v>0</v>
      </c>
      <c r="M1237" s="41" t="n">
        <f aca="false">IF(A1237&lt;=$G$2, $D$5*$D$2*(A1237-E1237)/365.25, 0)</f>
        <v>2422.99794661191</v>
      </c>
      <c r="N1237" s="42" t="n">
        <f aca="false">(L1237*H1237 + M1237*I1237) * K1237</f>
        <v>0.968527264408477</v>
      </c>
      <c r="O1237" s="43" t="n">
        <f aca="false">IF(A1237&lt;=$G$2, $D$2*(1-$D$3), 0)</f>
        <v>600000</v>
      </c>
      <c r="P1237" s="44" t="n">
        <f aca="false">O1237*I1237*K1237</f>
        <v>239.833615813692</v>
      </c>
    </row>
    <row r="1238" customFormat="false" ht="15" hidden="false" customHeight="false" outlineLevel="0" collapsed="false">
      <c r="A1238" s="4" t="n">
        <f aca="false">WORKDAY(A1237, 1)</f>
        <v>45615</v>
      </c>
      <c r="B1238" s="33" t="n">
        <f aca="false">DATE(2000, MONTH(A1238), DAY(A1238))</f>
        <v>36849</v>
      </c>
      <c r="C1238" s="33" t="n">
        <f aca="false">VLOOKUP(B1238, $R$9:$S$13, 2)</f>
        <v>36880</v>
      </c>
      <c r="D1238" s="34" t="n">
        <f aca="false">IF(OR(C1238=B1238, AND(C1238&lt;&gt;C1237, C1237&gt;B1237)), 1, 0)</f>
        <v>0</v>
      </c>
      <c r="E1238" s="4" t="n">
        <f aca="false" t="array" ref="E1238:E1238">INDEX($A$9:A1237, MAX(IF($D$9:D1237=1, ROW(D$9:$D1237)-ROW($D$9)+1, 0)))</f>
        <v>45555</v>
      </c>
      <c r="F1238" s="36" t="n">
        <f aca="false">(A1238-$A$2)/365.25</f>
        <v>4.71184120465435</v>
      </c>
      <c r="G1238" s="37" t="n">
        <f aca="false">INDEX('Default Prob'!$P$5:$P$14,MIN(1+_xlfn.IFNA(MATCH(F1238,'Default Prob'!$F$5:$F$14,1),0),COUNT('Default Prob'!$P$5:$P$14)))</f>
        <v>0.056537953153086</v>
      </c>
      <c r="H1238" s="37" t="n">
        <f aca="false">H1237*EXP(-G1237*(F1238-F1237))</f>
        <v>0.838934789325436</v>
      </c>
      <c r="I1238" s="38" t="n">
        <f aca="false">H1237-H1238</f>
        <v>0.000129870847470515</v>
      </c>
      <c r="J1238" s="39" t="n">
        <f aca="false">INDEX('Default Prob'!$C$3:$C$20, _xlfn.IFNA(MATCH(F1238, 'Default Prob'!$B$3:$B$20, 1), 1))</f>
        <v>-0.00536</v>
      </c>
      <c r="K1238" s="40" t="n">
        <f aca="false">1/((1+J1238)^F1238)</f>
        <v>1.02564675731396</v>
      </c>
      <c r="L1238" s="41" t="n">
        <f aca="false">IF(AND(D1238, A1238 &lt;= $G$2), $D$5*$D$2*(A1238-E1238)/365.25, 0)</f>
        <v>0</v>
      </c>
      <c r="M1238" s="41" t="n">
        <f aca="false">IF(A1238&lt;=$G$2, $D$5*$D$2*(A1238-E1238)/365.25, 0)</f>
        <v>2464.06570841889</v>
      </c>
      <c r="N1238" s="42" t="n">
        <f aca="false">(L1238*H1238 + M1238*I1238) * K1238</f>
        <v>0.328217528322996</v>
      </c>
      <c r="O1238" s="43" t="n">
        <f aca="false">IF(A1238&lt;=$G$2, $D$2*(1-$D$3), 0)</f>
        <v>600000</v>
      </c>
      <c r="P1238" s="44" t="n">
        <f aca="false">O1238*I1238*K1238</f>
        <v>79.9209681466497</v>
      </c>
    </row>
    <row r="1239" customFormat="false" ht="15" hidden="false" customHeight="false" outlineLevel="0" collapsed="false">
      <c r="A1239" s="4" t="n">
        <f aca="false">WORKDAY(A1238, 1)</f>
        <v>45616</v>
      </c>
      <c r="B1239" s="33" t="n">
        <f aca="false">DATE(2000, MONTH(A1239), DAY(A1239))</f>
        <v>36850</v>
      </c>
      <c r="C1239" s="33" t="n">
        <f aca="false">VLOOKUP(B1239, $R$9:$S$13, 2)</f>
        <v>36880</v>
      </c>
      <c r="D1239" s="34" t="n">
        <f aca="false">IF(OR(C1239=B1239, AND(C1239&lt;&gt;C1238, C1238&gt;B1238)), 1, 0)</f>
        <v>0</v>
      </c>
      <c r="E1239" s="4" t="n">
        <f aca="false" t="array" ref="E1239:E1239">INDEX($A$9:A1238, MAX(IF($D$9:D1238=1, ROW(D$9:$D1238)-ROW($D$9)+1, 0)))</f>
        <v>45555</v>
      </c>
      <c r="F1239" s="36" t="n">
        <f aca="false">(A1239-$A$2)/365.25</f>
        <v>4.71457905544148</v>
      </c>
      <c r="G1239" s="37" t="n">
        <f aca="false">INDEX('Default Prob'!$P$5:$P$14,MIN(1+_xlfn.IFNA(MATCH(F1239,'Default Prob'!$F$5:$F$14,1),0),COUNT('Default Prob'!$P$5:$P$14)))</f>
        <v>0.056537953153086</v>
      </c>
      <c r="H1239" s="37" t="n">
        <f aca="false">H1238*EXP(-G1238*(F1239-F1238))</f>
        <v>0.83880493857944</v>
      </c>
      <c r="I1239" s="38" t="n">
        <f aca="false">H1238-H1239</f>
        <v>0.000129850745995919</v>
      </c>
      <c r="J1239" s="39" t="n">
        <f aca="false">INDEX('Default Prob'!$C$3:$C$20, _xlfn.IFNA(MATCH(F1239, 'Default Prob'!$B$3:$B$20, 1), 1))</f>
        <v>-0.00536</v>
      </c>
      <c r="K1239" s="40" t="n">
        <f aca="false">1/((1+J1239)^F1239)</f>
        <v>1.02566184915036</v>
      </c>
      <c r="L1239" s="41" t="n">
        <f aca="false">IF(AND(D1239, A1239 &lt;= $G$2), $D$5*$D$2*(A1239-E1239)/365.25, 0)</f>
        <v>0</v>
      </c>
      <c r="M1239" s="41" t="n">
        <f aca="false">IF(A1239&lt;=$G$2, $D$5*$D$2*(A1239-E1239)/365.25, 0)</f>
        <v>2505.13347022587</v>
      </c>
      <c r="N1239" s="42" t="n">
        <f aca="false">(L1239*H1239 + M1239*I1239) * K1239</f>
        <v>0.33364108136983</v>
      </c>
      <c r="O1239" s="43" t="n">
        <f aca="false">IF(A1239&lt;=$G$2, $D$2*(1-$D$3), 0)</f>
        <v>600000</v>
      </c>
      <c r="P1239" s="44" t="n">
        <f aca="false">O1239*I1239*K1239</f>
        <v>79.9097737510364</v>
      </c>
    </row>
    <row r="1240" customFormat="false" ht="15" hidden="false" customHeight="false" outlineLevel="0" collapsed="false">
      <c r="A1240" s="4" t="n">
        <f aca="false">WORKDAY(A1239, 1)</f>
        <v>45617</v>
      </c>
      <c r="B1240" s="33" t="n">
        <f aca="false">DATE(2000, MONTH(A1240), DAY(A1240))</f>
        <v>36851</v>
      </c>
      <c r="C1240" s="33" t="n">
        <f aca="false">VLOOKUP(B1240, $R$9:$S$13, 2)</f>
        <v>36880</v>
      </c>
      <c r="D1240" s="34" t="n">
        <f aca="false">IF(OR(C1240=B1240, AND(C1240&lt;&gt;C1239, C1239&gt;B1239)), 1, 0)</f>
        <v>0</v>
      </c>
      <c r="E1240" s="4" t="n">
        <f aca="false" t="array" ref="E1240:E1240">INDEX($A$9:A1239, MAX(IF($D$9:D1239=1, ROW(D$9:$D1239)-ROW($D$9)+1, 0)))</f>
        <v>45555</v>
      </c>
      <c r="F1240" s="36" t="n">
        <f aca="false">(A1240-$A$2)/365.25</f>
        <v>4.71731690622861</v>
      </c>
      <c r="G1240" s="37" t="n">
        <f aca="false">INDEX('Default Prob'!$P$5:$P$14,MIN(1+_xlfn.IFNA(MATCH(F1240,'Default Prob'!$F$5:$F$14,1),0),COUNT('Default Prob'!$P$5:$P$14)))</f>
        <v>0.056537953153086</v>
      </c>
      <c r="H1240" s="37" t="n">
        <f aca="false">H1239*EXP(-G1239*(F1240-F1239))</f>
        <v>0.838675107931807</v>
      </c>
      <c r="I1240" s="38" t="n">
        <f aca="false">H1239-H1240</f>
        <v>0.000129830647632501</v>
      </c>
      <c r="J1240" s="39" t="n">
        <f aca="false">INDEX('Default Prob'!$C$3:$C$20, _xlfn.IFNA(MATCH(F1240, 'Default Prob'!$B$3:$B$20, 1), 1))</f>
        <v>-0.00536</v>
      </c>
      <c r="K1240" s="40" t="n">
        <f aca="false">1/((1+J1240)^F1240)</f>
        <v>1.02567694120882</v>
      </c>
      <c r="L1240" s="41" t="n">
        <f aca="false">IF(AND(D1240, A1240 &lt;= $G$2), $D$5*$D$2*(A1240-E1240)/365.25, 0)</f>
        <v>0</v>
      </c>
      <c r="M1240" s="41" t="n">
        <f aca="false">IF(A1240&lt;=$G$2, $D$5*$D$2*(A1240-E1240)/365.25, 0)</f>
        <v>2546.20123203285</v>
      </c>
      <c r="N1240" s="42" t="n">
        <f aca="false">(L1240*H1240 + M1240*I1240) * K1240</f>
        <v>0.339063108641049</v>
      </c>
      <c r="O1240" s="43" t="n">
        <f aca="false">IF(A1240&lt;=$G$2, $D$2*(1-$D$3), 0)</f>
        <v>600000</v>
      </c>
      <c r="P1240" s="44" t="n">
        <f aca="false">O1240*I1240*K1240</f>
        <v>79.8985809233183</v>
      </c>
    </row>
    <row r="1241" customFormat="false" ht="15" hidden="false" customHeight="false" outlineLevel="0" collapsed="false">
      <c r="A1241" s="4" t="n">
        <f aca="false">WORKDAY(A1240, 1)</f>
        <v>45618</v>
      </c>
      <c r="B1241" s="33" t="n">
        <f aca="false">DATE(2000, MONTH(A1241), DAY(A1241))</f>
        <v>36852</v>
      </c>
      <c r="C1241" s="33" t="n">
        <f aca="false">VLOOKUP(B1241, $R$9:$S$13, 2)</f>
        <v>36880</v>
      </c>
      <c r="D1241" s="34" t="n">
        <f aca="false">IF(OR(C1241=B1241, AND(C1241&lt;&gt;C1240, C1240&gt;B1240)), 1, 0)</f>
        <v>0</v>
      </c>
      <c r="E1241" s="4" t="n">
        <f aca="false" t="array" ref="E1241:E1241">INDEX($A$9:A1240, MAX(IF($D$9:D1240=1, ROW(D$9:$D1240)-ROW($D$9)+1, 0)))</f>
        <v>45555</v>
      </c>
      <c r="F1241" s="36" t="n">
        <f aca="false">(A1241-$A$2)/365.25</f>
        <v>4.72005475701574</v>
      </c>
      <c r="G1241" s="37" t="n">
        <f aca="false">INDEX('Default Prob'!$P$5:$P$14,MIN(1+_xlfn.IFNA(MATCH(F1241,'Default Prob'!$F$5:$F$14,1),0),COUNT('Default Prob'!$P$5:$P$14)))</f>
        <v>0.056537953153086</v>
      </c>
      <c r="H1241" s="37" t="n">
        <f aca="false">H1240*EXP(-G1240*(F1241-F1240))</f>
        <v>0.838545297379428</v>
      </c>
      <c r="I1241" s="38" t="n">
        <f aca="false">H1240-H1241</f>
        <v>0.000129810552379928</v>
      </c>
      <c r="J1241" s="39" t="n">
        <f aca="false">INDEX('Default Prob'!$C$3:$C$20, _xlfn.IFNA(MATCH(F1241, 'Default Prob'!$B$3:$B$20, 1), 1))</f>
        <v>-0.00536</v>
      </c>
      <c r="K1241" s="40" t="n">
        <f aca="false">1/((1+J1241)^F1241)</f>
        <v>1.02569203348936</v>
      </c>
      <c r="L1241" s="41" t="n">
        <f aca="false">IF(AND(D1241, A1241 &lt;= $G$2), $D$5*$D$2*(A1241-E1241)/365.25, 0)</f>
        <v>0</v>
      </c>
      <c r="M1241" s="41" t="n">
        <f aca="false">IF(A1241&lt;=$G$2, $D$5*$D$2*(A1241-E1241)/365.25, 0)</f>
        <v>2587.26899383984</v>
      </c>
      <c r="N1241" s="42" t="n">
        <f aca="false">(L1241*H1241 + M1241*I1241) * K1241</f>
        <v>0.34448361045805</v>
      </c>
      <c r="O1241" s="43" t="n">
        <f aca="false">IF(A1241&lt;=$G$2, $D$2*(1-$D$3), 0)</f>
        <v>600000</v>
      </c>
      <c r="P1241" s="44" t="n">
        <f aca="false">O1241*I1241*K1241</f>
        <v>79.8873896633669</v>
      </c>
    </row>
    <row r="1242" customFormat="false" ht="15" hidden="false" customHeight="false" outlineLevel="0" collapsed="false">
      <c r="A1242" s="4" t="n">
        <f aca="false">WORKDAY(A1241, 1)</f>
        <v>45621</v>
      </c>
      <c r="B1242" s="33" t="n">
        <f aca="false">DATE(2000, MONTH(A1242), DAY(A1242))</f>
        <v>36855</v>
      </c>
      <c r="C1242" s="33" t="n">
        <f aca="false">VLOOKUP(B1242, $R$9:$S$13, 2)</f>
        <v>36880</v>
      </c>
      <c r="D1242" s="34" t="n">
        <f aca="false">IF(OR(C1242=B1242, AND(C1242&lt;&gt;C1241, C1241&gt;B1241)), 1, 0)</f>
        <v>0</v>
      </c>
      <c r="E1242" s="4" t="n">
        <f aca="false" t="array" ref="E1242:E1242">INDEX($A$9:A1241, MAX(IF($D$9:D1241=1, ROW(D$9:$D1241)-ROW($D$9)+1, 0)))</f>
        <v>45555</v>
      </c>
      <c r="F1242" s="36" t="n">
        <f aca="false">(A1242-$A$2)/365.25</f>
        <v>4.72826830937714</v>
      </c>
      <c r="G1242" s="37" t="n">
        <f aca="false">INDEX('Default Prob'!$P$5:$P$14,MIN(1+_xlfn.IFNA(MATCH(F1242,'Default Prob'!$F$5:$F$14,1),0),COUNT('Default Prob'!$P$5:$P$14)))</f>
        <v>0.056537953153086</v>
      </c>
      <c r="H1242" s="37" t="n">
        <f aca="false">H1241*EXP(-G1241*(F1242-F1241))</f>
        <v>0.838155986262702</v>
      </c>
      <c r="I1242" s="38" t="n">
        <f aca="false">H1241-H1242</f>
        <v>0.000389311116725688</v>
      </c>
      <c r="J1242" s="39" t="n">
        <f aca="false">INDEX('Default Prob'!$C$3:$C$20, _xlfn.IFNA(MATCH(F1242, 'Default Prob'!$B$3:$B$20, 1), 1))</f>
        <v>-0.00536</v>
      </c>
      <c r="K1242" s="40" t="n">
        <f aca="false">1/((1+J1242)^F1242)</f>
        <v>1.02573731166343</v>
      </c>
      <c r="L1242" s="41" t="n">
        <f aca="false">IF(AND(D1242, A1242 &lt;= $G$2), $D$5*$D$2*(A1242-E1242)/365.25, 0)</f>
        <v>0</v>
      </c>
      <c r="M1242" s="41" t="n">
        <f aca="false">IF(A1242&lt;=$G$2, $D$5*$D$2*(A1242-E1242)/365.25, 0)</f>
        <v>2710.47227926078</v>
      </c>
      <c r="N1242" s="42" t="n">
        <f aca="false">(L1242*H1242 + M1242*I1242) * K1242</f>
        <v>1.08237543843446</v>
      </c>
      <c r="O1242" s="43" t="n">
        <f aca="false">IF(A1242&lt;=$G$2, $D$2*(1-$D$3), 0)</f>
        <v>600000</v>
      </c>
      <c r="P1242" s="44" t="n">
        <f aca="false">O1242*I1242*K1242</f>
        <v>239.598562962537</v>
      </c>
    </row>
    <row r="1243" customFormat="false" ht="15" hidden="false" customHeight="false" outlineLevel="0" collapsed="false">
      <c r="A1243" s="4" t="n">
        <f aca="false">WORKDAY(A1242, 1)</f>
        <v>45622</v>
      </c>
      <c r="B1243" s="33" t="n">
        <f aca="false">DATE(2000, MONTH(A1243), DAY(A1243))</f>
        <v>36856</v>
      </c>
      <c r="C1243" s="33" t="n">
        <f aca="false">VLOOKUP(B1243, $R$9:$S$13, 2)</f>
        <v>36880</v>
      </c>
      <c r="D1243" s="34" t="n">
        <f aca="false">IF(OR(C1243=B1243, AND(C1243&lt;&gt;C1242, C1242&gt;B1242)), 1, 0)</f>
        <v>0</v>
      </c>
      <c r="E1243" s="4" t="n">
        <f aca="false" t="array" ref="E1243:E1243">INDEX($A$9:A1242, MAX(IF($D$9:D1242=1, ROW(D$9:$D1242)-ROW($D$9)+1, 0)))</f>
        <v>45555</v>
      </c>
      <c r="F1243" s="36" t="n">
        <f aca="false">(A1243-$A$2)/365.25</f>
        <v>4.73100616016427</v>
      </c>
      <c r="G1243" s="37" t="n">
        <f aca="false">INDEX('Default Prob'!$P$5:$P$14,MIN(1+_xlfn.IFNA(MATCH(F1243,'Default Prob'!$F$5:$F$14,1),0),COUNT('Default Prob'!$P$5:$P$14)))</f>
        <v>0.056537953153086</v>
      </c>
      <c r="H1243" s="37" t="n">
        <f aca="false">H1242*EXP(-G1242*(F1243-F1242))</f>
        <v>0.838026256060233</v>
      </c>
      <c r="I1243" s="38" t="n">
        <f aca="false">H1242-H1243</f>
        <v>0.000129730202468537</v>
      </c>
      <c r="J1243" s="39" t="n">
        <f aca="false">INDEX('Default Prob'!$C$3:$C$20, _xlfn.IFNA(MATCH(F1243, 'Default Prob'!$B$3:$B$20, 1), 1))</f>
        <v>-0.00536</v>
      </c>
      <c r="K1243" s="40" t="n">
        <f aca="false">1/((1+J1243)^F1243)</f>
        <v>1.02575240483228</v>
      </c>
      <c r="L1243" s="41" t="n">
        <f aca="false">IF(AND(D1243, A1243 &lt;= $G$2), $D$5*$D$2*(A1243-E1243)/365.25, 0)</f>
        <v>0</v>
      </c>
      <c r="M1243" s="41" t="n">
        <f aca="false">IF(A1243&lt;=$G$2, $D$5*$D$2*(A1243-E1243)/365.25, 0)</f>
        <v>2751.54004106776</v>
      </c>
      <c r="N1243" s="42" t="n">
        <f aca="false">(L1243*H1243 + M1243*I1243) * K1243</f>
        <v>0.36615036960243</v>
      </c>
      <c r="O1243" s="43" t="n">
        <f aca="false">IF(A1243&lt;=$G$2, $D$2*(1-$D$3), 0)</f>
        <v>600000</v>
      </c>
      <c r="P1243" s="44" t="n">
        <f aca="false">O1243*I1243*K1243</f>
        <v>79.8426402968882</v>
      </c>
    </row>
    <row r="1244" customFormat="false" ht="15" hidden="false" customHeight="false" outlineLevel="0" collapsed="false">
      <c r="A1244" s="4" t="n">
        <f aca="false">WORKDAY(A1243, 1)</f>
        <v>45623</v>
      </c>
      <c r="B1244" s="33" t="n">
        <f aca="false">DATE(2000, MONTH(A1244), DAY(A1244))</f>
        <v>36857</v>
      </c>
      <c r="C1244" s="33" t="n">
        <f aca="false">VLOOKUP(B1244, $R$9:$S$13, 2)</f>
        <v>36880</v>
      </c>
      <c r="D1244" s="34" t="n">
        <f aca="false">IF(OR(C1244=B1244, AND(C1244&lt;&gt;C1243, C1243&gt;B1243)), 1, 0)</f>
        <v>0</v>
      </c>
      <c r="E1244" s="4" t="n">
        <f aca="false" t="array" ref="E1244:E1244">INDEX($A$9:A1243, MAX(IF($D$9:D1243=1, ROW(D$9:$D1243)-ROW($D$9)+1, 0)))</f>
        <v>45555</v>
      </c>
      <c r="F1244" s="36" t="n">
        <f aca="false">(A1244-$A$2)/365.25</f>
        <v>4.7337440109514</v>
      </c>
      <c r="G1244" s="37" t="n">
        <f aca="false">INDEX('Default Prob'!$P$5:$P$14,MIN(1+_xlfn.IFNA(MATCH(F1244,'Default Prob'!$F$5:$F$14,1),0),COUNT('Default Prob'!$P$5:$P$14)))</f>
        <v>0.056537953153086</v>
      </c>
      <c r="H1244" s="37" t="n">
        <f aca="false">H1243*EXP(-G1243*(F1244-F1243))</f>
        <v>0.83789654593747</v>
      </c>
      <c r="I1244" s="38" t="n">
        <f aca="false">H1243-H1244</f>
        <v>0.000129710122762972</v>
      </c>
      <c r="J1244" s="39" t="n">
        <f aca="false">INDEX('Default Prob'!$C$3:$C$20, _xlfn.IFNA(MATCH(F1244, 'Default Prob'!$B$3:$B$20, 1), 1))</f>
        <v>-0.00536</v>
      </c>
      <c r="K1244" s="40" t="n">
        <f aca="false">1/((1+J1244)^F1244)</f>
        <v>1.02576749822323</v>
      </c>
      <c r="L1244" s="41" t="n">
        <f aca="false">IF(AND(D1244, A1244 &lt;= $G$2), $D$5*$D$2*(A1244-E1244)/365.25, 0)</f>
        <v>0</v>
      </c>
      <c r="M1244" s="41" t="n">
        <f aca="false">IF(A1244&lt;=$G$2, $D$5*$D$2*(A1244-E1244)/365.25, 0)</f>
        <v>2792.60780287474</v>
      </c>
      <c r="N1244" s="42" t="n">
        <f aca="false">(L1244*H1244 + M1244*I1244) * K1244</f>
        <v>0.371563248961579</v>
      </c>
      <c r="O1244" s="43" t="n">
        <f aca="false">IF(A1244&lt;=$G$2, $D$2*(1-$D$3), 0)</f>
        <v>600000</v>
      </c>
      <c r="P1244" s="44" t="n">
        <f aca="false">O1244*I1244*K1244</f>
        <v>79.8314568724804</v>
      </c>
    </row>
    <row r="1245" customFormat="false" ht="15" hidden="false" customHeight="false" outlineLevel="0" collapsed="false">
      <c r="A1245" s="4" t="n">
        <f aca="false">WORKDAY(A1244, 1)</f>
        <v>45624</v>
      </c>
      <c r="B1245" s="33" t="n">
        <f aca="false">DATE(2000, MONTH(A1245), DAY(A1245))</f>
        <v>36858</v>
      </c>
      <c r="C1245" s="33" t="n">
        <f aca="false">VLOOKUP(B1245, $R$9:$S$13, 2)</f>
        <v>36880</v>
      </c>
      <c r="D1245" s="34" t="n">
        <f aca="false">IF(OR(C1245=B1245, AND(C1245&lt;&gt;C1244, C1244&gt;B1244)), 1, 0)</f>
        <v>0</v>
      </c>
      <c r="E1245" s="4" t="n">
        <f aca="false" t="array" ref="E1245:E1245">INDEX($A$9:A1244, MAX(IF($D$9:D1244=1, ROW(D$9:$D1244)-ROW($D$9)+1, 0)))</f>
        <v>45555</v>
      </c>
      <c r="F1245" s="36" t="n">
        <f aca="false">(A1245-$A$2)/365.25</f>
        <v>4.73648186173854</v>
      </c>
      <c r="G1245" s="37" t="n">
        <f aca="false">INDEX('Default Prob'!$P$5:$P$14,MIN(1+_xlfn.IFNA(MATCH(F1245,'Default Prob'!$F$5:$F$14,1),0),COUNT('Default Prob'!$P$5:$P$14)))</f>
        <v>0.056537953153086</v>
      </c>
      <c r="H1245" s="37" t="n">
        <f aca="false">H1244*EXP(-G1244*(F1245-F1244))</f>
        <v>0.837766855891305</v>
      </c>
      <c r="I1245" s="38" t="n">
        <f aca="false">H1244-H1245</f>
        <v>0.000129690046165365</v>
      </c>
      <c r="J1245" s="39" t="n">
        <f aca="false">INDEX('Default Prob'!$C$3:$C$20, _xlfn.IFNA(MATCH(F1245, 'Default Prob'!$B$3:$B$20, 1), 1))</f>
        <v>-0.00536</v>
      </c>
      <c r="K1245" s="40" t="n">
        <f aca="false">1/((1+J1245)^F1245)</f>
        <v>1.02578259183626</v>
      </c>
      <c r="L1245" s="41" t="n">
        <f aca="false">IF(AND(D1245, A1245 &lt;= $G$2), $D$5*$D$2*(A1245-E1245)/365.25, 0)</f>
        <v>0</v>
      </c>
      <c r="M1245" s="41" t="n">
        <f aca="false">IF(A1245&lt;=$G$2, $D$5*$D$2*(A1245-E1245)/365.25, 0)</f>
        <v>2833.67556468172</v>
      </c>
      <c r="N1245" s="42" t="n">
        <f aca="false">(L1245*H1245 + M1245*I1245) * K1245</f>
        <v>0.376974604791383</v>
      </c>
      <c r="O1245" s="43" t="n">
        <f aca="false">IF(A1245&lt;=$G$2, $D$2*(1-$D$3), 0)</f>
        <v>600000</v>
      </c>
      <c r="P1245" s="44" t="n">
        <f aca="false">O1245*I1245*K1245</f>
        <v>79.8202750145233</v>
      </c>
    </row>
    <row r="1246" customFormat="false" ht="15" hidden="false" customHeight="false" outlineLevel="0" collapsed="false">
      <c r="A1246" s="4" t="n">
        <f aca="false">WORKDAY(A1245, 1)</f>
        <v>45625</v>
      </c>
      <c r="B1246" s="33" t="n">
        <f aca="false">DATE(2000, MONTH(A1246), DAY(A1246))</f>
        <v>36859</v>
      </c>
      <c r="C1246" s="33" t="n">
        <f aca="false">VLOOKUP(B1246, $R$9:$S$13, 2)</f>
        <v>36880</v>
      </c>
      <c r="D1246" s="34" t="n">
        <f aca="false">IF(OR(C1246=B1246, AND(C1246&lt;&gt;C1245, C1245&gt;B1245)), 1, 0)</f>
        <v>0</v>
      </c>
      <c r="E1246" s="4" t="n">
        <f aca="false" t="array" ref="E1246:E1246">INDEX($A$9:A1245, MAX(IF($D$9:D1245=1, ROW(D$9:$D1245)-ROW($D$9)+1, 0)))</f>
        <v>45555</v>
      </c>
      <c r="F1246" s="36" t="n">
        <f aca="false">(A1246-$A$2)/365.25</f>
        <v>4.73921971252567</v>
      </c>
      <c r="G1246" s="37" t="n">
        <f aca="false">INDEX('Default Prob'!$P$5:$P$14,MIN(1+_xlfn.IFNA(MATCH(F1246,'Default Prob'!$F$5:$F$14,1),0),COUNT('Default Prob'!$P$5:$P$14)))</f>
        <v>0.056537953153086</v>
      </c>
      <c r="H1246" s="37" t="n">
        <f aca="false">H1245*EXP(-G1245*(F1246-F1245))</f>
        <v>0.83763718591863</v>
      </c>
      <c r="I1246" s="38" t="n">
        <f aca="false">H1245-H1246</f>
        <v>0.000129669972675162</v>
      </c>
      <c r="J1246" s="39" t="n">
        <f aca="false">INDEX('Default Prob'!$C$3:$C$20, _xlfn.IFNA(MATCH(F1246, 'Default Prob'!$B$3:$B$20, 1), 1))</f>
        <v>-0.00536</v>
      </c>
      <c r="K1246" s="40" t="n">
        <f aca="false">1/((1+J1246)^F1246)</f>
        <v>1.02579768567139</v>
      </c>
      <c r="L1246" s="41" t="n">
        <f aca="false">IF(AND(D1246, A1246 &lt;= $G$2), $D$5*$D$2*(A1246-E1246)/365.25, 0)</f>
        <v>0</v>
      </c>
      <c r="M1246" s="41" t="n">
        <f aca="false">IF(A1246&lt;=$G$2, $D$5*$D$2*(A1246-E1246)/365.25, 0)</f>
        <v>2874.74332648871</v>
      </c>
      <c r="N1246" s="42" t="n">
        <f aca="false">(L1246*H1246 + M1246*I1246) * K1246</f>
        <v>0.382384437412225</v>
      </c>
      <c r="O1246" s="43" t="n">
        <f aca="false">IF(A1246&lt;=$G$2, $D$2*(1-$D$3), 0)</f>
        <v>600000</v>
      </c>
      <c r="P1246" s="44" t="n">
        <f aca="false">O1246*I1246*K1246</f>
        <v>79.8090947227516</v>
      </c>
    </row>
    <row r="1247" customFormat="false" ht="15" hidden="false" customHeight="false" outlineLevel="0" collapsed="false">
      <c r="A1247" s="4" t="n">
        <f aca="false">WORKDAY(A1246, 1)</f>
        <v>45628</v>
      </c>
      <c r="B1247" s="33" t="n">
        <f aca="false">DATE(2000, MONTH(A1247), DAY(A1247))</f>
        <v>36862</v>
      </c>
      <c r="C1247" s="33" t="n">
        <f aca="false">VLOOKUP(B1247, $R$9:$S$13, 2)</f>
        <v>36880</v>
      </c>
      <c r="D1247" s="34" t="n">
        <f aca="false">IF(OR(C1247=B1247, AND(C1247&lt;&gt;C1246, C1246&gt;B1246)), 1, 0)</f>
        <v>0</v>
      </c>
      <c r="E1247" s="4" t="n">
        <f aca="false" t="array" ref="E1247:E1247">INDEX($A$9:A1246, MAX(IF($D$9:D1246=1, ROW(D$9:$D1246)-ROW($D$9)+1, 0)))</f>
        <v>45555</v>
      </c>
      <c r="F1247" s="36" t="n">
        <f aca="false">(A1247-$A$2)/365.25</f>
        <v>4.74743326488706</v>
      </c>
      <c r="G1247" s="37" t="n">
        <f aca="false">INDEX('Default Prob'!$P$5:$P$14,MIN(1+_xlfn.IFNA(MATCH(F1247,'Default Prob'!$F$5:$F$14,1),0),COUNT('Default Prob'!$P$5:$P$14)))</f>
        <v>0.056537953153086</v>
      </c>
      <c r="H1247" s="37" t="n">
        <f aca="false">H1246*EXP(-G1246*(F1247-F1246))</f>
        <v>0.837248296410478</v>
      </c>
      <c r="I1247" s="38" t="n">
        <f aca="false">H1246-H1247</f>
        <v>0.000388889508151857</v>
      </c>
      <c r="J1247" s="39" t="n">
        <f aca="false">INDEX('Default Prob'!$C$3:$C$20, _xlfn.IFNA(MATCH(F1247, 'Default Prob'!$B$3:$B$20, 1), 1))</f>
        <v>-0.00536</v>
      </c>
      <c r="K1247" s="40" t="n">
        <f aca="false">1/((1+J1247)^F1247)</f>
        <v>1.02584296850937</v>
      </c>
      <c r="L1247" s="41" t="n">
        <f aca="false">IF(AND(D1247, A1247 &lt;= $G$2), $D$5*$D$2*(A1247-E1247)/365.25, 0)</f>
        <v>0</v>
      </c>
      <c r="M1247" s="41" t="n">
        <f aca="false">IF(A1247&lt;=$G$2, $D$5*$D$2*(A1247-E1247)/365.25, 0)</f>
        <v>2997.94661190965</v>
      </c>
      <c r="N1247" s="42" t="n">
        <f aca="false">(L1247*H1247 + M1247*I1247) * K1247</f>
        <v>1.19599952463735</v>
      </c>
      <c r="O1247" s="43" t="n">
        <f aca="false">IF(A1247&lt;=$G$2, $D$2*(1-$D$3), 0)</f>
        <v>600000</v>
      </c>
      <c r="P1247" s="44" t="n">
        <f aca="false">O1247*I1247*K1247</f>
        <v>239.36374047879</v>
      </c>
    </row>
    <row r="1248" customFormat="false" ht="15" hidden="false" customHeight="false" outlineLevel="0" collapsed="false">
      <c r="A1248" s="4" t="n">
        <f aca="false">WORKDAY(A1247, 1)</f>
        <v>45629</v>
      </c>
      <c r="B1248" s="33" t="n">
        <f aca="false">DATE(2000, MONTH(A1248), DAY(A1248))</f>
        <v>36863</v>
      </c>
      <c r="C1248" s="33" t="n">
        <f aca="false">VLOOKUP(B1248, $R$9:$S$13, 2)</f>
        <v>36880</v>
      </c>
      <c r="D1248" s="34" t="n">
        <f aca="false">IF(OR(C1248=B1248, AND(C1248&lt;&gt;C1247, C1247&gt;B1247)), 1, 0)</f>
        <v>0</v>
      </c>
      <c r="E1248" s="4" t="n">
        <f aca="false" t="array" ref="E1248:E1248">INDEX($A$9:A1247, MAX(IF($D$9:D1247=1, ROW(D$9:$D1247)-ROW($D$9)+1, 0)))</f>
        <v>45555</v>
      </c>
      <c r="F1248" s="36" t="n">
        <f aca="false">(A1248-$A$2)/365.25</f>
        <v>4.7501711156742</v>
      </c>
      <c r="G1248" s="37" t="n">
        <f aca="false">INDEX('Default Prob'!$P$5:$P$14,MIN(1+_xlfn.IFNA(MATCH(F1248,'Default Prob'!$F$5:$F$14,1),0),COUNT('Default Prob'!$P$5:$P$14)))</f>
        <v>0.056537953153086</v>
      </c>
      <c r="H1248" s="37" t="n">
        <f aca="false">H1247*EXP(-G1247*(F1248-F1247))</f>
        <v>0.837118706700698</v>
      </c>
      <c r="I1248" s="38" t="n">
        <f aca="false">H1247-H1248</f>
        <v>0.000129589709779609</v>
      </c>
      <c r="J1248" s="39" t="n">
        <f aca="false">INDEX('Default Prob'!$C$3:$C$20, _xlfn.IFNA(MATCH(F1248, 'Default Prob'!$B$3:$B$20, 1), 1))</f>
        <v>-0.00536</v>
      </c>
      <c r="K1248" s="40" t="n">
        <f aca="false">1/((1+J1248)^F1248)</f>
        <v>1.02585806323291</v>
      </c>
      <c r="L1248" s="41" t="n">
        <f aca="false">IF(AND(D1248, A1248 &lt;= $G$2), $D$5*$D$2*(A1248-E1248)/365.25, 0)</f>
        <v>0</v>
      </c>
      <c r="M1248" s="41" t="n">
        <f aca="false">IF(A1248&lt;=$G$2, $D$5*$D$2*(A1248-E1248)/365.25, 0)</f>
        <v>3039.01437371663</v>
      </c>
      <c r="N1248" s="42" t="n">
        <f aca="false">(L1248*H1248 + M1248*I1248) * K1248</f>
        <v>0.404008542218375</v>
      </c>
      <c r="O1248" s="43" t="n">
        <f aca="false">IF(A1248&lt;=$G$2, $D$2*(1-$D$3), 0)</f>
        <v>600000</v>
      </c>
      <c r="P1248" s="44" t="n">
        <f aca="false">O1248*I1248*K1248</f>
        <v>79.7643892136548</v>
      </c>
    </row>
    <row r="1249" customFormat="false" ht="15" hidden="false" customHeight="false" outlineLevel="0" collapsed="false">
      <c r="A1249" s="4" t="n">
        <f aca="false">WORKDAY(A1248, 1)</f>
        <v>45630</v>
      </c>
      <c r="B1249" s="33" t="n">
        <f aca="false">DATE(2000, MONTH(A1249), DAY(A1249))</f>
        <v>36864</v>
      </c>
      <c r="C1249" s="33" t="n">
        <f aca="false">VLOOKUP(B1249, $R$9:$S$13, 2)</f>
        <v>36880</v>
      </c>
      <c r="D1249" s="34" t="n">
        <f aca="false">IF(OR(C1249=B1249, AND(C1249&lt;&gt;C1248, C1248&gt;B1248)), 1, 0)</f>
        <v>0</v>
      </c>
      <c r="E1249" s="4" t="n">
        <f aca="false" t="array" ref="E1249:E1249">INDEX($A$9:A1248, MAX(IF($D$9:D1248=1, ROW(D$9:$D1248)-ROW($D$9)+1, 0)))</f>
        <v>45555</v>
      </c>
      <c r="F1249" s="36" t="n">
        <f aca="false">(A1249-$A$2)/365.25</f>
        <v>4.75290896646133</v>
      </c>
      <c r="G1249" s="37" t="n">
        <f aca="false">INDEX('Default Prob'!$P$5:$P$14,MIN(1+_xlfn.IFNA(MATCH(F1249,'Default Prob'!$F$5:$F$14,1),0),COUNT('Default Prob'!$P$5:$P$14)))</f>
        <v>0.056537953153086</v>
      </c>
      <c r="H1249" s="37" t="n">
        <f aca="false">H1248*EXP(-G1248*(F1249-F1248))</f>
        <v>0.836989137048879</v>
      </c>
      <c r="I1249" s="38" t="n">
        <f aca="false">H1248-H1249</f>
        <v>0.000129569651819539</v>
      </c>
      <c r="J1249" s="39" t="n">
        <f aca="false">INDEX('Default Prob'!$C$3:$C$20, _xlfn.IFNA(MATCH(F1249, 'Default Prob'!$B$3:$B$20, 1), 1))</f>
        <v>-0.00536</v>
      </c>
      <c r="K1249" s="40" t="n">
        <f aca="false">1/((1+J1249)^F1249)</f>
        <v>1.02587315817856</v>
      </c>
      <c r="L1249" s="41" t="n">
        <f aca="false">IF(AND(D1249, A1249 &lt;= $G$2), $D$5*$D$2*(A1249-E1249)/365.25, 0)</f>
        <v>0</v>
      </c>
      <c r="M1249" s="41" t="n">
        <f aca="false">IF(A1249&lt;=$G$2, $D$5*$D$2*(A1249-E1249)/365.25, 0)</f>
        <v>3080.08213552361</v>
      </c>
      <c r="N1249" s="42" t="n">
        <f aca="false">(L1249*H1249 + M1249*I1249) * K1249</f>
        <v>0.409410763602277</v>
      </c>
      <c r="O1249" s="43" t="n">
        <f aca="false">IF(A1249&lt;=$G$2, $D$2*(1-$D$3), 0)</f>
        <v>600000</v>
      </c>
      <c r="P1249" s="44" t="n">
        <f aca="false">O1249*I1249*K1249</f>
        <v>79.7532167497236</v>
      </c>
    </row>
    <row r="1250" customFormat="false" ht="15" hidden="false" customHeight="false" outlineLevel="0" collapsed="false">
      <c r="A1250" s="4" t="n">
        <f aca="false">WORKDAY(A1249, 1)</f>
        <v>45631</v>
      </c>
      <c r="B1250" s="33" t="n">
        <f aca="false">DATE(2000, MONTH(A1250), DAY(A1250))</f>
        <v>36865</v>
      </c>
      <c r="C1250" s="33" t="n">
        <f aca="false">VLOOKUP(B1250, $R$9:$S$13, 2)</f>
        <v>36880</v>
      </c>
      <c r="D1250" s="34" t="n">
        <f aca="false">IF(OR(C1250=B1250, AND(C1250&lt;&gt;C1249, C1249&gt;B1249)), 1, 0)</f>
        <v>0</v>
      </c>
      <c r="E1250" s="4" t="n">
        <f aca="false" t="array" ref="E1250:E1250">INDEX($A$9:A1249, MAX(IF($D$9:D1249=1, ROW(D$9:$D1249)-ROW($D$9)+1, 0)))</f>
        <v>45555</v>
      </c>
      <c r="F1250" s="36" t="n">
        <f aca="false">(A1250-$A$2)/365.25</f>
        <v>4.75564681724846</v>
      </c>
      <c r="G1250" s="37" t="n">
        <f aca="false">INDEX('Default Prob'!$P$5:$P$14,MIN(1+_xlfn.IFNA(MATCH(F1250,'Default Prob'!$F$5:$F$14,1),0),COUNT('Default Prob'!$P$5:$P$14)))</f>
        <v>0.056537953153086</v>
      </c>
      <c r="H1250" s="37" t="n">
        <f aca="false">H1249*EXP(-G1249*(F1250-F1249))</f>
        <v>0.836859587451915</v>
      </c>
      <c r="I1250" s="38" t="n">
        <f aca="false">H1249-H1250</f>
        <v>0.000129549596964096</v>
      </c>
      <c r="J1250" s="39" t="n">
        <f aca="false">INDEX('Default Prob'!$C$3:$C$20, _xlfn.IFNA(MATCH(F1250, 'Default Prob'!$B$3:$B$20, 1), 1))</f>
        <v>-0.00536</v>
      </c>
      <c r="K1250" s="40" t="n">
        <f aca="false">1/((1+J1250)^F1250)</f>
        <v>1.02588825334632</v>
      </c>
      <c r="L1250" s="41" t="n">
        <f aca="false">IF(AND(D1250, A1250 &lt;= $G$2), $D$5*$D$2*(A1250-E1250)/365.25, 0)</f>
        <v>0</v>
      </c>
      <c r="M1250" s="41" t="n">
        <f aca="false">IF(A1250&lt;=$G$2, $D$5*$D$2*(A1250-E1250)/365.25, 0)</f>
        <v>3121.1498973306</v>
      </c>
      <c r="N1250" s="42" t="n">
        <f aca="false">(L1250*H1250 + M1250*I1250) * K1250</f>
        <v>0.414811463699893</v>
      </c>
      <c r="O1250" s="43" t="n">
        <f aca="false">IF(A1250&lt;=$G$2, $D$2*(1-$D$3), 0)</f>
        <v>600000</v>
      </c>
      <c r="P1250" s="44" t="n">
        <f aca="false">O1250*I1250*K1250</f>
        <v>79.7420458507294</v>
      </c>
    </row>
    <row r="1251" customFormat="false" ht="15" hidden="false" customHeight="false" outlineLevel="0" collapsed="false">
      <c r="A1251" s="4" t="n">
        <f aca="false">WORKDAY(A1250, 1)</f>
        <v>45632</v>
      </c>
      <c r="B1251" s="33" t="n">
        <f aca="false">DATE(2000, MONTH(A1251), DAY(A1251))</f>
        <v>36866</v>
      </c>
      <c r="C1251" s="33" t="n">
        <f aca="false">VLOOKUP(B1251, $R$9:$S$13, 2)</f>
        <v>36880</v>
      </c>
      <c r="D1251" s="34" t="n">
        <f aca="false">IF(OR(C1251=B1251, AND(C1251&lt;&gt;C1250, C1250&gt;B1250)), 1, 0)</f>
        <v>0</v>
      </c>
      <c r="E1251" s="4" t="n">
        <f aca="false" t="array" ref="E1251:E1251">INDEX($A$9:A1250, MAX(IF($D$9:D1250=1, ROW(D$9:$D1250)-ROW($D$9)+1, 0)))</f>
        <v>45555</v>
      </c>
      <c r="F1251" s="36" t="n">
        <f aca="false">(A1251-$A$2)/365.25</f>
        <v>4.75838466803559</v>
      </c>
      <c r="G1251" s="37" t="n">
        <f aca="false">INDEX('Default Prob'!$P$5:$P$14,MIN(1+_xlfn.IFNA(MATCH(F1251,'Default Prob'!$F$5:$F$14,1),0),COUNT('Default Prob'!$P$5:$P$14)))</f>
        <v>0.056537953153086</v>
      </c>
      <c r="H1251" s="37" t="n">
        <f aca="false">H1250*EXP(-G1250*(F1251-F1250))</f>
        <v>0.836730057906702</v>
      </c>
      <c r="I1251" s="38" t="n">
        <f aca="false">H1250-H1251</f>
        <v>0.000129529545212725</v>
      </c>
      <c r="J1251" s="39" t="n">
        <f aca="false">INDEX('Default Prob'!$C$3:$C$20, _xlfn.IFNA(MATCH(F1251, 'Default Prob'!$B$3:$B$20, 1), 1))</f>
        <v>-0.00536</v>
      </c>
      <c r="K1251" s="40" t="n">
        <f aca="false">1/((1+J1251)^F1251)</f>
        <v>1.0259033487362</v>
      </c>
      <c r="L1251" s="41" t="n">
        <f aca="false">IF(AND(D1251, A1251 &lt;= $G$2), $D$5*$D$2*(A1251-E1251)/365.25, 0)</f>
        <v>0</v>
      </c>
      <c r="M1251" s="41" t="n">
        <f aca="false">IF(A1251&lt;=$G$2, $D$5*$D$2*(A1251-E1251)/365.25, 0)</f>
        <v>3162.21765913758</v>
      </c>
      <c r="N1251" s="42" t="n">
        <f aca="false">(L1251*H1251 + M1251*I1251) * K1251</f>
        <v>0.420210642831166</v>
      </c>
      <c r="O1251" s="43" t="n">
        <f aca="false">IF(A1251&lt;=$G$2, $D$2*(1-$D$3), 0)</f>
        <v>600000</v>
      </c>
      <c r="P1251" s="44" t="n">
        <f aca="false">O1251*I1251*K1251</f>
        <v>79.730876516407</v>
      </c>
    </row>
    <row r="1252" customFormat="false" ht="15" hidden="false" customHeight="false" outlineLevel="0" collapsed="false">
      <c r="A1252" s="4" t="n">
        <f aca="false">WORKDAY(A1251, 1)</f>
        <v>45635</v>
      </c>
      <c r="B1252" s="33" t="n">
        <f aca="false">DATE(2000, MONTH(A1252), DAY(A1252))</f>
        <v>36869</v>
      </c>
      <c r="C1252" s="33" t="n">
        <f aca="false">VLOOKUP(B1252, $R$9:$S$13, 2)</f>
        <v>36880</v>
      </c>
      <c r="D1252" s="34" t="n">
        <f aca="false">IF(OR(C1252=B1252, AND(C1252&lt;&gt;C1251, C1251&gt;B1251)), 1, 0)</f>
        <v>0</v>
      </c>
      <c r="E1252" s="4" t="n">
        <f aca="false" t="array" ref="E1252:E1252">INDEX($A$9:A1251, MAX(IF($D$9:D1251=1, ROW(D$9:$D1251)-ROW($D$9)+1, 0)))</f>
        <v>45555</v>
      </c>
      <c r="F1252" s="36" t="n">
        <f aca="false">(A1252-$A$2)/365.25</f>
        <v>4.76659822039699</v>
      </c>
      <c r="G1252" s="37" t="n">
        <f aca="false">INDEX('Default Prob'!$P$5:$P$14,MIN(1+_xlfn.IFNA(MATCH(F1252,'Default Prob'!$F$5:$F$14,1),0),COUNT('Default Prob'!$P$5:$P$14)))</f>
        <v>0.056537953153086</v>
      </c>
      <c r="H1252" s="37" t="n">
        <f aca="false">H1251*EXP(-G1251*(F1252-F1251))</f>
        <v>0.836341589550539</v>
      </c>
      <c r="I1252" s="38" t="n">
        <f aca="false">H1251-H1252</f>
        <v>0.000388468356163574</v>
      </c>
      <c r="J1252" s="39" t="n">
        <f aca="false">INDEX('Default Prob'!$C$3:$C$20, _xlfn.IFNA(MATCH(F1252, 'Default Prob'!$B$3:$B$20, 1), 1))</f>
        <v>-0.00536</v>
      </c>
      <c r="K1252" s="40" t="n">
        <f aca="false">1/((1+J1252)^F1252)</f>
        <v>1.02594863623857</v>
      </c>
      <c r="L1252" s="41" t="n">
        <f aca="false">IF(AND(D1252, A1252 &lt;= $G$2), $D$5*$D$2*(A1252-E1252)/365.25, 0)</f>
        <v>0</v>
      </c>
      <c r="M1252" s="41" t="n">
        <f aca="false">IF(A1252&lt;=$G$2, $D$5*$D$2*(A1252-E1252)/365.25, 0)</f>
        <v>3285.42094455852</v>
      </c>
      <c r="N1252" s="42" t="n">
        <f aca="false">(L1252*H1252 + M1252*I1252) * K1252</f>
        <v>1.30939985290467</v>
      </c>
      <c r="O1252" s="43" t="n">
        <f aca="false">IF(A1252&lt;=$G$2, $D$2*(1-$D$3), 0)</f>
        <v>600000</v>
      </c>
      <c r="P1252" s="44" t="n">
        <f aca="false">O1252*I1252*K1252</f>
        <v>239.129148136715</v>
      </c>
    </row>
    <row r="1253" customFormat="false" ht="15" hidden="false" customHeight="false" outlineLevel="0" collapsed="false">
      <c r="A1253" s="4" t="n">
        <f aca="false">WORKDAY(A1252, 1)</f>
        <v>45636</v>
      </c>
      <c r="B1253" s="33" t="n">
        <f aca="false">DATE(2000, MONTH(A1253), DAY(A1253))</f>
        <v>36870</v>
      </c>
      <c r="C1253" s="33" t="n">
        <f aca="false">VLOOKUP(B1253, $R$9:$S$13, 2)</f>
        <v>36880</v>
      </c>
      <c r="D1253" s="34" t="n">
        <f aca="false">IF(OR(C1253=B1253, AND(C1253&lt;&gt;C1252, C1252&gt;B1252)), 1, 0)</f>
        <v>0</v>
      </c>
      <c r="E1253" s="4" t="n">
        <f aca="false" t="array" ref="E1253:E1253">INDEX($A$9:A1252, MAX(IF($D$9:D1252=1, ROW(D$9:$D1252)-ROW($D$9)+1, 0)))</f>
        <v>45555</v>
      </c>
      <c r="F1253" s="36" t="n">
        <f aca="false">(A1253-$A$2)/365.25</f>
        <v>4.76933607118412</v>
      </c>
      <c r="G1253" s="37" t="n">
        <f aca="false">INDEX('Default Prob'!$P$5:$P$14,MIN(1+_xlfn.IFNA(MATCH(F1253,'Default Prob'!$F$5:$F$14,1),0),COUNT('Default Prob'!$P$5:$P$14)))</f>
        <v>0.056537953153086</v>
      </c>
      <c r="H1253" s="37" t="n">
        <f aca="false">H1252*EXP(-G1252*(F1253-F1252))</f>
        <v>0.8362121401813</v>
      </c>
      <c r="I1253" s="38" t="n">
        <f aca="false">H1252-H1253</f>
        <v>0.000129449369238643</v>
      </c>
      <c r="J1253" s="39" t="n">
        <f aca="false">INDEX('Default Prob'!$C$3:$C$20, _xlfn.IFNA(MATCH(F1253, 'Default Prob'!$B$3:$B$20, 1), 1))</f>
        <v>-0.00536</v>
      </c>
      <c r="K1253" s="40" t="n">
        <f aca="false">1/((1+J1253)^F1253)</f>
        <v>1.02596373251695</v>
      </c>
      <c r="L1253" s="41" t="n">
        <f aca="false">IF(AND(D1253, A1253 &lt;= $G$2), $D$5*$D$2*(A1253-E1253)/365.25, 0)</f>
        <v>0</v>
      </c>
      <c r="M1253" s="41" t="n">
        <f aca="false">IF(A1253&lt;=$G$2, $D$5*$D$2*(A1253-E1253)/365.25, 0)</f>
        <v>3326.4887063655</v>
      </c>
      <c r="N1253" s="42" t="n">
        <f aca="false">(L1253*H1253 + M1253*I1253) * K1253</f>
        <v>0.441792156095259</v>
      </c>
      <c r="O1253" s="43" t="n">
        <f aca="false">IF(A1253&lt;=$G$2, $D$2*(1-$D$3), 0)</f>
        <v>600000</v>
      </c>
      <c r="P1253" s="44" t="n">
        <f aca="false">O1253*I1253*K1253</f>
        <v>79.6862148216263</v>
      </c>
    </row>
    <row r="1254" customFormat="false" ht="15" hidden="false" customHeight="false" outlineLevel="0" collapsed="false">
      <c r="A1254" s="4" t="n">
        <f aca="false">WORKDAY(A1253, 1)</f>
        <v>45637</v>
      </c>
      <c r="B1254" s="33" t="n">
        <f aca="false">DATE(2000, MONTH(A1254), DAY(A1254))</f>
        <v>36871</v>
      </c>
      <c r="C1254" s="33" t="n">
        <f aca="false">VLOOKUP(B1254, $R$9:$S$13, 2)</f>
        <v>36880</v>
      </c>
      <c r="D1254" s="34" t="n">
        <f aca="false">IF(OR(C1254=B1254, AND(C1254&lt;&gt;C1253, C1253&gt;B1253)), 1, 0)</f>
        <v>0</v>
      </c>
      <c r="E1254" s="4" t="n">
        <f aca="false" t="array" ref="E1254:E1254">INDEX($A$9:A1253, MAX(IF($D$9:D1253=1, ROW(D$9:$D1253)-ROW($D$9)+1, 0)))</f>
        <v>45555</v>
      </c>
      <c r="F1254" s="36" t="n">
        <f aca="false">(A1254-$A$2)/365.25</f>
        <v>4.77207392197125</v>
      </c>
      <c r="G1254" s="37" t="n">
        <f aca="false">INDEX('Default Prob'!$P$5:$P$14,MIN(1+_xlfn.IFNA(MATCH(F1254,'Default Prob'!$F$5:$F$14,1),0),COUNT('Default Prob'!$P$5:$P$14)))</f>
        <v>0.056537953153086</v>
      </c>
      <c r="H1254" s="37" t="n">
        <f aca="false">H1253*EXP(-G1253*(F1254-F1253))</f>
        <v>0.836082710848299</v>
      </c>
      <c r="I1254" s="38" t="n">
        <f aca="false">H1253-H1254</f>
        <v>0.00012942933300053</v>
      </c>
      <c r="J1254" s="39" t="n">
        <f aca="false">INDEX('Default Prob'!$C$3:$C$20, _xlfn.IFNA(MATCH(F1254, 'Default Prob'!$B$3:$B$20, 1), 1))</f>
        <v>-0.00536</v>
      </c>
      <c r="K1254" s="40" t="n">
        <f aca="false">1/((1+J1254)^F1254)</f>
        <v>1.02597882901747</v>
      </c>
      <c r="L1254" s="41" t="n">
        <f aca="false">IF(AND(D1254, A1254 &lt;= $G$2), $D$5*$D$2*(A1254-E1254)/365.25, 0)</f>
        <v>0</v>
      </c>
      <c r="M1254" s="41" t="n">
        <f aca="false">IF(A1254&lt;=$G$2, $D$5*$D$2*(A1254-E1254)/365.25, 0)</f>
        <v>3367.55646817248</v>
      </c>
      <c r="N1254" s="42" t="n">
        <f aca="false">(L1254*H1254 + M1254*I1254) * K1254</f>
        <v>0.447183735195748</v>
      </c>
      <c r="O1254" s="43" t="n">
        <f aca="false">IF(A1254&lt;=$G$2, $D$2*(1-$D$3), 0)</f>
        <v>600000</v>
      </c>
      <c r="P1254" s="44" t="n">
        <f aca="false">O1254*I1254*K1254</f>
        <v>79.6750533074376</v>
      </c>
    </row>
    <row r="1255" customFormat="false" ht="15" hidden="false" customHeight="false" outlineLevel="0" collapsed="false">
      <c r="A1255" s="4" t="n">
        <f aca="false">WORKDAY(A1254, 1)</f>
        <v>45638</v>
      </c>
      <c r="B1255" s="33" t="n">
        <f aca="false">DATE(2000, MONTH(A1255), DAY(A1255))</f>
        <v>36872</v>
      </c>
      <c r="C1255" s="33" t="n">
        <f aca="false">VLOOKUP(B1255, $R$9:$S$13, 2)</f>
        <v>36880</v>
      </c>
      <c r="D1255" s="34" t="n">
        <f aca="false">IF(OR(C1255=B1255, AND(C1255&lt;&gt;C1254, C1254&gt;B1254)), 1, 0)</f>
        <v>0</v>
      </c>
      <c r="E1255" s="4" t="n">
        <f aca="false" t="array" ref="E1255:E1255">INDEX($A$9:A1254, MAX(IF($D$9:D1254=1, ROW(D$9:$D1254)-ROW($D$9)+1, 0)))</f>
        <v>45555</v>
      </c>
      <c r="F1255" s="36" t="n">
        <f aca="false">(A1255-$A$2)/365.25</f>
        <v>4.77481177275839</v>
      </c>
      <c r="G1255" s="37" t="n">
        <f aca="false">INDEX('Default Prob'!$P$5:$P$14,MIN(1+_xlfn.IFNA(MATCH(F1255,'Default Prob'!$F$5:$F$14,1),0),COUNT('Default Prob'!$P$5:$P$14)))</f>
        <v>0.056537953153086</v>
      </c>
      <c r="H1255" s="37" t="n">
        <f aca="false">H1254*EXP(-G1254*(F1255-F1254))</f>
        <v>0.835953301548436</v>
      </c>
      <c r="I1255" s="38" t="n">
        <f aca="false">H1254-H1255</f>
        <v>0.000129409299863714</v>
      </c>
      <c r="J1255" s="39" t="n">
        <f aca="false">INDEX('Default Prob'!$C$3:$C$20, _xlfn.IFNA(MATCH(F1255, 'Default Prob'!$B$3:$B$20, 1), 1))</f>
        <v>-0.00536</v>
      </c>
      <c r="K1255" s="40" t="n">
        <f aca="false">1/((1+J1255)^F1255)</f>
        <v>1.02599392574012</v>
      </c>
      <c r="L1255" s="41" t="n">
        <f aca="false">IF(AND(D1255, A1255 &lt;= $G$2), $D$5*$D$2*(A1255-E1255)/365.25, 0)</f>
        <v>0</v>
      </c>
      <c r="M1255" s="41" t="n">
        <f aca="false">IF(A1255&lt;=$G$2, $D$5*$D$2*(A1255-E1255)/365.25, 0)</f>
        <v>3408.62422997947</v>
      </c>
      <c r="N1255" s="42" t="n">
        <f aca="false">(L1255*H1255 + M1255*I1255) * K1255</f>
        <v>0.452573795250084</v>
      </c>
      <c r="O1255" s="43" t="n">
        <f aca="false">IF(A1255&lt;=$G$2, $D$2*(1-$D$3), 0)</f>
        <v>600000</v>
      </c>
      <c r="P1255" s="44" t="n">
        <f aca="false">O1255*I1255*K1255</f>
        <v>79.6638933566715</v>
      </c>
    </row>
    <row r="1256" customFormat="false" ht="15" hidden="false" customHeight="false" outlineLevel="0" collapsed="false">
      <c r="A1256" s="4" t="n">
        <f aca="false">WORKDAY(A1255, 1)</f>
        <v>45639</v>
      </c>
      <c r="B1256" s="33" t="n">
        <f aca="false">DATE(2000, MONTH(A1256), DAY(A1256))</f>
        <v>36873</v>
      </c>
      <c r="C1256" s="33" t="n">
        <f aca="false">VLOOKUP(B1256, $R$9:$S$13, 2)</f>
        <v>36880</v>
      </c>
      <c r="D1256" s="34" t="n">
        <f aca="false">IF(OR(C1256=B1256, AND(C1256&lt;&gt;C1255, C1255&gt;B1255)), 1, 0)</f>
        <v>0</v>
      </c>
      <c r="E1256" s="4" t="n">
        <f aca="false" t="array" ref="E1256:E1256">INDEX($A$9:A1255, MAX(IF($D$9:D1255=1, ROW(D$9:$D1255)-ROW($D$9)+1, 0)))</f>
        <v>45555</v>
      </c>
      <c r="F1256" s="36" t="n">
        <f aca="false">(A1256-$A$2)/365.25</f>
        <v>4.77754962354552</v>
      </c>
      <c r="G1256" s="37" t="n">
        <f aca="false">INDEX('Default Prob'!$P$5:$P$14,MIN(1+_xlfn.IFNA(MATCH(F1256,'Default Prob'!$F$5:$F$14,1),0),COUNT('Default Prob'!$P$5:$P$14)))</f>
        <v>0.056537953153086</v>
      </c>
      <c r="H1256" s="37" t="n">
        <f aca="false">H1255*EXP(-G1255*(F1256-F1255))</f>
        <v>0.835823912278608</v>
      </c>
      <c r="I1256" s="38" t="n">
        <f aca="false">H1255-H1256</f>
        <v>0.000129389269827529</v>
      </c>
      <c r="J1256" s="39" t="n">
        <f aca="false">INDEX('Default Prob'!$C$3:$C$20, _xlfn.IFNA(MATCH(F1256, 'Default Prob'!$B$3:$B$20, 1), 1))</f>
        <v>-0.00536</v>
      </c>
      <c r="K1256" s="40" t="n">
        <f aca="false">1/((1+J1256)^F1256)</f>
        <v>1.02600902268491</v>
      </c>
      <c r="L1256" s="41" t="n">
        <f aca="false">IF(AND(D1256, A1256 &lt;= $G$2), $D$5*$D$2*(A1256-E1256)/365.25, 0)</f>
        <v>0</v>
      </c>
      <c r="M1256" s="41" t="n">
        <f aca="false">IF(A1256&lt;=$G$2, $D$5*$D$2*(A1256-E1256)/365.25, 0)</f>
        <v>3449.69199178645</v>
      </c>
      <c r="N1256" s="42" t="n">
        <f aca="false">(L1256*H1256 + M1256*I1256) * K1256</f>
        <v>0.45796233657738</v>
      </c>
      <c r="O1256" s="43" t="n">
        <f aca="false">IF(A1256&lt;=$G$2, $D$2*(1-$D$3), 0)</f>
        <v>600000</v>
      </c>
      <c r="P1256" s="44" t="n">
        <f aca="false">O1256*I1256*K1256</f>
        <v>79.6527349689944</v>
      </c>
    </row>
    <row r="1257" customFormat="false" ht="15" hidden="false" customHeight="false" outlineLevel="0" collapsed="false">
      <c r="A1257" s="4" t="n">
        <f aca="false">WORKDAY(A1256, 1)</f>
        <v>45642</v>
      </c>
      <c r="B1257" s="33" t="n">
        <f aca="false">DATE(2000, MONTH(A1257), DAY(A1257))</f>
        <v>36876</v>
      </c>
      <c r="C1257" s="33" t="n">
        <f aca="false">VLOOKUP(B1257, $R$9:$S$13, 2)</f>
        <v>36880</v>
      </c>
      <c r="D1257" s="34" t="n">
        <f aca="false">IF(OR(C1257=B1257, AND(C1257&lt;&gt;C1256, C1256&gt;B1256)), 1, 0)</f>
        <v>0</v>
      </c>
      <c r="E1257" s="4" t="n">
        <f aca="false" t="array" ref="E1257:E1257">INDEX($A$9:A1256, MAX(IF($D$9:D1256=1, ROW(D$9:$D1256)-ROW($D$9)+1, 0)))</f>
        <v>45555</v>
      </c>
      <c r="F1257" s="36" t="n">
        <f aca="false">(A1257-$A$2)/365.25</f>
        <v>4.78576317590691</v>
      </c>
      <c r="G1257" s="37" t="n">
        <f aca="false">INDEX('Default Prob'!$P$5:$P$14,MIN(1+_xlfn.IFNA(MATCH(F1257,'Default Prob'!$F$5:$F$14,1),0),COUNT('Default Prob'!$P$5:$P$14)))</f>
        <v>0.056537953153086</v>
      </c>
      <c r="H1257" s="37" t="n">
        <f aca="false">H1256*EXP(-G1256*(F1257-F1256))</f>
        <v>0.835435864618342</v>
      </c>
      <c r="I1257" s="38" t="n">
        <f aca="false">H1256-H1257</f>
        <v>0.000388047660266122</v>
      </c>
      <c r="J1257" s="39" t="n">
        <f aca="false">INDEX('Default Prob'!$C$3:$C$20, _xlfn.IFNA(MATCH(F1257, 'Default Prob'!$B$3:$B$20, 1), 1))</f>
        <v>-0.00536</v>
      </c>
      <c r="K1257" s="40" t="n">
        <f aca="false">1/((1+J1257)^F1257)</f>
        <v>1.02605431485216</v>
      </c>
      <c r="L1257" s="41" t="n">
        <f aca="false">IF(AND(D1257, A1257 &lt;= $G$2), $D$5*$D$2*(A1257-E1257)/365.25, 0)</f>
        <v>0</v>
      </c>
      <c r="M1257" s="41" t="n">
        <f aca="false">IF(A1257&lt;=$G$2, $D$5*$D$2*(A1257-E1257)/365.25, 0)</f>
        <v>3572.89527720739</v>
      </c>
      <c r="N1257" s="42" t="n">
        <f aca="false">(L1257*H1257 + M1257*I1257) * K1257</f>
        <v>1.42257675269148</v>
      </c>
      <c r="O1257" s="43" t="n">
        <f aca="false">IF(A1257&lt;=$G$2, $D$2*(1-$D$3), 0)</f>
        <v>600000</v>
      </c>
      <c r="P1257" s="44" t="n">
        <f aca="false">O1257*I1257*K1257</f>
        <v>238.894785710604</v>
      </c>
    </row>
    <row r="1258" customFormat="false" ht="15" hidden="false" customHeight="false" outlineLevel="0" collapsed="false">
      <c r="A1258" s="4" t="n">
        <f aca="false">WORKDAY(A1257, 1)</f>
        <v>45643</v>
      </c>
      <c r="B1258" s="33" t="n">
        <f aca="false">DATE(2000, MONTH(A1258), DAY(A1258))</f>
        <v>36877</v>
      </c>
      <c r="C1258" s="33" t="n">
        <f aca="false">VLOOKUP(B1258, $R$9:$S$13, 2)</f>
        <v>36880</v>
      </c>
      <c r="D1258" s="34" t="n">
        <f aca="false">IF(OR(C1258=B1258, AND(C1258&lt;&gt;C1257, C1257&gt;B1257)), 1, 0)</f>
        <v>0</v>
      </c>
      <c r="E1258" s="4" t="n">
        <f aca="false" t="array" ref="E1258:E1258">INDEX($A$9:A1257, MAX(IF($D$9:D1257=1, ROW(D$9:$D1257)-ROW($D$9)+1, 0)))</f>
        <v>45555</v>
      </c>
      <c r="F1258" s="36" t="n">
        <f aca="false">(A1258-$A$2)/365.25</f>
        <v>4.78850102669405</v>
      </c>
      <c r="G1258" s="37" t="n">
        <f aca="false">INDEX('Default Prob'!$P$5:$P$14,MIN(1+_xlfn.IFNA(MATCH(F1258,'Default Prob'!$F$5:$F$14,1),0),COUNT('Default Prob'!$P$5:$P$14)))</f>
        <v>0.056537953153086</v>
      </c>
      <c r="H1258" s="37" t="n">
        <f aca="false">H1257*EXP(-G1257*(F1258-F1257))</f>
        <v>0.835306555437661</v>
      </c>
      <c r="I1258" s="38" t="n">
        <f aca="false">H1257-H1258</f>
        <v>0.000129309180680881</v>
      </c>
      <c r="J1258" s="39" t="n">
        <f aca="false">INDEX('Default Prob'!$C$3:$C$20, _xlfn.IFNA(MATCH(F1258, 'Default Prob'!$B$3:$B$20, 1), 1))</f>
        <v>-0.00536</v>
      </c>
      <c r="K1258" s="40" t="n">
        <f aca="false">1/((1+J1258)^F1258)</f>
        <v>1.02606941268554</v>
      </c>
      <c r="L1258" s="41" t="n">
        <f aca="false">IF(AND(D1258, A1258 &lt;= $G$2), $D$5*$D$2*(A1258-E1258)/365.25, 0)</f>
        <v>0</v>
      </c>
      <c r="M1258" s="41" t="n">
        <f aca="false">IF(A1258&lt;=$G$2, $D$5*$D$2*(A1258-E1258)/365.25, 0)</f>
        <v>3613.96303901437</v>
      </c>
      <c r="N1258" s="42" t="n">
        <f aca="false">(L1258*H1258 + M1258*I1258) * K1258</f>
        <v>0.479501321014172</v>
      </c>
      <c r="O1258" s="43" t="n">
        <f aca="false">IF(A1258&lt;=$G$2, $D$2*(1-$D$3), 0)</f>
        <v>600000</v>
      </c>
      <c r="P1258" s="44" t="n">
        <f aca="false">O1258*I1258*K1258</f>
        <v>79.6081170456483</v>
      </c>
    </row>
    <row r="1259" customFormat="false" ht="15" hidden="false" customHeight="false" outlineLevel="0" collapsed="false">
      <c r="A1259" s="4" t="n">
        <f aca="false">WORKDAY(A1258, 1)</f>
        <v>45644</v>
      </c>
      <c r="B1259" s="33" t="n">
        <f aca="false">DATE(2000, MONTH(A1259), DAY(A1259))</f>
        <v>36878</v>
      </c>
      <c r="C1259" s="33" t="n">
        <f aca="false">VLOOKUP(B1259, $R$9:$S$13, 2)</f>
        <v>36880</v>
      </c>
      <c r="D1259" s="34" t="n">
        <f aca="false">IF(OR(C1259=B1259, AND(C1259&lt;&gt;C1258, C1258&gt;B1258)), 1, 0)</f>
        <v>0</v>
      </c>
      <c r="E1259" s="4" t="n">
        <f aca="false" t="array" ref="E1259:E1259">INDEX($A$9:A1258, MAX(IF($D$9:D1258=1, ROW(D$9:$D1258)-ROW($D$9)+1, 0)))</f>
        <v>45555</v>
      </c>
      <c r="F1259" s="36" t="n">
        <f aca="false">(A1259-$A$2)/365.25</f>
        <v>4.79123887748118</v>
      </c>
      <c r="G1259" s="37" t="n">
        <f aca="false">INDEX('Default Prob'!$P$5:$P$14,MIN(1+_xlfn.IFNA(MATCH(F1259,'Default Prob'!$F$5:$F$14,1),0),COUNT('Default Prob'!$P$5:$P$14)))</f>
        <v>0.056537953153086</v>
      </c>
      <c r="H1259" s="37" t="n">
        <f aca="false">H1258*EXP(-G1258*(F1259-F1258))</f>
        <v>0.83517726627152</v>
      </c>
      <c r="I1259" s="38" t="n">
        <f aca="false">H1258-H1259</f>
        <v>0.0001292891661413</v>
      </c>
      <c r="J1259" s="39" t="n">
        <f aca="false">INDEX('Default Prob'!$C$3:$C$20, _xlfn.IFNA(MATCH(F1259, 'Default Prob'!$B$3:$B$20, 1), 1))</f>
        <v>-0.00536</v>
      </c>
      <c r="K1259" s="40" t="n">
        <f aca="false">1/((1+J1259)^F1259)</f>
        <v>1.02608451074109</v>
      </c>
      <c r="L1259" s="41" t="n">
        <f aca="false">IF(AND(D1259, A1259 &lt;= $G$2), $D$5*$D$2*(A1259-E1259)/365.25, 0)</f>
        <v>0</v>
      </c>
      <c r="M1259" s="41" t="n">
        <f aca="false">IF(A1259&lt;=$G$2, $D$5*$D$2*(A1259-E1259)/365.25, 0)</f>
        <v>3655.03080082135</v>
      </c>
      <c r="N1259" s="42" t="n">
        <f aca="false">(L1259*H1259 + M1259*I1259) * K1259</f>
        <v>0.484882273502893</v>
      </c>
      <c r="O1259" s="43" t="n">
        <f aca="false">IF(A1259&lt;=$G$2, $D$2*(1-$D$3), 0)</f>
        <v>600000</v>
      </c>
      <c r="P1259" s="44" t="n">
        <f aca="false">O1259*I1259*K1259</f>
        <v>79.5969664705311</v>
      </c>
    </row>
    <row r="1260" customFormat="false" ht="15" hidden="false" customHeight="false" outlineLevel="0" collapsed="false">
      <c r="A1260" s="4" t="n">
        <f aca="false">WORKDAY(A1259, 1)</f>
        <v>45645</v>
      </c>
      <c r="B1260" s="33" t="n">
        <f aca="false">DATE(2000, MONTH(A1260), DAY(A1260))</f>
        <v>36879</v>
      </c>
      <c r="C1260" s="33" t="n">
        <f aca="false">VLOOKUP(B1260, $R$9:$S$13, 2)</f>
        <v>36880</v>
      </c>
      <c r="D1260" s="34" t="n">
        <f aca="false">IF(OR(C1260=B1260, AND(C1260&lt;&gt;C1259, C1259&gt;B1259)), 1, 0)</f>
        <v>0</v>
      </c>
      <c r="E1260" s="4" t="n">
        <f aca="false" t="array" ref="E1260:E1260">INDEX($A$9:A1259, MAX(IF($D$9:D1259=1, ROW(D$9:$D1259)-ROW($D$9)+1, 0)))</f>
        <v>45555</v>
      </c>
      <c r="F1260" s="36" t="n">
        <f aca="false">(A1260-$A$2)/365.25</f>
        <v>4.79397672826831</v>
      </c>
      <c r="G1260" s="37" t="n">
        <f aca="false">INDEX('Default Prob'!$P$5:$P$14,MIN(1+_xlfn.IFNA(MATCH(F1260,'Default Prob'!$F$5:$F$14,1),0),COUNT('Default Prob'!$P$5:$P$14)))</f>
        <v>0.056537953153086</v>
      </c>
      <c r="H1260" s="37" t="n">
        <f aca="false">H1259*EXP(-G1259*(F1260-F1259))</f>
        <v>0.83504799711682</v>
      </c>
      <c r="I1260" s="38" t="n">
        <f aca="false">H1259-H1260</f>
        <v>0.000129269154699574</v>
      </c>
      <c r="J1260" s="39" t="n">
        <f aca="false">INDEX('Default Prob'!$C$3:$C$20, _xlfn.IFNA(MATCH(F1260, 'Default Prob'!$B$3:$B$20, 1), 1))</f>
        <v>-0.00536</v>
      </c>
      <c r="K1260" s="40" t="n">
        <f aca="false">1/((1+J1260)^F1260)</f>
        <v>1.02609960901879</v>
      </c>
      <c r="L1260" s="41" t="n">
        <f aca="false">IF(AND(D1260, A1260 &lt;= $G$2), $D$5*$D$2*(A1260-E1260)/365.25, 0)</f>
        <v>0</v>
      </c>
      <c r="M1260" s="41" t="n">
        <f aca="false">IF(A1260&lt;=$G$2, $D$5*$D$2*(A1260-E1260)/365.25, 0)</f>
        <v>3696.09856262834</v>
      </c>
      <c r="N1260" s="42" t="n">
        <f aca="false">(L1260*H1260 + M1260*I1260) * K1260</f>
        <v>0.490261709182257</v>
      </c>
      <c r="O1260" s="43" t="n">
        <f aca="false">IF(A1260&lt;=$G$2, $D$2*(1-$D$3), 0)</f>
        <v>600000</v>
      </c>
      <c r="P1260" s="44" t="n">
        <f aca="false">O1260*I1260*K1260</f>
        <v>79.5858174572531</v>
      </c>
    </row>
    <row r="1261" customFormat="false" ht="15" hidden="false" customHeight="false" outlineLevel="0" collapsed="false">
      <c r="A1261" s="4" t="n">
        <f aca="false">WORKDAY(A1260, 1)</f>
        <v>45646</v>
      </c>
      <c r="B1261" s="33" t="n">
        <f aca="false">DATE(2000, MONTH(A1261), DAY(A1261))</f>
        <v>36880</v>
      </c>
      <c r="C1261" s="33" t="n">
        <f aca="false">VLOOKUP(B1261, $R$9:$S$13, 2)</f>
        <v>36880</v>
      </c>
      <c r="D1261" s="34" t="n">
        <f aca="false">IF(OR(C1261=B1261, AND(C1261&lt;&gt;C1260, C1260&gt;B1260)), 1, 0)</f>
        <v>1</v>
      </c>
      <c r="E1261" s="4" t="n">
        <f aca="false" t="array" ref="E1261:E1261">INDEX($A$9:A1260, MAX(IF($D$9:D1260=1, ROW(D$9:$D1260)-ROW($D$9)+1, 0)))</f>
        <v>45555</v>
      </c>
      <c r="F1261" s="36" t="n">
        <f aca="false">(A1261-$A$2)/365.25</f>
        <v>4.79671457905544</v>
      </c>
      <c r="G1261" s="37" t="n">
        <f aca="false">INDEX('Default Prob'!$P$5:$P$14,MIN(1+_xlfn.IFNA(MATCH(F1261,'Default Prob'!$F$5:$F$14,1),0),COUNT('Default Prob'!$P$5:$P$14)))</f>
        <v>0.056537953153086</v>
      </c>
      <c r="H1261" s="37" t="n">
        <f aca="false">H1260*EXP(-G1260*(F1261-F1260))</f>
        <v>0.834918747970465</v>
      </c>
      <c r="I1261" s="38" t="n">
        <f aca="false">H1260-H1261</f>
        <v>0.000129249146355148</v>
      </c>
      <c r="J1261" s="39" t="n">
        <f aca="false">INDEX('Default Prob'!$C$3:$C$20, _xlfn.IFNA(MATCH(F1261, 'Default Prob'!$B$3:$B$20, 1), 1))</f>
        <v>-0.00536</v>
      </c>
      <c r="K1261" s="40" t="n">
        <f aca="false">1/((1+J1261)^F1261)</f>
        <v>1.02611470751865</v>
      </c>
      <c r="L1261" s="41" t="n">
        <f aca="false">IF(AND(D1261, A1261 &lt;= $G$2), $D$5*$D$2*(A1261-E1261)/365.25, 0)</f>
        <v>3737.16632443532</v>
      </c>
      <c r="M1261" s="41" t="n">
        <f aca="false">IF(A1261&lt;=$G$2, $D$5*$D$2*(A1261-E1261)/365.25, 0)</f>
        <v>3737.16632443532</v>
      </c>
      <c r="N1261" s="42" t="n">
        <f aca="false">(L1261*H1261 + M1261*I1261) * K1261</f>
        <v>3202.20976799285</v>
      </c>
      <c r="O1261" s="43" t="n">
        <f aca="false">IF(A1261&lt;=$G$2, $D$2*(1-$D$3), 0)</f>
        <v>600000</v>
      </c>
      <c r="P1261" s="44" t="n">
        <f aca="false">O1261*I1261*K1261</f>
        <v>79.5746700055488</v>
      </c>
    </row>
    <row r="1262" customFormat="false" ht="15" hidden="false" customHeight="false" outlineLevel="0" collapsed="false">
      <c r="A1262" s="4" t="n">
        <f aca="false">WORKDAY(A1261, 1)</f>
        <v>45649</v>
      </c>
      <c r="B1262" s="33" t="n">
        <f aca="false">DATE(2000, MONTH(A1262), DAY(A1262))</f>
        <v>36883</v>
      </c>
      <c r="C1262" s="33" t="n">
        <f aca="false">VLOOKUP(B1262, $R$9:$S$13, 2)</f>
        <v>36605</v>
      </c>
      <c r="D1262" s="34" t="n">
        <f aca="false">IF(OR(C1262=B1262, AND(C1262&lt;&gt;C1261, C1261&gt;B1261)), 1, 0)</f>
        <v>0</v>
      </c>
      <c r="E1262" s="4" t="n">
        <f aca="false" t="array" ref="E1262:E1262">INDEX($A$9:A1261, MAX(IF($D$9:D1261=1, ROW(D$9:$D1261)-ROW($D$9)+1, 0)))</f>
        <v>45646</v>
      </c>
      <c r="F1262" s="36" t="n">
        <f aca="false">(A1262-$A$2)/365.25</f>
        <v>4.80492813141684</v>
      </c>
      <c r="G1262" s="37" t="n">
        <f aca="false">INDEX('Default Prob'!$P$5:$P$14,MIN(1+_xlfn.IFNA(MATCH(F1262,'Default Prob'!$F$5:$F$14,1),0),COUNT('Default Prob'!$P$5:$P$14)))</f>
        <v>0.056537953153086</v>
      </c>
      <c r="H1262" s="37" t="n">
        <f aca="false">H1261*EXP(-G1261*(F1262-F1261))</f>
        <v>0.834531120550499</v>
      </c>
      <c r="I1262" s="38" t="n">
        <f aca="false">H1261-H1262</f>
        <v>0.000387627419965786</v>
      </c>
      <c r="J1262" s="39" t="n">
        <f aca="false">INDEX('Default Prob'!$C$3:$C$20, _xlfn.IFNA(MATCH(F1262, 'Default Prob'!$B$3:$B$20, 1), 1))</f>
        <v>-0.00536</v>
      </c>
      <c r="K1262" s="40" t="n">
        <f aca="false">1/((1+J1262)^F1262)</f>
        <v>1.02616000435125</v>
      </c>
      <c r="L1262" s="41" t="n">
        <f aca="false">IF(AND(D1262, A1262 &lt;= $G$2), $D$5*$D$2*(A1262-E1262)/365.25, 0)</f>
        <v>0</v>
      </c>
      <c r="M1262" s="41" t="n">
        <f aca="false">IF(A1262&lt;=$G$2, $D$5*$D$2*(A1262-E1262)/365.25, 0)</f>
        <v>123.203285420945</v>
      </c>
      <c r="N1262" s="42" t="n">
        <f aca="false">(L1262*H1262 + M1262*I1262) * K1262</f>
        <v>0.0490062942454319</v>
      </c>
      <c r="O1262" s="43" t="n">
        <f aca="false">IF(A1262&lt;=$G$2, $D$2*(1-$D$3), 0)</f>
        <v>600000</v>
      </c>
      <c r="P1262" s="44" t="n">
        <f aca="false">O1262*I1262*K1262</f>
        <v>238.660652975253</v>
      </c>
    </row>
    <row r="1263" customFormat="false" ht="15" hidden="false" customHeight="false" outlineLevel="0" collapsed="false">
      <c r="A1263" s="4" t="n">
        <f aca="false">WORKDAY(A1262, 1)</f>
        <v>45650</v>
      </c>
      <c r="B1263" s="33" t="n">
        <f aca="false">DATE(2000, MONTH(A1263), DAY(A1263))</f>
        <v>36884</v>
      </c>
      <c r="C1263" s="33" t="n">
        <f aca="false">VLOOKUP(B1263, $R$9:$S$13, 2)</f>
        <v>36605</v>
      </c>
      <c r="D1263" s="34" t="n">
        <f aca="false">IF(OR(C1263=B1263, AND(C1263&lt;&gt;C1262, C1262&gt;B1262)), 1, 0)</f>
        <v>0</v>
      </c>
      <c r="E1263" s="4" t="n">
        <f aca="false" t="array" ref="E1263:E1263">INDEX($A$9:A1262, MAX(IF($D$9:D1262=1, ROW(D$9:$D1262)-ROW($D$9)+1, 0)))</f>
        <v>45646</v>
      </c>
      <c r="F1263" s="36" t="n">
        <f aca="false">(A1263-$A$2)/365.25</f>
        <v>4.80766598220397</v>
      </c>
      <c r="G1263" s="37" t="n">
        <f aca="false">INDEX('Default Prob'!$P$5:$P$14,MIN(1+_xlfn.IFNA(MATCH(F1263,'Default Prob'!$F$5:$F$14,1),0),COUNT('Default Prob'!$P$5:$P$14)))</f>
        <v>0.056537953153086</v>
      </c>
      <c r="H1263" s="37" t="n">
        <f aca="false">H1262*EXP(-G1262*(F1263-F1262))</f>
        <v>0.834401951406557</v>
      </c>
      <c r="I1263" s="38" t="n">
        <f aca="false">H1262-H1263</f>
        <v>0.000129169143941899</v>
      </c>
      <c r="J1263" s="39" t="n">
        <f aca="false">INDEX('Default Prob'!$C$3:$C$20, _xlfn.IFNA(MATCH(F1263, 'Default Prob'!$B$3:$B$20, 1), 1))</f>
        <v>-0.00536</v>
      </c>
      <c r="K1263" s="40" t="n">
        <f aca="false">1/((1+J1263)^F1263)</f>
        <v>1.0261751037398</v>
      </c>
      <c r="L1263" s="41" t="n">
        <f aca="false">IF(AND(D1263, A1263 &lt;= $G$2), $D$5*$D$2*(A1263-E1263)/365.25, 0)</f>
        <v>0</v>
      </c>
      <c r="M1263" s="41" t="n">
        <f aca="false">IF(A1263&lt;=$G$2, $D$5*$D$2*(A1263-E1263)/365.25, 0)</f>
        <v>164.271047227926</v>
      </c>
      <c r="N1263" s="42" t="n">
        <f aca="false">(L1263*H1263 + M1263*I1263) * K1263</f>
        <v>0.0217741535416113</v>
      </c>
      <c r="O1263" s="43" t="n">
        <f aca="false">IF(A1263&lt;=$G$2, $D$2*(1-$D$3), 0)</f>
        <v>600000</v>
      </c>
      <c r="P1263" s="44" t="n">
        <f aca="false">O1263*I1263*K1263</f>
        <v>79.5300958107354</v>
      </c>
    </row>
    <row r="1264" customFormat="false" ht="15" hidden="false" customHeight="false" outlineLevel="0" collapsed="false">
      <c r="A1264" s="4" t="n">
        <f aca="false">WORKDAY(A1263, 1)</f>
        <v>45651</v>
      </c>
      <c r="B1264" s="33" t="n">
        <f aca="false">DATE(2000, MONTH(A1264), DAY(A1264))</f>
        <v>36885</v>
      </c>
      <c r="C1264" s="33" t="n">
        <f aca="false">VLOOKUP(B1264, $R$9:$S$13, 2)</f>
        <v>36605</v>
      </c>
      <c r="D1264" s="34" t="n">
        <f aca="false">IF(OR(C1264=B1264, AND(C1264&lt;&gt;C1263, C1263&gt;B1263)), 1, 0)</f>
        <v>0</v>
      </c>
      <c r="E1264" s="4" t="n">
        <f aca="false" t="array" ref="E1264:E1264">INDEX($A$9:A1263, MAX(IF($D$9:D1263=1, ROW(D$9:$D1263)-ROW($D$9)+1, 0)))</f>
        <v>45646</v>
      </c>
      <c r="F1264" s="36" t="n">
        <f aca="false">(A1264-$A$2)/365.25</f>
        <v>4.8104038329911</v>
      </c>
      <c r="G1264" s="37" t="n">
        <f aca="false">INDEX('Default Prob'!$P$5:$P$14,MIN(1+_xlfn.IFNA(MATCH(F1264,'Default Prob'!$F$5:$F$14,1),0),COUNT('Default Prob'!$P$5:$P$14)))</f>
        <v>0.056537953153086</v>
      </c>
      <c r="H1264" s="37" t="n">
        <f aca="false">H1263*EXP(-G1263*(F1264-F1263))</f>
        <v>0.83427280225548</v>
      </c>
      <c r="I1264" s="38" t="n">
        <f aca="false">H1263-H1264</f>
        <v>0.000129149151077201</v>
      </c>
      <c r="J1264" s="39" t="n">
        <f aca="false">INDEX('Default Prob'!$C$3:$C$20, _xlfn.IFNA(MATCH(F1264, 'Default Prob'!$B$3:$B$20, 1), 1))</f>
        <v>-0.00536</v>
      </c>
      <c r="K1264" s="40" t="n">
        <f aca="false">1/((1+J1264)^F1264)</f>
        <v>1.02619020335053</v>
      </c>
      <c r="L1264" s="41" t="n">
        <f aca="false">IF(AND(D1264, A1264 &lt;= $G$2), $D$5*$D$2*(A1264-E1264)/365.25, 0)</f>
        <v>0</v>
      </c>
      <c r="M1264" s="41" t="n">
        <f aca="false">IF(A1264&lt;=$G$2, $D$5*$D$2*(A1264-E1264)/365.25, 0)</f>
        <v>205.338809034908</v>
      </c>
      <c r="N1264" s="42" t="n">
        <f aca="false">(L1264*H1264 + M1264*I1264) * K1264</f>
        <v>0.0272138795906492</v>
      </c>
      <c r="O1264" s="43" t="n">
        <f aca="false">IF(A1264&lt;=$G$2, $D$2*(1-$D$3), 0)</f>
        <v>600000</v>
      </c>
      <c r="P1264" s="44" t="n">
        <f aca="false">O1264*I1264*K1264</f>
        <v>79.5189561638769</v>
      </c>
    </row>
    <row r="1265" customFormat="false" ht="15" hidden="false" customHeight="false" outlineLevel="0" collapsed="false">
      <c r="A1265" s="4" t="n">
        <f aca="false">WORKDAY(A1264, 1)</f>
        <v>45652</v>
      </c>
      <c r="B1265" s="33" t="n">
        <f aca="false">DATE(2000, MONTH(A1265), DAY(A1265))</f>
        <v>36886</v>
      </c>
      <c r="C1265" s="33" t="n">
        <f aca="false">VLOOKUP(B1265, $R$9:$S$13, 2)</f>
        <v>36605</v>
      </c>
      <c r="D1265" s="34" t="n">
        <f aca="false">IF(OR(C1265=B1265, AND(C1265&lt;&gt;C1264, C1264&gt;B1264)), 1, 0)</f>
        <v>0</v>
      </c>
      <c r="E1265" s="4" t="n">
        <f aca="false" t="array" ref="E1265:E1265">INDEX($A$9:A1264, MAX(IF($D$9:D1264=1, ROW(D$9:$D1264)-ROW($D$9)+1, 0)))</f>
        <v>45646</v>
      </c>
      <c r="F1265" s="36" t="n">
        <f aca="false">(A1265-$A$2)/365.25</f>
        <v>4.81314168377823</v>
      </c>
      <c r="G1265" s="37" t="n">
        <f aca="false">INDEX('Default Prob'!$P$5:$P$14,MIN(1+_xlfn.IFNA(MATCH(F1265,'Default Prob'!$F$5:$F$14,1),0),COUNT('Default Prob'!$P$5:$P$14)))</f>
        <v>0.056537953153086</v>
      </c>
      <c r="H1265" s="37" t="n">
        <f aca="false">H1264*EXP(-G1264*(F1265-F1264))</f>
        <v>0.834143673094173</v>
      </c>
      <c r="I1265" s="38" t="n">
        <f aca="false">H1264-H1265</f>
        <v>0.00012912916130714</v>
      </c>
      <c r="J1265" s="39" t="n">
        <f aca="false">INDEX('Default Prob'!$C$3:$C$20, _xlfn.IFNA(MATCH(F1265, 'Default Prob'!$B$3:$B$20, 1), 1))</f>
        <v>-0.00536</v>
      </c>
      <c r="K1265" s="40" t="n">
        <f aca="false">1/((1+J1265)^F1265)</f>
        <v>1.02620530318344</v>
      </c>
      <c r="L1265" s="41" t="n">
        <f aca="false">IF(AND(D1265, A1265 &lt;= $G$2), $D$5*$D$2*(A1265-E1265)/365.25, 0)</f>
        <v>0</v>
      </c>
      <c r="M1265" s="41" t="n">
        <f aca="false">IF(A1265&lt;=$G$2, $D$5*$D$2*(A1265-E1265)/365.25, 0)</f>
        <v>246.406570841889</v>
      </c>
      <c r="N1265" s="42" t="n">
        <f aca="false">(L1265*H1265 + M1265*I1265) * K1265</f>
        <v>0.0326520813459589</v>
      </c>
      <c r="O1265" s="43" t="n">
        <f aca="false">IF(A1265&lt;=$G$2, $D$2*(1-$D$3), 0)</f>
        <v>600000</v>
      </c>
      <c r="P1265" s="44" t="n">
        <f aca="false">O1265*I1265*K1265</f>
        <v>79.50781807741</v>
      </c>
    </row>
    <row r="1266" customFormat="false" ht="15" hidden="false" customHeight="false" outlineLevel="0" collapsed="false">
      <c r="A1266" s="4" t="n">
        <f aca="false">WORKDAY(A1265, 1)</f>
        <v>45653</v>
      </c>
      <c r="B1266" s="33" t="n">
        <f aca="false">DATE(2000, MONTH(A1266), DAY(A1266))</f>
        <v>36887</v>
      </c>
      <c r="C1266" s="33" t="n">
        <f aca="false">VLOOKUP(B1266, $R$9:$S$13, 2)</f>
        <v>36605</v>
      </c>
      <c r="D1266" s="34" t="n">
        <f aca="false">IF(OR(C1266=B1266, AND(C1266&lt;&gt;C1265, C1265&gt;B1265)), 1, 0)</f>
        <v>0</v>
      </c>
      <c r="E1266" s="4" t="n">
        <f aca="false" t="array" ref="E1266:E1266">INDEX($A$9:A1265, MAX(IF($D$9:D1265=1, ROW(D$9:$D1265)-ROW($D$9)+1, 0)))</f>
        <v>45646</v>
      </c>
      <c r="F1266" s="36" t="n">
        <f aca="false">(A1266-$A$2)/365.25</f>
        <v>4.81587953456537</v>
      </c>
      <c r="G1266" s="37" t="n">
        <f aca="false">INDEX('Default Prob'!$P$5:$P$14,MIN(1+_xlfn.IFNA(MATCH(F1266,'Default Prob'!$F$5:$F$14,1),0),COUNT('Default Prob'!$P$5:$P$14)))</f>
        <v>0.056537953153086</v>
      </c>
      <c r="H1266" s="37" t="n">
        <f aca="false">H1265*EXP(-G1265*(F1266-F1265))</f>
        <v>0.834014563919542</v>
      </c>
      <c r="I1266" s="38" t="n">
        <f aca="false">H1265-H1266</f>
        <v>0.000129109174630937</v>
      </c>
      <c r="J1266" s="39" t="n">
        <f aca="false">INDEX('Default Prob'!$C$3:$C$20, _xlfn.IFNA(MATCH(F1266, 'Default Prob'!$B$3:$B$20, 1), 1))</f>
        <v>-0.00536</v>
      </c>
      <c r="K1266" s="40" t="n">
        <f aca="false">1/((1+J1266)^F1266)</f>
        <v>1.02622040323854</v>
      </c>
      <c r="L1266" s="41" t="n">
        <f aca="false">IF(AND(D1266, A1266 &lt;= $G$2), $D$5*$D$2*(A1266-E1266)/365.25, 0)</f>
        <v>0</v>
      </c>
      <c r="M1266" s="41" t="n">
        <f aca="false">IF(A1266&lt;=$G$2, $D$5*$D$2*(A1266-E1266)/365.25, 0)</f>
        <v>287.474332648871</v>
      </c>
      <c r="N1266" s="42" t="n">
        <f aca="false">(L1266*H1266 + M1266*I1266) * K1266</f>
        <v>0.038088759127757</v>
      </c>
      <c r="O1266" s="43" t="n">
        <f aca="false">IF(A1266&lt;=$G$2, $D$2*(1-$D$3), 0)</f>
        <v>600000</v>
      </c>
      <c r="P1266" s="44" t="n">
        <f aca="false">O1266*I1266*K1266</f>
        <v>79.4966815509328</v>
      </c>
    </row>
    <row r="1267" customFormat="false" ht="15" hidden="false" customHeight="false" outlineLevel="0" collapsed="false">
      <c r="A1267" s="4" t="n">
        <f aca="false">WORKDAY(A1266, 1)</f>
        <v>45656</v>
      </c>
      <c r="B1267" s="33" t="n">
        <f aca="false">DATE(2000, MONTH(A1267), DAY(A1267))</f>
        <v>36890</v>
      </c>
      <c r="C1267" s="33" t="n">
        <f aca="false">VLOOKUP(B1267, $R$9:$S$13, 2)</f>
        <v>36605</v>
      </c>
      <c r="D1267" s="34" t="n">
        <f aca="false">IF(OR(C1267=B1267, AND(C1267&lt;&gt;C1266, C1266&gt;B1266)), 1, 0)</f>
        <v>0</v>
      </c>
      <c r="E1267" s="4" t="n">
        <f aca="false" t="array" ref="E1267:E1267">INDEX($A$9:A1266, MAX(IF($D$9:D1266=1, ROW(D$9:$D1266)-ROW($D$9)+1, 0)))</f>
        <v>45646</v>
      </c>
      <c r="F1267" s="36" t="n">
        <f aca="false">(A1267-$A$2)/365.25</f>
        <v>4.82409308692676</v>
      </c>
      <c r="G1267" s="37" t="n">
        <f aca="false">INDEX('Default Prob'!$P$5:$P$14,MIN(1+_xlfn.IFNA(MATCH(F1267,'Default Prob'!$F$5:$F$14,1),0),COUNT('Default Prob'!$P$5:$P$14)))</f>
        <v>0.056537953153086</v>
      </c>
      <c r="H1267" s="37" t="n">
        <f aca="false">H1266*EXP(-G1266*(F1267-F1266))</f>
        <v>0.833627356284773</v>
      </c>
      <c r="I1267" s="38" t="n">
        <f aca="false">H1266-H1267</f>
        <v>0.000387207634769071</v>
      </c>
      <c r="J1267" s="39" t="n">
        <f aca="false">INDEX('Default Prob'!$C$3:$C$20, _xlfn.IFNA(MATCH(F1267, 'Default Prob'!$B$3:$B$20, 1), 1))</f>
        <v>-0.00536</v>
      </c>
      <c r="K1267" s="40" t="n">
        <f aca="false">1/((1+J1267)^F1267)</f>
        <v>1.02626570473697</v>
      </c>
      <c r="L1267" s="41" t="n">
        <f aca="false">IF(AND(D1267, A1267 &lt;= $G$2), $D$5*$D$2*(A1267-E1267)/365.25, 0)</f>
        <v>0</v>
      </c>
      <c r="M1267" s="41" t="n">
        <f aca="false">IF(A1267&lt;=$G$2, $D$5*$D$2*(A1267-E1267)/365.25, 0)</f>
        <v>410.677618069815</v>
      </c>
      <c r="N1267" s="42" t="n">
        <f aca="false">(L1267*H1267 + M1267*I1267) * K1267</f>
        <v>0.163194216088631</v>
      </c>
      <c r="O1267" s="43" t="n">
        <f aca="false">IF(A1267&lt;=$G$2, $D$2*(1-$D$3), 0)</f>
        <v>600000</v>
      </c>
      <c r="P1267" s="44" t="n">
        <f aca="false">O1267*I1267*K1267</f>
        <v>238.42674970549</v>
      </c>
    </row>
    <row r="1268" customFormat="false" ht="15" hidden="false" customHeight="false" outlineLevel="0" collapsed="false">
      <c r="A1268" s="4" t="n">
        <f aca="false">WORKDAY(A1267, 1)</f>
        <v>45657</v>
      </c>
      <c r="B1268" s="33" t="n">
        <f aca="false">DATE(2000, MONTH(A1268), DAY(A1268))</f>
        <v>36891</v>
      </c>
      <c r="C1268" s="33" t="n">
        <f aca="false">VLOOKUP(B1268, $R$9:$S$13, 2)</f>
        <v>36605</v>
      </c>
      <c r="D1268" s="34" t="n">
        <f aca="false">IF(OR(C1268=B1268, AND(C1268&lt;&gt;C1267, C1267&gt;B1267)), 1, 0)</f>
        <v>0</v>
      </c>
      <c r="E1268" s="4" t="n">
        <f aca="false" t="array" ref="E1268:E1268">INDEX($A$9:A1267, MAX(IF($D$9:D1267=1, ROW(D$9:$D1267)-ROW($D$9)+1, 0)))</f>
        <v>45646</v>
      </c>
      <c r="F1268" s="36" t="n">
        <f aca="false">(A1268-$A$2)/365.25</f>
        <v>4.82683093771389</v>
      </c>
      <c r="G1268" s="37" t="n">
        <f aca="false">INDEX('Default Prob'!$P$5:$P$14,MIN(1+_xlfn.IFNA(MATCH(F1268,'Default Prob'!$F$5:$F$14,1),0),COUNT('Default Prob'!$P$5:$P$14)))</f>
        <v>0.056537953153086</v>
      </c>
      <c r="H1268" s="37" t="n">
        <f aca="false">H1267*EXP(-G1267*(F1268-F1267))</f>
        <v>0.833498327025916</v>
      </c>
      <c r="I1268" s="38" t="n">
        <f aca="false">H1267-H1268</f>
        <v>0.000129029258857161</v>
      </c>
      <c r="J1268" s="39" t="n">
        <f aca="false">INDEX('Default Prob'!$C$3:$C$20, _xlfn.IFNA(MATCH(F1268, 'Default Prob'!$B$3:$B$20, 1), 1))</f>
        <v>-0.00536</v>
      </c>
      <c r="K1268" s="40" t="n">
        <f aca="false">1/((1+J1268)^F1268)</f>
        <v>1.02628080568084</v>
      </c>
      <c r="L1268" s="41" t="n">
        <f aca="false">IF(AND(D1268, A1268 &lt;= $G$2), $D$5*$D$2*(A1268-E1268)/365.25, 0)</f>
        <v>0</v>
      </c>
      <c r="M1268" s="41" t="n">
        <f aca="false">IF(A1268&lt;=$G$2, $D$5*$D$2*(A1268-E1268)/365.25, 0)</f>
        <v>451.745379876797</v>
      </c>
      <c r="N1268" s="42" t="n">
        <f aca="false">(L1268*H1268 + M1268*I1268) * K1268</f>
        <v>0.059820236924009</v>
      </c>
      <c r="O1268" s="43" t="n">
        <f aca="false">IF(A1268&lt;=$G$2, $D$2*(1-$D$3), 0)</f>
        <v>600000</v>
      </c>
      <c r="P1268" s="44" t="n">
        <f aca="false">O1268*I1268*K1268</f>
        <v>79.4521510417974</v>
      </c>
    </row>
    <row r="1269" customFormat="false" ht="15" hidden="false" customHeight="false" outlineLevel="0" collapsed="false">
      <c r="A1269" s="4" t="n">
        <f aca="false">WORKDAY(A1268, 1)</f>
        <v>45658</v>
      </c>
      <c r="B1269" s="33" t="n">
        <f aca="false">DATE(2000, MONTH(A1269), DAY(A1269))</f>
        <v>36526</v>
      </c>
      <c r="C1269" s="33" t="n">
        <f aca="false">VLOOKUP(B1269, $R$9:$S$13, 2)</f>
        <v>36605</v>
      </c>
      <c r="D1269" s="34" t="n">
        <f aca="false">IF(OR(C1269=B1269, AND(C1269&lt;&gt;C1268, C1268&gt;B1268)), 1, 0)</f>
        <v>0</v>
      </c>
      <c r="E1269" s="4" t="n">
        <f aca="false" t="array" ref="E1269:E1269">INDEX($A$9:A1268, MAX(IF($D$9:D1268=1, ROW(D$9:$D1268)-ROW($D$9)+1, 0)))</f>
        <v>45646</v>
      </c>
      <c r="F1269" s="36" t="n">
        <f aca="false">(A1269-$A$2)/365.25</f>
        <v>4.82956878850103</v>
      </c>
      <c r="G1269" s="37" t="n">
        <f aca="false">INDEX('Default Prob'!$P$5:$P$14,MIN(1+_xlfn.IFNA(MATCH(F1269,'Default Prob'!$F$5:$F$14,1),0),COUNT('Default Prob'!$P$5:$P$14)))</f>
        <v>0.056537953153086</v>
      </c>
      <c r="H1269" s="37" t="n">
        <f aca="false">H1268*EXP(-G1268*(F1269-F1268))</f>
        <v>0.833369317738272</v>
      </c>
      <c r="I1269" s="38" t="n">
        <f aca="false">H1268-H1269</f>
        <v>0.000129009287643922</v>
      </c>
      <c r="J1269" s="39" t="n">
        <f aca="false">INDEX('Default Prob'!$C$3:$C$20, _xlfn.IFNA(MATCH(F1269, 'Default Prob'!$B$3:$B$20, 1), 1))</f>
        <v>-0.00536</v>
      </c>
      <c r="K1269" s="40" t="n">
        <f aca="false">1/((1+J1269)^F1269)</f>
        <v>1.02629590684692</v>
      </c>
      <c r="L1269" s="41" t="n">
        <f aca="false">IF(AND(D1269, A1269 &lt;= $G$2), $D$5*$D$2*(A1269-E1269)/365.25, 0)</f>
        <v>0</v>
      </c>
      <c r="M1269" s="41" t="n">
        <f aca="false">IF(A1269&lt;=$G$2, $D$5*$D$2*(A1269-E1269)/365.25, 0)</f>
        <v>492.813141683778</v>
      </c>
      <c r="N1269" s="42" t="n">
        <f aca="false">(L1269*H1269 + M1269*I1269) * K1269</f>
        <v>0.0652492996406705</v>
      </c>
      <c r="O1269" s="43" t="n">
        <f aca="false">IF(A1269&lt;=$G$2, $D$2*(1-$D$3), 0)</f>
        <v>600000</v>
      </c>
      <c r="P1269" s="44" t="n">
        <f aca="false">O1269*I1269*K1269</f>
        <v>79.4410223125163</v>
      </c>
    </row>
    <row r="1270" customFormat="false" ht="15" hidden="false" customHeight="false" outlineLevel="0" collapsed="false">
      <c r="A1270" s="4" t="n">
        <f aca="false">WORKDAY(A1269, 1)</f>
        <v>45659</v>
      </c>
      <c r="B1270" s="33" t="n">
        <f aca="false">DATE(2000, MONTH(A1270), DAY(A1270))</f>
        <v>36527</v>
      </c>
      <c r="C1270" s="33" t="n">
        <f aca="false">VLOOKUP(B1270, $R$9:$S$13, 2)</f>
        <v>36605</v>
      </c>
      <c r="D1270" s="34" t="n">
        <f aca="false">IF(OR(C1270=B1270, AND(C1270&lt;&gt;C1269, C1269&gt;B1269)), 1, 0)</f>
        <v>0</v>
      </c>
      <c r="E1270" s="4" t="n">
        <f aca="false" t="array" ref="E1270:E1270">INDEX($A$9:A1269, MAX(IF($D$9:D1269=1, ROW(D$9:$D1269)-ROW($D$9)+1, 0)))</f>
        <v>45646</v>
      </c>
      <c r="F1270" s="36" t="n">
        <f aca="false">(A1270-$A$2)/365.25</f>
        <v>4.83230663928816</v>
      </c>
      <c r="G1270" s="37" t="n">
        <f aca="false">INDEX('Default Prob'!$P$5:$P$14,MIN(1+_xlfn.IFNA(MATCH(F1270,'Default Prob'!$F$5:$F$14,1),0),COUNT('Default Prob'!$P$5:$P$14)))</f>
        <v>0.056537953153086</v>
      </c>
      <c r="H1270" s="37" t="n">
        <f aca="false">H1269*EXP(-G1269*(F1270-F1269))</f>
        <v>0.83324032841875</v>
      </c>
      <c r="I1270" s="38" t="n">
        <f aca="false">H1269-H1270</f>
        <v>0.000128989319521988</v>
      </c>
      <c r="J1270" s="39" t="n">
        <f aca="false">INDEX('Default Prob'!$C$3:$C$20, _xlfn.IFNA(MATCH(F1270, 'Default Prob'!$B$3:$B$20, 1), 1))</f>
        <v>-0.00536</v>
      </c>
      <c r="K1270" s="40" t="n">
        <f aca="false">1/((1+J1270)^F1270)</f>
        <v>1.0263110082352</v>
      </c>
      <c r="L1270" s="41" t="n">
        <f aca="false">IF(AND(D1270, A1270 &lt;= $G$2), $D$5*$D$2*(A1270-E1270)/365.25, 0)</f>
        <v>0</v>
      </c>
      <c r="M1270" s="41" t="n">
        <f aca="false">IF(A1270&lt;=$G$2, $D$5*$D$2*(A1270-E1270)/365.25, 0)</f>
        <v>533.88090349076</v>
      </c>
      <c r="N1270" s="42" t="n">
        <f aca="false">(L1270*H1270 + M1270*I1270) * K1270</f>
        <v>0.0706768403044103</v>
      </c>
      <c r="O1270" s="43" t="n">
        <f aca="false">IF(A1270&lt;=$G$2, $D$2*(1-$D$3), 0)</f>
        <v>600000</v>
      </c>
      <c r="P1270" s="44" t="n">
        <f aca="false">O1270*I1270*K1270</f>
        <v>79.4298951421104</v>
      </c>
    </row>
    <row r="1271" customFormat="false" ht="15" hidden="false" customHeight="false" outlineLevel="0" collapsed="false">
      <c r="A1271" s="4" t="n">
        <f aca="false">WORKDAY(A1270, 1)</f>
        <v>45660</v>
      </c>
      <c r="B1271" s="33" t="n">
        <f aca="false">DATE(2000, MONTH(A1271), DAY(A1271))</f>
        <v>36528</v>
      </c>
      <c r="C1271" s="33" t="n">
        <f aca="false">VLOOKUP(B1271, $R$9:$S$13, 2)</f>
        <v>36605</v>
      </c>
      <c r="D1271" s="34" t="n">
        <f aca="false">IF(OR(C1271=B1271, AND(C1271&lt;&gt;C1270, C1270&gt;B1270)), 1, 0)</f>
        <v>0</v>
      </c>
      <c r="E1271" s="4" t="n">
        <f aca="false" t="array" ref="E1271:E1271">INDEX($A$9:A1270, MAX(IF($D$9:D1270=1, ROW(D$9:$D1270)-ROW($D$9)+1, 0)))</f>
        <v>45646</v>
      </c>
      <c r="F1271" s="36" t="n">
        <f aca="false">(A1271-$A$2)/365.25</f>
        <v>4.83504449007529</v>
      </c>
      <c r="G1271" s="37" t="n">
        <f aca="false">INDEX('Default Prob'!$P$5:$P$14,MIN(1+_xlfn.IFNA(MATCH(F1271,'Default Prob'!$F$5:$F$14,1),0),COUNT('Default Prob'!$P$5:$P$14)))</f>
        <v>0.056537953153086</v>
      </c>
      <c r="H1271" s="37" t="n">
        <f aca="false">H1270*EXP(-G1270*(F1271-F1270))</f>
        <v>0.833111359064259</v>
      </c>
      <c r="I1271" s="38" t="n">
        <f aca="false">H1270-H1271</f>
        <v>0.000128969354490582</v>
      </c>
      <c r="J1271" s="39" t="n">
        <f aca="false">INDEX('Default Prob'!$C$3:$C$20, _xlfn.IFNA(MATCH(F1271, 'Default Prob'!$B$3:$B$20, 1), 1))</f>
        <v>-0.00536</v>
      </c>
      <c r="K1271" s="40" t="n">
        <f aca="false">1/((1+J1271)^F1271)</f>
        <v>1.02632610984569</v>
      </c>
      <c r="L1271" s="41" t="n">
        <f aca="false">IF(AND(D1271, A1271 &lt;= $G$2), $D$5*$D$2*(A1271-E1271)/365.25, 0)</f>
        <v>0</v>
      </c>
      <c r="M1271" s="41" t="n">
        <f aca="false">IF(A1271&lt;=$G$2, $D$5*$D$2*(A1271-E1271)/365.25, 0)</f>
        <v>574.948665297741</v>
      </c>
      <c r="N1271" s="42" t="n">
        <f aca="false">(L1271*H1271 + M1271*I1271) * K1271</f>
        <v>0.0761028592349406</v>
      </c>
      <c r="O1271" s="43" t="n">
        <f aca="false">IF(A1271&lt;=$G$2, $D$2*(1-$D$3), 0)</f>
        <v>600000</v>
      </c>
      <c r="P1271" s="44" t="n">
        <f aca="false">O1271*I1271*K1271</f>
        <v>79.4187695301773</v>
      </c>
    </row>
    <row r="1272" customFormat="false" ht="15" hidden="false" customHeight="false" outlineLevel="0" collapsed="false">
      <c r="A1272" s="4" t="n">
        <f aca="false">WORKDAY(A1271, 1)</f>
        <v>45663</v>
      </c>
      <c r="B1272" s="33" t="n">
        <f aca="false">DATE(2000, MONTH(A1272), DAY(A1272))</f>
        <v>36531</v>
      </c>
      <c r="C1272" s="33" t="n">
        <f aca="false">VLOOKUP(B1272, $R$9:$S$13, 2)</f>
        <v>36605</v>
      </c>
      <c r="D1272" s="34" t="n">
        <f aca="false">IF(OR(C1272=B1272, AND(C1272&lt;&gt;C1271, C1271&gt;B1271)), 1, 0)</f>
        <v>0</v>
      </c>
      <c r="E1272" s="4" t="n">
        <f aca="false" t="array" ref="E1272:E1272">INDEX($A$9:A1271, MAX(IF($D$9:D1271=1, ROW(D$9:$D1271)-ROW($D$9)+1, 0)))</f>
        <v>45646</v>
      </c>
      <c r="F1272" s="36" t="n">
        <f aca="false">(A1272-$A$2)/365.25</f>
        <v>4.84325804243669</v>
      </c>
      <c r="G1272" s="37" t="n">
        <f aca="false">INDEX('Default Prob'!$P$5:$P$14,MIN(1+_xlfn.IFNA(MATCH(F1272,'Default Prob'!$F$5:$F$14,1),0),COUNT('Default Prob'!$P$5:$P$14)))</f>
        <v>0.056537953153086</v>
      </c>
      <c r="H1272" s="37" t="n">
        <f aca="false">H1271*EXP(-G1271*(F1272-F1271))</f>
        <v>0.832724570760076</v>
      </c>
      <c r="I1272" s="38" t="n">
        <f aca="false">H1271-H1272</f>
        <v>0.000386788304183261</v>
      </c>
      <c r="J1272" s="39" t="n">
        <f aca="false">INDEX('Default Prob'!$C$3:$C$20, _xlfn.IFNA(MATCH(F1272, 'Default Prob'!$B$3:$B$20, 1), 1))</f>
        <v>-0.00536</v>
      </c>
      <c r="K1272" s="40" t="n">
        <f aca="false">1/((1+J1272)^F1272)</f>
        <v>1.02637141601044</v>
      </c>
      <c r="L1272" s="41" t="n">
        <f aca="false">IF(AND(D1272, A1272 &lt;= $G$2), $D$5*$D$2*(A1272-E1272)/365.25, 0)</f>
        <v>0</v>
      </c>
      <c r="M1272" s="41" t="n">
        <f aca="false">IF(A1272&lt;=$G$2, $D$5*$D$2*(A1272-E1272)/365.25, 0)</f>
        <v>698.151950718686</v>
      </c>
      <c r="N1272" s="42" t="n">
        <f aca="false">(L1272*H1272 + M1272*I1272) * K1272</f>
        <v>0.277158267385398</v>
      </c>
      <c r="O1272" s="43" t="n">
        <f aca="false">IF(A1272&lt;=$G$2, $D$2*(1-$D$3), 0)</f>
        <v>600000</v>
      </c>
      <c r="P1272" s="44" t="n">
        <f aca="false">O1272*I1272*K1272</f>
        <v>238.19307567651</v>
      </c>
    </row>
    <row r="1273" customFormat="false" ht="15" hidden="false" customHeight="false" outlineLevel="0" collapsed="false">
      <c r="A1273" s="4" t="n">
        <f aca="false">WORKDAY(A1272, 1)</f>
        <v>45664</v>
      </c>
      <c r="B1273" s="33" t="n">
        <f aca="false">DATE(2000, MONTH(A1273), DAY(A1273))</f>
        <v>36532</v>
      </c>
      <c r="C1273" s="33" t="n">
        <f aca="false">VLOOKUP(B1273, $R$9:$S$13, 2)</f>
        <v>36605</v>
      </c>
      <c r="D1273" s="34" t="n">
        <f aca="false">IF(OR(C1273=B1273, AND(C1273&lt;&gt;C1272, C1272&gt;B1272)), 1, 0)</f>
        <v>0</v>
      </c>
      <c r="E1273" s="4" t="n">
        <f aca="false" t="array" ref="E1273:E1273">INDEX($A$9:A1272, MAX(IF($D$9:D1272=1, ROW(D$9:$D1272)-ROW($D$9)+1, 0)))</f>
        <v>45646</v>
      </c>
      <c r="F1273" s="36" t="n">
        <f aca="false">(A1273-$A$2)/365.25</f>
        <v>4.84599589322382</v>
      </c>
      <c r="G1273" s="37" t="n">
        <f aca="false">INDEX('Default Prob'!$P$5:$P$14,MIN(1+_xlfn.IFNA(MATCH(F1273,'Default Prob'!$F$5:$F$14,1),0),COUNT('Default Prob'!$P$5:$P$14)))</f>
        <v>0.056537953153086</v>
      </c>
      <c r="H1273" s="37" t="n">
        <f aca="false">H1272*EXP(-G1272*(F1273-F1272))</f>
        <v>0.832595681234814</v>
      </c>
      <c r="I1273" s="38" t="n">
        <f aca="false">H1272-H1273</f>
        <v>0.000128889525262466</v>
      </c>
      <c r="J1273" s="39" t="n">
        <f aca="false">INDEX('Default Prob'!$C$3:$C$20, _xlfn.IFNA(MATCH(F1273, 'Default Prob'!$B$3:$B$20, 1), 1))</f>
        <v>-0.00536</v>
      </c>
      <c r="K1273" s="40" t="n">
        <f aca="false">1/((1+J1273)^F1273)</f>
        <v>1.0263865185098</v>
      </c>
      <c r="L1273" s="41" t="n">
        <f aca="false">IF(AND(D1273, A1273 &lt;= $G$2), $D$5*$D$2*(A1273-E1273)/365.25, 0)</f>
        <v>0</v>
      </c>
      <c r="M1273" s="41" t="n">
        <f aca="false">IF(A1273&lt;=$G$2, $D$5*$D$2*(A1273-E1273)/365.25, 0)</f>
        <v>739.219712525667</v>
      </c>
      <c r="N1273" s="42" t="n">
        <f aca="false">(L1273*H1273 + M1273*I1273) * K1273</f>
        <v>0.0977917240212486</v>
      </c>
      <c r="O1273" s="43" t="n">
        <f aca="false">IF(A1273&lt;=$G$2, $D$2*(1-$D$3), 0)</f>
        <v>600000</v>
      </c>
      <c r="P1273" s="44" t="n">
        <f aca="false">O1273*I1273*K1273</f>
        <v>79.3742826639134</v>
      </c>
    </row>
    <row r="1274" customFormat="false" ht="15" hidden="false" customHeight="false" outlineLevel="0" collapsed="false">
      <c r="A1274" s="4" t="n">
        <f aca="false">WORKDAY(A1273, 1)</f>
        <v>45665</v>
      </c>
      <c r="B1274" s="33" t="n">
        <f aca="false">DATE(2000, MONTH(A1274), DAY(A1274))</f>
        <v>36533</v>
      </c>
      <c r="C1274" s="33" t="n">
        <f aca="false">VLOOKUP(B1274, $R$9:$S$13, 2)</f>
        <v>36605</v>
      </c>
      <c r="D1274" s="34" t="n">
        <f aca="false">IF(OR(C1274=B1274, AND(C1274&lt;&gt;C1273, C1273&gt;B1273)), 1, 0)</f>
        <v>0</v>
      </c>
      <c r="E1274" s="4" t="n">
        <f aca="false" t="array" ref="E1274:E1274">INDEX($A$9:A1273, MAX(IF($D$9:D1273=1, ROW(D$9:$D1273)-ROW($D$9)+1, 0)))</f>
        <v>45646</v>
      </c>
      <c r="F1274" s="36" t="n">
        <f aca="false">(A1274-$A$2)/365.25</f>
        <v>4.84873374401095</v>
      </c>
      <c r="G1274" s="37" t="n">
        <f aca="false">INDEX('Default Prob'!$P$5:$P$14,MIN(1+_xlfn.IFNA(MATCH(F1274,'Default Prob'!$F$5:$F$14,1),0),COUNT('Default Prob'!$P$5:$P$14)))</f>
        <v>0.056537953153086</v>
      </c>
      <c r="H1274" s="37" t="n">
        <f aca="false">H1273*EXP(-G1273*(F1274-F1273))</f>
        <v>0.832466811659136</v>
      </c>
      <c r="I1274" s="38" t="n">
        <f aca="false">H1273-H1274</f>
        <v>0.00012886957567726</v>
      </c>
      <c r="J1274" s="39" t="n">
        <f aca="false">INDEX('Default Prob'!$C$3:$C$20, _xlfn.IFNA(MATCH(F1274, 'Default Prob'!$B$3:$B$20, 1), 1))</f>
        <v>-0.00536</v>
      </c>
      <c r="K1274" s="40" t="n">
        <f aca="false">1/((1+J1274)^F1274)</f>
        <v>1.02640162123138</v>
      </c>
      <c r="L1274" s="41" t="n">
        <f aca="false">IF(AND(D1274, A1274 &lt;= $G$2), $D$5*$D$2*(A1274-E1274)/365.25, 0)</f>
        <v>0</v>
      </c>
      <c r="M1274" s="41" t="n">
        <f aca="false">IF(A1274&lt;=$G$2, $D$5*$D$2*(A1274-E1274)/365.25, 0)</f>
        <v>780.287474332649</v>
      </c>
      <c r="N1274" s="42" t="n">
        <f aca="false">(L1274*H1274 + M1274*I1274) * K1274</f>
        <v>0.103210139082063</v>
      </c>
      <c r="O1274" s="43" t="n">
        <f aca="false">IF(A1274&lt;=$G$2, $D$2*(1-$D$3), 0)</f>
        <v>600000</v>
      </c>
      <c r="P1274" s="44" t="n">
        <f aca="false">O1274*I1274*K1274</f>
        <v>79.3631648415233</v>
      </c>
    </row>
    <row r="1275" customFormat="false" ht="15" hidden="false" customHeight="false" outlineLevel="0" collapsed="false">
      <c r="A1275" s="4" t="n">
        <f aca="false">WORKDAY(A1274, 1)</f>
        <v>45666</v>
      </c>
      <c r="B1275" s="33" t="n">
        <f aca="false">DATE(2000, MONTH(A1275), DAY(A1275))</f>
        <v>36534</v>
      </c>
      <c r="C1275" s="33" t="n">
        <f aca="false">VLOOKUP(B1275, $R$9:$S$13, 2)</f>
        <v>36605</v>
      </c>
      <c r="D1275" s="34" t="n">
        <f aca="false">IF(OR(C1275=B1275, AND(C1275&lt;&gt;C1274, C1274&gt;B1274)), 1, 0)</f>
        <v>0</v>
      </c>
      <c r="E1275" s="4" t="n">
        <f aca="false" t="array" ref="E1275:E1275">INDEX($A$9:A1274, MAX(IF($D$9:D1274=1, ROW(D$9:$D1274)-ROW($D$9)+1, 0)))</f>
        <v>45646</v>
      </c>
      <c r="F1275" s="36" t="n">
        <f aca="false">(A1275-$A$2)/365.25</f>
        <v>4.85147159479808</v>
      </c>
      <c r="G1275" s="37" t="n">
        <f aca="false">INDEX('Default Prob'!$P$5:$P$14,MIN(1+_xlfn.IFNA(MATCH(F1275,'Default Prob'!$F$5:$F$14,1),0),COUNT('Default Prob'!$P$5:$P$14)))</f>
        <v>0.056537953153086</v>
      </c>
      <c r="H1275" s="37" t="n">
        <f aca="false">H1274*EXP(-G1274*(F1275-F1274))</f>
        <v>0.832337962029956</v>
      </c>
      <c r="I1275" s="38" t="n">
        <f aca="false">H1274-H1275</f>
        <v>0.000128849629179917</v>
      </c>
      <c r="J1275" s="39" t="n">
        <f aca="false">INDEX('Default Prob'!$C$3:$C$20, _xlfn.IFNA(MATCH(F1275, 'Default Prob'!$B$3:$B$20, 1), 1))</f>
        <v>-0.00536</v>
      </c>
      <c r="K1275" s="40" t="n">
        <f aca="false">1/((1+J1275)^F1275)</f>
        <v>1.02641672417519</v>
      </c>
      <c r="L1275" s="41" t="n">
        <f aca="false">IF(AND(D1275, A1275 &lt;= $G$2), $D$5*$D$2*(A1275-E1275)/365.25, 0)</f>
        <v>0</v>
      </c>
      <c r="M1275" s="41" t="n">
        <f aca="false">IF(A1275&lt;=$G$2, $D$5*$D$2*(A1275-E1275)/365.25, 0)</f>
        <v>821.35523613963</v>
      </c>
      <c r="N1275" s="42" t="n">
        <f aca="false">(L1275*H1275 + M1275*I1275) * K1275</f>
        <v>0.108627034327752</v>
      </c>
      <c r="O1275" s="43" t="n">
        <f aca="false">IF(A1275&lt;=$G$2, $D$2*(1-$D$3), 0)</f>
        <v>600000</v>
      </c>
      <c r="P1275" s="44" t="n">
        <f aca="false">O1275*I1275*K1275</f>
        <v>79.3520485764227</v>
      </c>
    </row>
    <row r="1276" customFormat="false" ht="15" hidden="false" customHeight="false" outlineLevel="0" collapsed="false">
      <c r="A1276" s="4" t="n">
        <f aca="false">WORKDAY(A1275, 1)</f>
        <v>45667</v>
      </c>
      <c r="B1276" s="33" t="n">
        <f aca="false">DATE(2000, MONTH(A1276), DAY(A1276))</f>
        <v>36535</v>
      </c>
      <c r="C1276" s="33" t="n">
        <f aca="false">VLOOKUP(B1276, $R$9:$S$13, 2)</f>
        <v>36605</v>
      </c>
      <c r="D1276" s="34" t="n">
        <f aca="false">IF(OR(C1276=B1276, AND(C1276&lt;&gt;C1275, C1275&gt;B1275)), 1, 0)</f>
        <v>0</v>
      </c>
      <c r="E1276" s="4" t="n">
        <f aca="false" t="array" ref="E1276:E1276">INDEX($A$9:A1275, MAX(IF($D$9:D1275=1, ROW(D$9:$D1275)-ROW($D$9)+1, 0)))</f>
        <v>45646</v>
      </c>
      <c r="F1276" s="36" t="n">
        <f aca="false">(A1276-$A$2)/365.25</f>
        <v>4.85420944558522</v>
      </c>
      <c r="G1276" s="37" t="n">
        <f aca="false">INDEX('Default Prob'!$P$5:$P$14,MIN(1+_xlfn.IFNA(MATCH(F1276,'Default Prob'!$F$5:$F$14,1),0),COUNT('Default Prob'!$P$5:$P$14)))</f>
        <v>0.056537953153086</v>
      </c>
      <c r="H1276" s="37" t="n">
        <f aca="false">H1275*EXP(-G1275*(F1276-F1275))</f>
        <v>0.832209132344186</v>
      </c>
      <c r="I1276" s="38" t="n">
        <f aca="false">H1275-H1276</f>
        <v>0.000128829685769993</v>
      </c>
      <c r="J1276" s="39" t="n">
        <f aca="false">INDEX('Default Prob'!$C$3:$C$20, _xlfn.IFNA(MATCH(F1276, 'Default Prob'!$B$3:$B$20, 1), 1))</f>
        <v>-0.00536</v>
      </c>
      <c r="K1276" s="40" t="n">
        <f aca="false">1/((1+J1276)^F1276)</f>
        <v>1.02643182734123</v>
      </c>
      <c r="L1276" s="41" t="n">
        <f aca="false">IF(AND(D1276, A1276 &lt;= $G$2), $D$5*$D$2*(A1276-E1276)/365.25, 0)</f>
        <v>0</v>
      </c>
      <c r="M1276" s="41" t="n">
        <f aca="false">IF(A1276&lt;=$G$2, $D$5*$D$2*(A1276-E1276)/365.25, 0)</f>
        <v>862.422997946612</v>
      </c>
      <c r="N1276" s="42" t="n">
        <f aca="false">(L1276*H1276 + M1276*I1276) * K1276</f>
        <v>0.114042410077803</v>
      </c>
      <c r="O1276" s="43" t="n">
        <f aca="false">IF(A1276&lt;=$G$2, $D$2*(1-$D$3), 0)</f>
        <v>600000</v>
      </c>
      <c r="P1276" s="44" t="n">
        <f aca="false">O1276*I1276*K1276</f>
        <v>79.3409338684143</v>
      </c>
    </row>
    <row r="1277" customFormat="false" ht="15" hidden="false" customHeight="false" outlineLevel="0" collapsed="false">
      <c r="A1277" s="4" t="n">
        <f aca="false">WORKDAY(A1276, 1)</f>
        <v>45670</v>
      </c>
      <c r="B1277" s="33" t="n">
        <f aca="false">DATE(2000, MONTH(A1277), DAY(A1277))</f>
        <v>36538</v>
      </c>
      <c r="C1277" s="33" t="n">
        <f aca="false">VLOOKUP(B1277, $R$9:$S$13, 2)</f>
        <v>36605</v>
      </c>
      <c r="D1277" s="34" t="n">
        <f aca="false">IF(OR(C1277=B1277, AND(C1277&lt;&gt;C1276, C1276&gt;B1276)), 1, 0)</f>
        <v>0</v>
      </c>
      <c r="E1277" s="4" t="n">
        <f aca="false" t="array" ref="E1277:E1277">INDEX($A$9:A1276, MAX(IF($D$9:D1276=1, ROW(D$9:$D1276)-ROW($D$9)+1, 0)))</f>
        <v>45646</v>
      </c>
      <c r="F1277" s="36" t="n">
        <f aca="false">(A1277-$A$2)/365.25</f>
        <v>4.86242299794661</v>
      </c>
      <c r="G1277" s="37" t="n">
        <f aca="false">INDEX('Default Prob'!$P$5:$P$14,MIN(1+_xlfn.IFNA(MATCH(F1277,'Default Prob'!$F$5:$F$14,1),0),COUNT('Default Prob'!$P$5:$P$14)))</f>
        <v>0.056537953153086</v>
      </c>
      <c r="H1277" s="37" t="n">
        <f aca="false">H1276*EXP(-G1276*(F1277-F1276))</f>
        <v>0.831822762916471</v>
      </c>
      <c r="I1277" s="38" t="n">
        <f aca="false">H1276-H1277</f>
        <v>0.000386369427715749</v>
      </c>
      <c r="J1277" s="39" t="n">
        <f aca="false">INDEX('Default Prob'!$C$3:$C$20, _xlfn.IFNA(MATCH(F1277, 'Default Prob'!$B$3:$B$20, 1), 1))</f>
        <v>-0.00536</v>
      </c>
      <c r="K1277" s="40" t="n">
        <f aca="false">1/((1+J1277)^F1277)</f>
        <v>1.02647713817278</v>
      </c>
      <c r="L1277" s="41" t="n">
        <f aca="false">IF(AND(D1277, A1277 &lt;= $G$2), $D$5*$D$2*(A1277-E1277)/365.25, 0)</f>
        <v>0</v>
      </c>
      <c r="M1277" s="41" t="n">
        <f aca="false">IF(A1277&lt;=$G$2, $D$5*$D$2*(A1277-E1277)/365.25, 0)</f>
        <v>985.626283367557</v>
      </c>
      <c r="N1277" s="42" t="n">
        <f aca="false">(L1277*H1277 + M1277*I1277) * K1277</f>
        <v>0.390898777270586</v>
      </c>
      <c r="O1277" s="43" t="n">
        <f aca="false">IF(A1277&lt;=$G$2, $D$2*(1-$D$3), 0)</f>
        <v>600000</v>
      </c>
      <c r="P1277" s="44" t="n">
        <f aca="false">O1277*I1277*K1277</f>
        <v>237.959630663469</v>
      </c>
    </row>
    <row r="1278" customFormat="false" ht="15" hidden="false" customHeight="false" outlineLevel="0" collapsed="false">
      <c r="A1278" s="4" t="n">
        <f aca="false">WORKDAY(A1277, 1)</f>
        <v>45671</v>
      </c>
      <c r="B1278" s="33" t="n">
        <f aca="false">DATE(2000, MONTH(A1278), DAY(A1278))</f>
        <v>36539</v>
      </c>
      <c r="C1278" s="33" t="n">
        <f aca="false">VLOOKUP(B1278, $R$9:$S$13, 2)</f>
        <v>36605</v>
      </c>
      <c r="D1278" s="34" t="n">
        <f aca="false">IF(OR(C1278=B1278, AND(C1278&lt;&gt;C1277, C1277&gt;B1277)), 1, 0)</f>
        <v>0</v>
      </c>
      <c r="E1278" s="4" t="n">
        <f aca="false" t="array" ref="E1278:E1278">INDEX($A$9:A1277, MAX(IF($D$9:D1277=1, ROW(D$9:$D1277)-ROW($D$9)+1, 0)))</f>
        <v>45646</v>
      </c>
      <c r="F1278" s="36" t="n">
        <f aca="false">(A1278-$A$2)/365.25</f>
        <v>4.86516084873374</v>
      </c>
      <c r="G1278" s="37" t="n">
        <f aca="false">INDEX('Default Prob'!$P$5:$P$14,MIN(1+_xlfn.IFNA(MATCH(F1278,'Default Prob'!$F$5:$F$14,1),0),COUNT('Default Prob'!$P$5:$P$14)))</f>
        <v>0.056537953153086</v>
      </c>
      <c r="H1278" s="37" t="n">
        <f aca="false">H1277*EXP(-G1277*(F1278-F1277))</f>
        <v>0.831694012973477</v>
      </c>
      <c r="I1278" s="38" t="n">
        <f aca="false">H1277-H1278</f>
        <v>0.000128749942993611</v>
      </c>
      <c r="J1278" s="39" t="n">
        <f aca="false">INDEX('Default Prob'!$C$3:$C$20, _xlfn.IFNA(MATCH(F1278, 'Default Prob'!$B$3:$B$20, 1), 1))</f>
        <v>-0.00536</v>
      </c>
      <c r="K1278" s="40" t="n">
        <f aca="false">1/((1+J1278)^F1278)</f>
        <v>1.02649224222778</v>
      </c>
      <c r="L1278" s="41" t="n">
        <f aca="false">IF(AND(D1278, A1278 &lt;= $G$2), $D$5*$D$2*(A1278-E1278)/365.25, 0)</f>
        <v>0</v>
      </c>
      <c r="M1278" s="41" t="n">
        <f aca="false">IF(A1278&lt;=$G$2, $D$5*$D$2*(A1278-E1278)/365.25, 0)</f>
        <v>1026.69404517454</v>
      </c>
      <c r="N1278" s="42" t="n">
        <f aca="false">(L1278*H1278 + M1278*I1278) * K1278</f>
        <v>0.135688724507403</v>
      </c>
      <c r="O1278" s="43" t="n">
        <f aca="false">IF(A1278&lt;=$G$2, $D$2*(1-$D$3), 0)</f>
        <v>600000</v>
      </c>
      <c r="P1278" s="44" t="n">
        <f aca="false">O1278*I1278*K1278</f>
        <v>79.2964906021263</v>
      </c>
    </row>
    <row r="1279" customFormat="false" ht="15" hidden="false" customHeight="false" outlineLevel="0" collapsed="false">
      <c r="A1279" s="4" t="n">
        <f aca="false">WORKDAY(A1278, 1)</f>
        <v>45672</v>
      </c>
      <c r="B1279" s="33" t="n">
        <f aca="false">DATE(2000, MONTH(A1279), DAY(A1279))</f>
        <v>36540</v>
      </c>
      <c r="C1279" s="33" t="n">
        <f aca="false">VLOOKUP(B1279, $R$9:$S$13, 2)</f>
        <v>36605</v>
      </c>
      <c r="D1279" s="34" t="n">
        <f aca="false">IF(OR(C1279=B1279, AND(C1279&lt;&gt;C1278, C1278&gt;B1278)), 1, 0)</f>
        <v>0</v>
      </c>
      <c r="E1279" s="4" t="n">
        <f aca="false" t="array" ref="E1279:E1279">INDEX($A$9:A1278, MAX(IF($D$9:D1278=1, ROW(D$9:$D1278)-ROW($D$9)+1, 0)))</f>
        <v>45646</v>
      </c>
      <c r="F1279" s="36" t="n">
        <f aca="false">(A1279-$A$2)/365.25</f>
        <v>4.86789869952088</v>
      </c>
      <c r="G1279" s="37" t="n">
        <f aca="false">INDEX('Default Prob'!$P$5:$P$14,MIN(1+_xlfn.IFNA(MATCH(F1279,'Default Prob'!$F$5:$F$14,1),0),COUNT('Default Prob'!$P$5:$P$14)))</f>
        <v>0.056537953153086</v>
      </c>
      <c r="H1279" s="37" t="n">
        <f aca="false">H1278*EXP(-G1278*(F1279-F1278))</f>
        <v>0.831565282958464</v>
      </c>
      <c r="I1279" s="38" t="n">
        <f aca="false">H1278-H1279</f>
        <v>0.000128730015013123</v>
      </c>
      <c r="J1279" s="39" t="n">
        <f aca="false">INDEX('Default Prob'!$C$3:$C$20, _xlfn.IFNA(MATCH(F1279, 'Default Prob'!$B$3:$B$20, 1), 1))</f>
        <v>-0.00536</v>
      </c>
      <c r="K1279" s="40" t="n">
        <f aca="false">1/((1+J1279)^F1279)</f>
        <v>1.02650734650503</v>
      </c>
      <c r="L1279" s="41" t="n">
        <f aca="false">IF(AND(D1279, A1279 &lt;= $G$2), $D$5*$D$2*(A1279-E1279)/365.25, 0)</f>
        <v>0</v>
      </c>
      <c r="M1279" s="41" t="n">
        <f aca="false">IF(A1279&lt;=$G$2, $D$5*$D$2*(A1279-E1279)/365.25, 0)</f>
        <v>1067.76180698152</v>
      </c>
      <c r="N1279" s="42" t="n">
        <f aca="false">(L1279*H1279 + M1279*I1279) * K1279</f>
        <v>0.141096507568522</v>
      </c>
      <c r="O1279" s="43" t="n">
        <f aca="false">IF(A1279&lt;=$G$2, $D$2*(1-$D$3), 0)</f>
        <v>600000</v>
      </c>
      <c r="P1279" s="44" t="n">
        <f aca="false">O1279*I1279*K1279</f>
        <v>79.2853836760039</v>
      </c>
    </row>
    <row r="1280" customFormat="false" ht="15" hidden="false" customHeight="false" outlineLevel="0" collapsed="false">
      <c r="A1280" s="4" t="n">
        <f aca="false">WORKDAY(A1279, 1)</f>
        <v>45673</v>
      </c>
      <c r="B1280" s="33" t="n">
        <f aca="false">DATE(2000, MONTH(A1280), DAY(A1280))</f>
        <v>36541</v>
      </c>
      <c r="C1280" s="33" t="n">
        <f aca="false">VLOOKUP(B1280, $R$9:$S$13, 2)</f>
        <v>36605</v>
      </c>
      <c r="D1280" s="34" t="n">
        <f aca="false">IF(OR(C1280=B1280, AND(C1280&lt;&gt;C1279, C1279&gt;B1279)), 1, 0)</f>
        <v>0</v>
      </c>
      <c r="E1280" s="4" t="n">
        <f aca="false" t="array" ref="E1280:E1280">INDEX($A$9:A1279, MAX(IF($D$9:D1279=1, ROW(D$9:$D1279)-ROW($D$9)+1, 0)))</f>
        <v>45646</v>
      </c>
      <c r="F1280" s="36" t="n">
        <f aca="false">(A1280-$A$2)/365.25</f>
        <v>4.87063655030801</v>
      </c>
      <c r="G1280" s="37" t="n">
        <f aca="false">INDEX('Default Prob'!$P$5:$P$14,MIN(1+_xlfn.IFNA(MATCH(F1280,'Default Prob'!$F$5:$F$14,1),0),COUNT('Default Prob'!$P$5:$P$14)))</f>
        <v>0.056537953153086</v>
      </c>
      <c r="H1280" s="37" t="n">
        <f aca="false">H1279*EXP(-G1279*(F1280-F1279))</f>
        <v>0.831436572868347</v>
      </c>
      <c r="I1280" s="38" t="n">
        <f aca="false">H1279-H1280</f>
        <v>0.000128710090117057</v>
      </c>
      <c r="J1280" s="39" t="n">
        <f aca="false">INDEX('Default Prob'!$C$3:$C$20, _xlfn.IFNA(MATCH(F1280, 'Default Prob'!$B$3:$B$20, 1), 1))</f>
        <v>-0.00536</v>
      </c>
      <c r="K1280" s="40" t="n">
        <f aca="false">1/((1+J1280)^F1280)</f>
        <v>1.02652245100453</v>
      </c>
      <c r="L1280" s="41" t="n">
        <f aca="false">IF(AND(D1280, A1280 &lt;= $G$2), $D$5*$D$2*(A1280-E1280)/365.25, 0)</f>
        <v>0</v>
      </c>
      <c r="M1280" s="41" t="n">
        <f aca="false">IF(A1280&lt;=$G$2, $D$5*$D$2*(A1280-E1280)/365.25, 0)</f>
        <v>1108.8295687885</v>
      </c>
      <c r="N1280" s="42" t="n">
        <f aca="false">(L1280*H1280 + M1280*I1280) * K1280</f>
        <v>0.146502773049335</v>
      </c>
      <c r="O1280" s="43" t="n">
        <f aca="false">IF(A1280&lt;=$G$2, $D$2*(1-$D$3), 0)</f>
        <v>600000</v>
      </c>
      <c r="P1280" s="44" t="n">
        <f aca="false">O1280*I1280*K1280</f>
        <v>79.2742783055848</v>
      </c>
    </row>
    <row r="1281" customFormat="false" ht="15" hidden="false" customHeight="false" outlineLevel="0" collapsed="false">
      <c r="A1281" s="4" t="n">
        <f aca="false">WORKDAY(A1280, 1)</f>
        <v>45674</v>
      </c>
      <c r="B1281" s="33" t="n">
        <f aca="false">DATE(2000, MONTH(A1281), DAY(A1281))</f>
        <v>36542</v>
      </c>
      <c r="C1281" s="33" t="n">
        <f aca="false">VLOOKUP(B1281, $R$9:$S$13, 2)</f>
        <v>36605</v>
      </c>
      <c r="D1281" s="34" t="n">
        <f aca="false">IF(OR(C1281=B1281, AND(C1281&lt;&gt;C1280, C1280&gt;B1280)), 1, 0)</f>
        <v>0</v>
      </c>
      <c r="E1281" s="4" t="n">
        <f aca="false" t="array" ref="E1281:E1281">INDEX($A$9:A1280, MAX(IF($D$9:D1280=1, ROW(D$9:$D1280)-ROW($D$9)+1, 0)))</f>
        <v>45646</v>
      </c>
      <c r="F1281" s="36" t="n">
        <f aca="false">(A1281-$A$2)/365.25</f>
        <v>4.87337440109514</v>
      </c>
      <c r="G1281" s="37" t="n">
        <f aca="false">INDEX('Default Prob'!$P$5:$P$14,MIN(1+_xlfn.IFNA(MATCH(F1281,'Default Prob'!$F$5:$F$14,1),0),COUNT('Default Prob'!$P$5:$P$14)))</f>
        <v>0.056537953153086</v>
      </c>
      <c r="H1281" s="37" t="n">
        <f aca="false">H1280*EXP(-G1280*(F1281-F1280))</f>
        <v>0.831307882700042</v>
      </c>
      <c r="I1281" s="38" t="n">
        <f aca="false">H1280-H1281</f>
        <v>0.000128690168304968</v>
      </c>
      <c r="J1281" s="39" t="n">
        <f aca="false">INDEX('Default Prob'!$C$3:$C$20, _xlfn.IFNA(MATCH(F1281, 'Default Prob'!$B$3:$B$20, 1), 1))</f>
        <v>-0.00536</v>
      </c>
      <c r="K1281" s="40" t="n">
        <f aca="false">1/((1+J1281)^F1281)</f>
        <v>1.02653755572628</v>
      </c>
      <c r="L1281" s="41" t="n">
        <f aca="false">IF(AND(D1281, A1281 &lt;= $G$2), $D$5*$D$2*(A1281-E1281)/365.25, 0)</f>
        <v>0</v>
      </c>
      <c r="M1281" s="41" t="n">
        <f aca="false">IF(A1281&lt;=$G$2, $D$5*$D$2*(A1281-E1281)/365.25, 0)</f>
        <v>1149.89733059548</v>
      </c>
      <c r="N1281" s="42" t="n">
        <f aca="false">(L1281*H1281 + M1281*I1281) * K1281</f>
        <v>0.151907521268911</v>
      </c>
      <c r="O1281" s="43" t="n">
        <f aca="false">IF(A1281&lt;=$G$2, $D$2*(1-$D$3), 0)</f>
        <v>600000</v>
      </c>
      <c r="P1281" s="44" t="n">
        <f aca="false">O1281*I1281*K1281</f>
        <v>79.2631744906713</v>
      </c>
    </row>
    <row r="1282" customFormat="false" ht="15" hidden="false" customHeight="false" outlineLevel="0" collapsed="false">
      <c r="A1282" s="4" t="n">
        <f aca="false">WORKDAY(A1281, 1)</f>
        <v>45677</v>
      </c>
      <c r="B1282" s="33" t="n">
        <f aca="false">DATE(2000, MONTH(A1282), DAY(A1282))</f>
        <v>36545</v>
      </c>
      <c r="C1282" s="33" t="n">
        <f aca="false">VLOOKUP(B1282, $R$9:$S$13, 2)</f>
        <v>36605</v>
      </c>
      <c r="D1282" s="34" t="n">
        <f aca="false">IF(OR(C1282=B1282, AND(C1282&lt;&gt;C1281, C1281&gt;B1281)), 1, 0)</f>
        <v>0</v>
      </c>
      <c r="E1282" s="4" t="n">
        <f aca="false" t="array" ref="E1282:E1282">INDEX($A$9:A1281, MAX(IF($D$9:D1281=1, ROW(D$9:$D1281)-ROW($D$9)+1, 0)))</f>
        <v>45646</v>
      </c>
      <c r="F1282" s="36" t="n">
        <f aca="false">(A1282-$A$2)/365.25</f>
        <v>4.88158795345654</v>
      </c>
      <c r="G1282" s="37" t="n">
        <f aca="false">INDEX('Default Prob'!$P$5:$P$14,MIN(1+_xlfn.IFNA(MATCH(F1282,'Default Prob'!$F$5:$F$14,1),0),COUNT('Default Prob'!$P$5:$P$14)))</f>
        <v>0.056537953153086</v>
      </c>
      <c r="H1282" s="37" t="n">
        <f aca="false">H1281*EXP(-G1281*(F1282-F1281))</f>
        <v>0.830921931695167</v>
      </c>
      <c r="I1282" s="38" t="n">
        <f aca="false">H1281-H1282</f>
        <v>0.00038595100487504</v>
      </c>
      <c r="J1282" s="39" t="n">
        <f aca="false">INDEX('Default Prob'!$C$3:$C$20, _xlfn.IFNA(MATCH(F1282, 'Default Prob'!$B$3:$B$20, 1), 1))</f>
        <v>-0.00536</v>
      </c>
      <c r="K1282" s="40" t="n">
        <f aca="false">1/((1+J1282)^F1282)</f>
        <v>1.0265828712251</v>
      </c>
      <c r="L1282" s="41" t="n">
        <f aca="false">IF(AND(D1282, A1282 &lt;= $G$2), $D$5*$D$2*(A1282-E1282)/365.25, 0)</f>
        <v>0</v>
      </c>
      <c r="M1282" s="41" t="n">
        <f aca="false">IF(A1282&lt;=$G$2, $D$5*$D$2*(A1282-E1282)/365.25, 0)</f>
        <v>1273.10061601643</v>
      </c>
      <c r="N1282" s="42" t="n">
        <f aca="false">(L1282*H1282 + M1282*I1282) * K1282</f>
        <v>0.504416074449356</v>
      </c>
      <c r="O1282" s="43" t="n">
        <f aca="false">IF(A1282&lt;=$G$2, $D$2*(1-$D$3), 0)</f>
        <v>600000</v>
      </c>
      <c r="P1282" s="44" t="n">
        <f aca="false">O1282*I1282*K1282</f>
        <v>237.7264144421</v>
      </c>
    </row>
    <row r="1283" customFormat="false" ht="15" hidden="false" customHeight="false" outlineLevel="0" collapsed="false">
      <c r="A1283" s="4" t="n">
        <f aca="false">WORKDAY(A1282, 1)</f>
        <v>45678</v>
      </c>
      <c r="B1283" s="33" t="n">
        <f aca="false">DATE(2000, MONTH(A1283), DAY(A1283))</f>
        <v>36546</v>
      </c>
      <c r="C1283" s="33" t="n">
        <f aca="false">VLOOKUP(B1283, $R$9:$S$13, 2)</f>
        <v>36605</v>
      </c>
      <c r="D1283" s="34" t="n">
        <f aca="false">IF(OR(C1283=B1283, AND(C1283&lt;&gt;C1282, C1282&gt;B1282)), 1, 0)</f>
        <v>0</v>
      </c>
      <c r="E1283" s="4" t="n">
        <f aca="false" t="array" ref="E1283:E1283">INDEX($A$9:A1282, MAX(IF($D$9:D1282=1, ROW(D$9:$D1282)-ROW($D$9)+1, 0)))</f>
        <v>45646</v>
      </c>
      <c r="F1283" s="36" t="n">
        <f aca="false">(A1283-$A$2)/365.25</f>
        <v>4.88432580424367</v>
      </c>
      <c r="G1283" s="37" t="n">
        <f aca="false">INDEX('Default Prob'!$P$5:$P$14,MIN(1+_xlfn.IFNA(MATCH(F1283,'Default Prob'!$F$5:$F$14,1),0),COUNT('Default Prob'!$P$5:$P$14)))</f>
        <v>0.056537953153086</v>
      </c>
      <c r="H1283" s="37" t="n">
        <f aca="false">H1282*EXP(-G1282*(F1283-F1282))</f>
        <v>0.83079332118328</v>
      </c>
      <c r="I1283" s="38" t="n">
        <f aca="false">H1282-H1283</f>
        <v>0.000128610511886951</v>
      </c>
      <c r="J1283" s="39" t="n">
        <f aca="false">INDEX('Default Prob'!$C$3:$C$20, _xlfn.IFNA(MATCH(F1283, 'Default Prob'!$B$3:$B$20, 1), 1))</f>
        <v>-0.00536</v>
      </c>
      <c r="K1283" s="40" t="n">
        <f aca="false">1/((1+J1283)^F1283)</f>
        <v>1.02659797683591</v>
      </c>
      <c r="L1283" s="41" t="n">
        <f aca="false">IF(AND(D1283, A1283 &lt;= $G$2), $D$5*$D$2*(A1283-E1283)/365.25, 0)</f>
        <v>0</v>
      </c>
      <c r="M1283" s="41" t="n">
        <f aca="false">IF(A1283&lt;=$G$2, $D$5*$D$2*(A1283-E1283)/365.25, 0)</f>
        <v>1314.16837782341</v>
      </c>
      <c r="N1283" s="42" t="n">
        <f aca="false">(L1283*H1283 + M1283*I1283) * K1283</f>
        <v>0.17351134791356</v>
      </c>
      <c r="O1283" s="43" t="n">
        <f aca="false">IF(A1283&lt;=$G$2, $D$2*(1-$D$3), 0)</f>
        <v>600000</v>
      </c>
      <c r="P1283" s="44" t="n">
        <f aca="false">O1283*I1283*K1283</f>
        <v>79.2187747817846</v>
      </c>
    </row>
    <row r="1284" customFormat="false" ht="15" hidden="false" customHeight="false" outlineLevel="0" collapsed="false">
      <c r="A1284" s="4" t="n">
        <f aca="false">WORKDAY(A1283, 1)</f>
        <v>45679</v>
      </c>
      <c r="B1284" s="33" t="n">
        <f aca="false">DATE(2000, MONTH(A1284), DAY(A1284))</f>
        <v>36547</v>
      </c>
      <c r="C1284" s="33" t="n">
        <f aca="false">VLOOKUP(B1284, $R$9:$S$13, 2)</f>
        <v>36605</v>
      </c>
      <c r="D1284" s="34" t="n">
        <f aca="false">IF(OR(C1284=B1284, AND(C1284&lt;&gt;C1283, C1283&gt;B1283)), 1, 0)</f>
        <v>0</v>
      </c>
      <c r="E1284" s="4" t="n">
        <f aca="false" t="array" ref="E1284:E1284">INDEX($A$9:A1283, MAX(IF($D$9:D1283=1, ROW(D$9:$D1283)-ROW($D$9)+1, 0)))</f>
        <v>45646</v>
      </c>
      <c r="F1284" s="36" t="n">
        <f aca="false">(A1284-$A$2)/365.25</f>
        <v>4.8870636550308</v>
      </c>
      <c r="G1284" s="37" t="n">
        <f aca="false">INDEX('Default Prob'!$P$5:$P$14,MIN(1+_xlfn.IFNA(MATCH(F1284,'Default Prob'!$F$5:$F$14,1),0),COUNT('Default Prob'!$P$5:$P$14)))</f>
        <v>0.056537953153086</v>
      </c>
      <c r="H1284" s="37" t="n">
        <f aca="false">H1283*EXP(-G1283*(F1284-F1283))</f>
        <v>0.830664730577792</v>
      </c>
      <c r="I1284" s="38" t="n">
        <f aca="false">H1283-H1284</f>
        <v>0.000128590605487644</v>
      </c>
      <c r="J1284" s="39" t="n">
        <f aca="false">INDEX('Default Prob'!$C$3:$C$20, _xlfn.IFNA(MATCH(F1284, 'Default Prob'!$B$3:$B$20, 1), 1))</f>
        <v>-0.00536</v>
      </c>
      <c r="K1284" s="40" t="n">
        <f aca="false">1/((1+J1284)^F1284)</f>
        <v>1.02661308266899</v>
      </c>
      <c r="L1284" s="41" t="n">
        <f aca="false">IF(AND(D1284, A1284 &lt;= $G$2), $D$5*$D$2*(A1284-E1284)/365.25, 0)</f>
        <v>0</v>
      </c>
      <c r="M1284" s="41" t="n">
        <f aca="false">IF(A1284&lt;=$G$2, $D$5*$D$2*(A1284-E1284)/365.25, 0)</f>
        <v>1355.23613963039</v>
      </c>
      <c r="N1284" s="42" t="n">
        <f aca="false">(L1284*H1284 + M1284*I1284) * K1284</f>
        <v>0.178908514610434</v>
      </c>
      <c r="O1284" s="43" t="n">
        <f aca="false">IF(A1284&lt;=$G$2, $D$2*(1-$D$3), 0)</f>
        <v>600000</v>
      </c>
      <c r="P1284" s="44" t="n">
        <f aca="false">O1284*I1284*K1284</f>
        <v>79.207678741165</v>
      </c>
    </row>
    <row r="1285" customFormat="false" ht="15" hidden="false" customHeight="false" outlineLevel="0" collapsed="false">
      <c r="A1285" s="4" t="n">
        <f aca="false">WORKDAY(A1284, 1)</f>
        <v>45680</v>
      </c>
      <c r="B1285" s="33" t="n">
        <f aca="false">DATE(2000, MONTH(A1285), DAY(A1285))</f>
        <v>36548</v>
      </c>
      <c r="C1285" s="33" t="n">
        <f aca="false">VLOOKUP(B1285, $R$9:$S$13, 2)</f>
        <v>36605</v>
      </c>
      <c r="D1285" s="34" t="n">
        <f aca="false">IF(OR(C1285=B1285, AND(C1285&lt;&gt;C1284, C1284&gt;B1284)), 1, 0)</f>
        <v>0</v>
      </c>
      <c r="E1285" s="4" t="n">
        <f aca="false" t="array" ref="E1285:E1285">INDEX($A$9:A1284, MAX(IF($D$9:D1284=1, ROW(D$9:$D1284)-ROW($D$9)+1, 0)))</f>
        <v>45646</v>
      </c>
      <c r="F1285" s="36" t="n">
        <f aca="false">(A1285-$A$2)/365.25</f>
        <v>4.88980150581793</v>
      </c>
      <c r="G1285" s="37" t="n">
        <f aca="false">INDEX('Default Prob'!$P$5:$P$14,MIN(1+_xlfn.IFNA(MATCH(F1285,'Default Prob'!$F$5:$F$14,1),0),COUNT('Default Prob'!$P$5:$P$14)))</f>
        <v>0.056537953153086</v>
      </c>
      <c r="H1285" s="37" t="n">
        <f aca="false">H1284*EXP(-G1284*(F1285-F1284))</f>
        <v>0.830536159875623</v>
      </c>
      <c r="I1285" s="38" t="n">
        <f aca="false">H1284-H1285</f>
        <v>0.000128570702169539</v>
      </c>
      <c r="J1285" s="39" t="n">
        <f aca="false">INDEX('Default Prob'!$C$3:$C$20, _xlfn.IFNA(MATCH(F1285, 'Default Prob'!$B$3:$B$20, 1), 1))</f>
        <v>-0.00536</v>
      </c>
      <c r="K1285" s="40" t="n">
        <f aca="false">1/((1+J1285)^F1285)</f>
        <v>1.02662818872434</v>
      </c>
      <c r="L1285" s="41" t="n">
        <f aca="false">IF(AND(D1285, A1285 &lt;= $G$2), $D$5*$D$2*(A1285-E1285)/365.25, 0)</f>
        <v>0</v>
      </c>
      <c r="M1285" s="41" t="n">
        <f aca="false">IF(A1285&lt;=$G$2, $D$5*$D$2*(A1285-E1285)/365.25, 0)</f>
        <v>1396.30390143737</v>
      </c>
      <c r="N1285" s="42" t="n">
        <f aca="false">(L1285*H1285 + M1285*I1285) * K1285</f>
        <v>0.184304165959147</v>
      </c>
      <c r="O1285" s="43" t="n">
        <f aca="false">IF(A1285&lt;=$G$2, $D$2*(1-$D$3), 0)</f>
        <v>600000</v>
      </c>
      <c r="P1285" s="44" t="n">
        <f aca="false">O1285*I1285*K1285</f>
        <v>79.1965842547981</v>
      </c>
    </row>
    <row r="1286" customFormat="false" ht="15" hidden="false" customHeight="false" outlineLevel="0" collapsed="false">
      <c r="A1286" s="4" t="n">
        <f aca="false">WORKDAY(A1285, 1)</f>
        <v>45681</v>
      </c>
      <c r="B1286" s="33" t="n">
        <f aca="false">DATE(2000, MONTH(A1286), DAY(A1286))</f>
        <v>36549</v>
      </c>
      <c r="C1286" s="33" t="n">
        <f aca="false">VLOOKUP(B1286, $R$9:$S$13, 2)</f>
        <v>36605</v>
      </c>
      <c r="D1286" s="34" t="n">
        <f aca="false">IF(OR(C1286=B1286, AND(C1286&lt;&gt;C1285, C1285&gt;B1285)), 1, 0)</f>
        <v>0</v>
      </c>
      <c r="E1286" s="4" t="n">
        <f aca="false" t="array" ref="E1286:E1286">INDEX($A$9:A1285, MAX(IF($D$9:D1285=1, ROW(D$9:$D1285)-ROW($D$9)+1, 0)))</f>
        <v>45646</v>
      </c>
      <c r="F1286" s="36" t="n">
        <f aca="false">(A1286-$A$2)/365.25</f>
        <v>4.89253935660507</v>
      </c>
      <c r="G1286" s="37" t="n">
        <f aca="false">INDEX('Default Prob'!$P$5:$P$14,MIN(1+_xlfn.IFNA(MATCH(F1286,'Default Prob'!$F$5:$F$14,1),0),COUNT('Default Prob'!$P$5:$P$14)))</f>
        <v>0.056537953153086</v>
      </c>
      <c r="H1286" s="37" t="n">
        <f aca="false">H1285*EXP(-G1285*(F1286-F1285))</f>
        <v>0.830407609073691</v>
      </c>
      <c r="I1286" s="38" t="n">
        <f aca="false">H1285-H1286</f>
        <v>0.00012855080193197</v>
      </c>
      <c r="J1286" s="39" t="n">
        <f aca="false">INDEX('Default Prob'!$C$3:$C$20, _xlfn.IFNA(MATCH(F1286, 'Default Prob'!$B$3:$B$20, 1), 1))</f>
        <v>-0.00536</v>
      </c>
      <c r="K1286" s="40" t="n">
        <f aca="false">1/((1+J1286)^F1286)</f>
        <v>1.02664329500196</v>
      </c>
      <c r="L1286" s="41" t="n">
        <f aca="false">IF(AND(D1286, A1286 &lt;= $G$2), $D$5*$D$2*(A1286-E1286)/365.25, 0)</f>
        <v>0</v>
      </c>
      <c r="M1286" s="41" t="n">
        <f aca="false">IF(A1286&lt;=$G$2, $D$5*$D$2*(A1286-E1286)/365.25, 0)</f>
        <v>1437.37166324435</v>
      </c>
      <c r="N1286" s="42" t="n">
        <f aca="false">(L1286*H1286 + M1286*I1286) * K1286</f>
        <v>0.189698302278045</v>
      </c>
      <c r="O1286" s="43" t="n">
        <f aca="false">IF(A1286&lt;=$G$2, $D$2*(1-$D$3), 0)</f>
        <v>600000</v>
      </c>
      <c r="P1286" s="44" t="n">
        <f aca="false">O1286*I1286*K1286</f>
        <v>79.1854913223498</v>
      </c>
    </row>
    <row r="1287" customFormat="false" ht="15" hidden="false" customHeight="false" outlineLevel="0" collapsed="false">
      <c r="A1287" s="4" t="n">
        <f aca="false">WORKDAY(A1286, 1)</f>
        <v>45684</v>
      </c>
      <c r="B1287" s="33" t="n">
        <f aca="false">DATE(2000, MONTH(A1287), DAY(A1287))</f>
        <v>36552</v>
      </c>
      <c r="C1287" s="33" t="n">
        <f aca="false">VLOOKUP(B1287, $R$9:$S$13, 2)</f>
        <v>36605</v>
      </c>
      <c r="D1287" s="34" t="n">
        <f aca="false">IF(OR(C1287=B1287, AND(C1287&lt;&gt;C1286, C1286&gt;B1286)), 1, 0)</f>
        <v>0</v>
      </c>
      <c r="E1287" s="4" t="n">
        <f aca="false" t="array" ref="E1287:E1287">INDEX($A$9:A1286, MAX(IF($D$9:D1286=1, ROW(D$9:$D1286)-ROW($D$9)+1, 0)))</f>
        <v>45646</v>
      </c>
      <c r="F1287" s="36" t="n">
        <f aca="false">(A1287-$A$2)/365.25</f>
        <v>4.90075290896646</v>
      </c>
      <c r="G1287" s="37" t="n">
        <f aca="false">INDEX('Default Prob'!$P$5:$P$14,MIN(1+_xlfn.IFNA(MATCH(F1287,'Default Prob'!$F$5:$F$14,1),0),COUNT('Default Prob'!$P$5:$P$14)))</f>
        <v>0.056537953153086</v>
      </c>
      <c r="H1287" s="37" t="n">
        <f aca="false">H1286*EXP(-G1286*(F1287-F1286))</f>
        <v>0.830022076038521</v>
      </c>
      <c r="I1287" s="38" t="n">
        <f aca="false">H1286-H1287</f>
        <v>0.000385533035169749</v>
      </c>
      <c r="J1287" s="39" t="n">
        <f aca="false">INDEX('Default Prob'!$C$3:$C$20, _xlfn.IFNA(MATCH(F1287, 'Default Prob'!$B$3:$B$20, 1), 1))</f>
        <v>-0.00536</v>
      </c>
      <c r="K1287" s="40" t="n">
        <f aca="false">1/((1+J1287)^F1287)</f>
        <v>1.02668861516855</v>
      </c>
      <c r="L1287" s="41" t="n">
        <f aca="false">IF(AND(D1287, A1287 &lt;= $G$2), $D$5*$D$2*(A1287-E1287)/365.25, 0)</f>
        <v>0</v>
      </c>
      <c r="M1287" s="41" t="n">
        <f aca="false">IF(A1287&lt;=$G$2, $D$5*$D$2*(A1287-E1287)/365.25, 0)</f>
        <v>1560.5749486653</v>
      </c>
      <c r="N1287" s="42" t="n">
        <f aca="false">(L1287*H1287 + M1287*I1287) * K1287</f>
        <v>0.617710487196958</v>
      </c>
      <c r="O1287" s="43" t="n">
        <f aca="false">IF(A1287&lt;=$G$2, $D$2*(1-$D$3), 0)</f>
        <v>600000</v>
      </c>
      <c r="P1287" s="44" t="n">
        <f aca="false">O1287*I1287*K1287</f>
        <v>237.493426788094</v>
      </c>
    </row>
    <row r="1288" customFormat="false" ht="15" hidden="false" customHeight="false" outlineLevel="0" collapsed="false">
      <c r="A1288" s="4" t="n">
        <f aca="false">WORKDAY(A1287, 1)</f>
        <v>45685</v>
      </c>
      <c r="B1288" s="33" t="n">
        <f aca="false">DATE(2000, MONTH(A1288), DAY(A1288))</f>
        <v>36553</v>
      </c>
      <c r="C1288" s="33" t="n">
        <f aca="false">VLOOKUP(B1288, $R$9:$S$13, 2)</f>
        <v>36605</v>
      </c>
      <c r="D1288" s="34" t="n">
        <f aca="false">IF(OR(C1288=B1288, AND(C1288&lt;&gt;C1287, C1287&gt;B1287)), 1, 0)</f>
        <v>0</v>
      </c>
      <c r="E1288" s="4" t="n">
        <f aca="false" t="array" ref="E1288:E1288">INDEX($A$9:A1287, MAX(IF($D$9:D1287=1, ROW(D$9:$D1287)-ROW($D$9)+1, 0)))</f>
        <v>45646</v>
      </c>
      <c r="F1288" s="36" t="n">
        <f aca="false">(A1288-$A$2)/365.25</f>
        <v>4.90349075975359</v>
      </c>
      <c r="G1288" s="37" t="n">
        <f aca="false">INDEX('Default Prob'!$P$5:$P$14,MIN(1+_xlfn.IFNA(MATCH(F1288,'Default Prob'!$F$5:$F$14,1),0),COUNT('Default Prob'!$P$5:$P$14)))</f>
        <v>0.056537953153086</v>
      </c>
      <c r="H1288" s="37" t="n">
        <f aca="false">H1287*EXP(-G1287*(F1288-F1287))</f>
        <v>0.829893604806742</v>
      </c>
      <c r="I1288" s="38" t="n">
        <f aca="false">H1287-H1288</f>
        <v>0.000128471231778726</v>
      </c>
      <c r="J1288" s="39" t="n">
        <f aca="false">INDEX('Default Prob'!$C$3:$C$20, _xlfn.IFNA(MATCH(F1288, 'Default Prob'!$B$3:$B$20, 1), 1))</f>
        <v>-0.00536</v>
      </c>
      <c r="K1288" s="40" t="n">
        <f aca="false">1/((1+J1288)^F1288)</f>
        <v>1.02670372233532</v>
      </c>
      <c r="L1288" s="41" t="n">
        <f aca="false">IF(AND(D1288, A1288 &lt;= $G$2), $D$5*$D$2*(A1288-E1288)/365.25, 0)</f>
        <v>0</v>
      </c>
      <c r="M1288" s="41" t="n">
        <f aca="false">IF(A1288&lt;=$G$2, $D$5*$D$2*(A1288-E1288)/365.25, 0)</f>
        <v>1601.64271047228</v>
      </c>
      <c r="N1288" s="42" t="n">
        <f aca="false">(L1288*H1288 + M1288*I1288) * K1288</f>
        <v>0.211259703627459</v>
      </c>
      <c r="O1288" s="43" t="n">
        <f aca="false">IF(A1288&lt;=$G$2, $D$2*(1-$D$3), 0)</f>
        <v>600000</v>
      </c>
      <c r="P1288" s="44" t="n">
        <f aca="false">O1288*I1288*K1288</f>
        <v>79.1411351281328</v>
      </c>
    </row>
    <row r="1289" customFormat="false" ht="15" hidden="false" customHeight="false" outlineLevel="0" collapsed="false">
      <c r="A1289" s="4" t="n">
        <f aca="false">WORKDAY(A1288, 1)</f>
        <v>45686</v>
      </c>
      <c r="B1289" s="33" t="n">
        <f aca="false">DATE(2000, MONTH(A1289), DAY(A1289))</f>
        <v>36554</v>
      </c>
      <c r="C1289" s="33" t="n">
        <f aca="false">VLOOKUP(B1289, $R$9:$S$13, 2)</f>
        <v>36605</v>
      </c>
      <c r="D1289" s="34" t="n">
        <f aca="false">IF(OR(C1289=B1289, AND(C1289&lt;&gt;C1288, C1288&gt;B1288)), 1, 0)</f>
        <v>0</v>
      </c>
      <c r="E1289" s="4" t="n">
        <f aca="false" t="array" ref="E1289:E1289">INDEX($A$9:A1288, MAX(IF($D$9:D1288=1, ROW(D$9:$D1288)-ROW($D$9)+1, 0)))</f>
        <v>45646</v>
      </c>
      <c r="F1289" s="36" t="n">
        <f aca="false">(A1289-$A$2)/365.25</f>
        <v>4.90622861054073</v>
      </c>
      <c r="G1289" s="37" t="n">
        <f aca="false">INDEX('Default Prob'!$P$5:$P$14,MIN(1+_xlfn.IFNA(MATCH(F1289,'Default Prob'!$F$5:$F$14,1),0),COUNT('Default Prob'!$P$5:$P$14)))</f>
        <v>0.056537953153086</v>
      </c>
      <c r="H1289" s="37" t="n">
        <f aca="false">H1288*EXP(-G1288*(F1289-F1288))</f>
        <v>0.829765153459805</v>
      </c>
      <c r="I1289" s="38" t="n">
        <f aca="false">H1288-H1289</f>
        <v>0.000128451346937286</v>
      </c>
      <c r="J1289" s="39" t="n">
        <f aca="false">INDEX('Default Prob'!$C$3:$C$20, _xlfn.IFNA(MATCH(F1289, 'Default Prob'!$B$3:$B$20, 1), 1))</f>
        <v>-0.00536</v>
      </c>
      <c r="K1289" s="40" t="n">
        <f aca="false">1/((1+J1289)^F1289)</f>
        <v>1.02671882972438</v>
      </c>
      <c r="L1289" s="41" t="n">
        <f aca="false">IF(AND(D1289, A1289 &lt;= $G$2), $D$5*$D$2*(A1289-E1289)/365.25, 0)</f>
        <v>0</v>
      </c>
      <c r="M1289" s="41" t="n">
        <f aca="false">IF(A1289&lt;=$G$2, $D$5*$D$2*(A1289-E1289)/365.25, 0)</f>
        <v>1642.71047227926</v>
      </c>
      <c r="N1289" s="42" t="n">
        <f aca="false">(L1289*H1289 + M1289*I1289) * K1289</f>
        <v>0.216646269575311</v>
      </c>
      <c r="O1289" s="43" t="n">
        <f aca="false">IF(A1289&lt;=$G$2, $D$2*(1-$D$3), 0)</f>
        <v>600000</v>
      </c>
      <c r="P1289" s="44" t="n">
        <f aca="false">O1289*I1289*K1289</f>
        <v>79.1300499623824</v>
      </c>
    </row>
    <row r="1290" customFormat="false" ht="15" hidden="false" customHeight="false" outlineLevel="0" collapsed="false">
      <c r="A1290" s="4" t="n">
        <f aca="false">WORKDAY(A1289, 1)</f>
        <v>45687</v>
      </c>
      <c r="B1290" s="33" t="n">
        <f aca="false">DATE(2000, MONTH(A1290), DAY(A1290))</f>
        <v>36555</v>
      </c>
      <c r="C1290" s="33" t="n">
        <f aca="false">VLOOKUP(B1290, $R$9:$S$13, 2)</f>
        <v>36605</v>
      </c>
      <c r="D1290" s="34" t="n">
        <f aca="false">IF(OR(C1290=B1290, AND(C1290&lt;&gt;C1289, C1289&gt;B1289)), 1, 0)</f>
        <v>0</v>
      </c>
      <c r="E1290" s="4" t="n">
        <f aca="false" t="array" ref="E1290:E1290">INDEX($A$9:A1289, MAX(IF($D$9:D1289=1, ROW(D$9:$D1289)-ROW($D$9)+1, 0)))</f>
        <v>45646</v>
      </c>
      <c r="F1290" s="36" t="n">
        <f aca="false">(A1290-$A$2)/365.25</f>
        <v>4.90896646132786</v>
      </c>
      <c r="G1290" s="37" t="n">
        <f aca="false">INDEX('Default Prob'!$P$5:$P$14,MIN(1+_xlfn.IFNA(MATCH(F1290,'Default Prob'!$F$5:$F$14,1),0),COUNT('Default Prob'!$P$5:$P$14)))</f>
        <v>0.056537953153086</v>
      </c>
      <c r="H1290" s="37" t="n">
        <f aca="false">H1289*EXP(-G1289*(F1290-F1289))</f>
        <v>0.829636721994631</v>
      </c>
      <c r="I1290" s="38" t="n">
        <f aca="false">H1289-H1290</f>
        <v>0.000128431465173606</v>
      </c>
      <c r="J1290" s="39" t="n">
        <f aca="false">INDEX('Default Prob'!$C$3:$C$20, _xlfn.IFNA(MATCH(F1290, 'Default Prob'!$B$3:$B$20, 1), 1))</f>
        <v>-0.00536</v>
      </c>
      <c r="K1290" s="40" t="n">
        <f aca="false">1/((1+J1290)^F1290)</f>
        <v>1.02673393733574</v>
      </c>
      <c r="L1290" s="41" t="n">
        <f aca="false">IF(AND(D1290, A1290 &lt;= $G$2), $D$5*$D$2*(A1290-E1290)/365.25, 0)</f>
        <v>0</v>
      </c>
      <c r="M1290" s="41" t="n">
        <f aca="false">IF(A1290&lt;=$G$2, $D$5*$D$2*(A1290-E1290)/365.25, 0)</f>
        <v>1683.77823408624</v>
      </c>
      <c r="N1290" s="42" t="n">
        <f aca="false">(L1290*H1290 + M1290*I1290) * K1290</f>
        <v>0.222031322403913</v>
      </c>
      <c r="O1290" s="43" t="n">
        <f aca="false">IF(A1290&lt;=$G$2, $D$2*(1-$D$3), 0)</f>
        <v>600000</v>
      </c>
      <c r="P1290" s="44" t="n">
        <f aca="false">O1290*I1290*K1290</f>
        <v>79.1189663492969</v>
      </c>
    </row>
    <row r="1291" customFormat="false" ht="15" hidden="false" customHeight="false" outlineLevel="0" collapsed="false">
      <c r="A1291" s="4" t="n">
        <f aca="false">WORKDAY(A1290, 1)</f>
        <v>45688</v>
      </c>
      <c r="B1291" s="33" t="n">
        <f aca="false">DATE(2000, MONTH(A1291), DAY(A1291))</f>
        <v>36556</v>
      </c>
      <c r="C1291" s="33" t="n">
        <f aca="false">VLOOKUP(B1291, $R$9:$S$13, 2)</f>
        <v>36605</v>
      </c>
      <c r="D1291" s="34" t="n">
        <f aca="false">IF(OR(C1291=B1291, AND(C1291&lt;&gt;C1290, C1290&gt;B1290)), 1, 0)</f>
        <v>0</v>
      </c>
      <c r="E1291" s="4" t="n">
        <f aca="false" t="array" ref="E1291:E1291">INDEX($A$9:A1290, MAX(IF($D$9:D1290=1, ROW(D$9:$D1290)-ROW($D$9)+1, 0)))</f>
        <v>45646</v>
      </c>
      <c r="F1291" s="36" t="n">
        <f aca="false">(A1291-$A$2)/365.25</f>
        <v>4.91170431211499</v>
      </c>
      <c r="G1291" s="37" t="n">
        <f aca="false">INDEX('Default Prob'!$P$5:$P$14,MIN(1+_xlfn.IFNA(MATCH(F1291,'Default Prob'!$F$5:$F$14,1),0),COUNT('Default Prob'!$P$5:$P$14)))</f>
        <v>0.056537953153086</v>
      </c>
      <c r="H1291" s="37" t="n">
        <f aca="false">H1290*EXP(-G1290*(F1291-F1290))</f>
        <v>0.829508310408144</v>
      </c>
      <c r="I1291" s="38" t="n">
        <f aca="false">H1290-H1291</f>
        <v>0.000128411586487132</v>
      </c>
      <c r="J1291" s="39" t="n">
        <f aca="false">INDEX('Default Prob'!$C$3:$C$20, _xlfn.IFNA(MATCH(F1291, 'Default Prob'!$B$3:$B$20, 1), 1))</f>
        <v>-0.00536</v>
      </c>
      <c r="K1291" s="40" t="n">
        <f aca="false">1/((1+J1291)^F1291)</f>
        <v>1.0267490451694</v>
      </c>
      <c r="L1291" s="41" t="n">
        <f aca="false">IF(AND(D1291, A1291 &lt;= $G$2), $D$5*$D$2*(A1291-E1291)/365.25, 0)</f>
        <v>0</v>
      </c>
      <c r="M1291" s="41" t="n">
        <f aca="false">IF(A1291&lt;=$G$2, $D$5*$D$2*(A1291-E1291)/365.25, 0)</f>
        <v>1724.84599589322</v>
      </c>
      <c r="N1291" s="42" t="n">
        <f aca="false">(L1291*H1291 + M1291*I1291) * K1291</f>
        <v>0.227414862431323</v>
      </c>
      <c r="O1291" s="43" t="n">
        <f aca="false">IF(A1291&lt;=$G$2, $D$2*(1-$D$3), 0)</f>
        <v>600000</v>
      </c>
      <c r="P1291" s="44" t="n">
        <f aca="false">O1291*I1291*K1291</f>
        <v>79.1078842886103</v>
      </c>
    </row>
    <row r="1292" customFormat="false" ht="15" hidden="false" customHeight="false" outlineLevel="0" collapsed="false">
      <c r="A1292" s="4" t="n">
        <f aca="false">WORKDAY(A1291, 1)</f>
        <v>45691</v>
      </c>
      <c r="B1292" s="33" t="n">
        <f aca="false">DATE(2000, MONTH(A1292), DAY(A1292))</f>
        <v>36559</v>
      </c>
      <c r="C1292" s="33" t="n">
        <f aca="false">VLOOKUP(B1292, $R$9:$S$13, 2)</f>
        <v>36605</v>
      </c>
      <c r="D1292" s="34" t="n">
        <f aca="false">IF(OR(C1292=B1292, AND(C1292&lt;&gt;C1291, C1291&gt;B1291)), 1, 0)</f>
        <v>0</v>
      </c>
      <c r="E1292" s="4" t="n">
        <f aca="false" t="array" ref="E1292:E1292">INDEX($A$9:A1291, MAX(IF($D$9:D1291=1, ROW(D$9:$D1291)-ROW($D$9)+1, 0)))</f>
        <v>45646</v>
      </c>
      <c r="F1292" s="36" t="n">
        <f aca="false">(A1292-$A$2)/365.25</f>
        <v>4.91991786447639</v>
      </c>
      <c r="G1292" s="37" t="n">
        <f aca="false">INDEX('Default Prob'!$P$5:$P$14,MIN(1+_xlfn.IFNA(MATCH(F1292,'Default Prob'!$F$5:$F$14,1),0),COUNT('Default Prob'!$P$5:$P$14)))</f>
        <v>0.056537953153086</v>
      </c>
      <c r="H1292" s="37" t="n">
        <f aca="false">H1291*EXP(-G1291*(F1292-F1291))</f>
        <v>0.829123194890035</v>
      </c>
      <c r="I1292" s="38" t="n">
        <f aca="false">H1291-H1292</f>
        <v>0.000385115518109158</v>
      </c>
      <c r="J1292" s="39" t="n">
        <f aca="false">INDEX('Default Prob'!$C$3:$C$20, _xlfn.IFNA(MATCH(F1292, 'Default Prob'!$B$3:$B$20, 1), 1))</f>
        <v>-0.00536</v>
      </c>
      <c r="K1292" s="40" t="n">
        <f aca="false">1/((1+J1292)^F1292)</f>
        <v>1.02679437000422</v>
      </c>
      <c r="L1292" s="41" t="n">
        <f aca="false">IF(AND(D1292, A1292 &lt;= $G$2), $D$5*$D$2*(A1292-E1292)/365.25, 0)</f>
        <v>0</v>
      </c>
      <c r="M1292" s="41" t="n">
        <f aca="false">IF(A1292&lt;=$G$2, $D$5*$D$2*(A1292-E1292)/365.25, 0)</f>
        <v>1848.04928131417</v>
      </c>
      <c r="N1292" s="42" t="n">
        <f aca="false">(L1292*H1292 + M1292*I1292) * K1292</f>
        <v>0.730782343359688</v>
      </c>
      <c r="O1292" s="43" t="n">
        <f aca="false">IF(A1292&lt;=$G$2, $D$2*(1-$D$3), 0)</f>
        <v>600000</v>
      </c>
      <c r="P1292" s="44" t="n">
        <f aca="false">O1292*I1292*K1292</f>
        <v>237.260667477445</v>
      </c>
    </row>
    <row r="1293" customFormat="false" ht="15" hidden="false" customHeight="false" outlineLevel="0" collapsed="false">
      <c r="A1293" s="4" t="n">
        <f aca="false">WORKDAY(A1292, 1)</f>
        <v>45692</v>
      </c>
      <c r="B1293" s="33" t="n">
        <f aca="false">DATE(2000, MONTH(A1293), DAY(A1293))</f>
        <v>36560</v>
      </c>
      <c r="C1293" s="33" t="n">
        <f aca="false">VLOOKUP(B1293, $R$9:$S$13, 2)</f>
        <v>36605</v>
      </c>
      <c r="D1293" s="34" t="n">
        <f aca="false">IF(OR(C1293=B1293, AND(C1293&lt;&gt;C1292, C1292&gt;B1292)), 1, 0)</f>
        <v>0</v>
      </c>
      <c r="E1293" s="4" t="n">
        <f aca="false" t="array" ref="E1293:E1293">INDEX($A$9:A1292, MAX(IF($D$9:D1292=1, ROW(D$9:$D1292)-ROW($D$9)+1, 0)))</f>
        <v>45646</v>
      </c>
      <c r="F1293" s="36" t="n">
        <f aca="false">(A1293-$A$2)/365.25</f>
        <v>4.92265571526352</v>
      </c>
      <c r="G1293" s="37" t="n">
        <f aca="false">INDEX('Default Prob'!$P$5:$P$14,MIN(1+_xlfn.IFNA(MATCH(F1293,'Default Prob'!$F$5:$F$14,1),0),COUNT('Default Prob'!$P$5:$P$14)))</f>
        <v>0.056537953153086</v>
      </c>
      <c r="H1293" s="37" t="n">
        <f aca="false">H1292*EXP(-G1292*(F1293-F1292))</f>
        <v>0.82899486278753</v>
      </c>
      <c r="I1293" s="38" t="n">
        <f aca="false">H1292-H1293</f>
        <v>0.000128332102505291</v>
      </c>
      <c r="J1293" s="39" t="n">
        <f aca="false">INDEX('Default Prob'!$C$3:$C$20, _xlfn.IFNA(MATCH(F1293, 'Default Prob'!$B$3:$B$20, 1), 1))</f>
        <v>-0.00536</v>
      </c>
      <c r="K1293" s="40" t="n">
        <f aca="false">1/((1+J1293)^F1293)</f>
        <v>1.02680947872712</v>
      </c>
      <c r="L1293" s="41" t="n">
        <f aca="false">IF(AND(D1293, A1293 &lt;= $G$2), $D$5*$D$2*(A1293-E1293)/365.25, 0)</f>
        <v>0</v>
      </c>
      <c r="M1293" s="41" t="n">
        <f aca="false">IF(A1293&lt;=$G$2, $D$5*$D$2*(A1293-E1293)/365.25, 0)</f>
        <v>1889.11704312115</v>
      </c>
      <c r="N1293" s="42" t="n">
        <f aca="false">(L1293*H1293 + M1293*I1293) * K1293</f>
        <v>0.248933900893675</v>
      </c>
      <c r="O1293" s="43" t="n">
        <f aca="false">IF(A1293&lt;=$G$2, $D$2*(1-$D$3), 0)</f>
        <v>600000</v>
      </c>
      <c r="P1293" s="44" t="n">
        <f aca="false">O1293*I1293*K1293</f>
        <v>79.0635715664475</v>
      </c>
    </row>
    <row r="1294" customFormat="false" ht="15" hidden="false" customHeight="false" outlineLevel="0" collapsed="false">
      <c r="A1294" s="4" t="n">
        <f aca="false">WORKDAY(A1293, 1)</f>
        <v>45693</v>
      </c>
      <c r="B1294" s="33" t="n">
        <f aca="false">DATE(2000, MONTH(A1294), DAY(A1294))</f>
        <v>36561</v>
      </c>
      <c r="C1294" s="33" t="n">
        <f aca="false">VLOOKUP(B1294, $R$9:$S$13, 2)</f>
        <v>36605</v>
      </c>
      <c r="D1294" s="34" t="n">
        <f aca="false">IF(OR(C1294=B1294, AND(C1294&lt;&gt;C1293, C1293&gt;B1293)), 1, 0)</f>
        <v>0</v>
      </c>
      <c r="E1294" s="4" t="n">
        <f aca="false" t="array" ref="E1294:E1294">INDEX($A$9:A1293, MAX(IF($D$9:D1293=1, ROW(D$9:$D1293)-ROW($D$9)+1, 0)))</f>
        <v>45646</v>
      </c>
      <c r="F1294" s="36" t="n">
        <f aca="false">(A1294-$A$2)/365.25</f>
        <v>4.92539356605065</v>
      </c>
      <c r="G1294" s="37" t="n">
        <f aca="false">INDEX('Default Prob'!$P$5:$P$14,MIN(1+_xlfn.IFNA(MATCH(F1294,'Default Prob'!$F$5:$F$14,1),0),COUNT('Default Prob'!$P$5:$P$14)))</f>
        <v>0.056537953153086</v>
      </c>
      <c r="H1294" s="37" t="n">
        <f aca="false">H1293*EXP(-G1293*(F1294-F1293))</f>
        <v>0.828866550548332</v>
      </c>
      <c r="I1294" s="38" t="n">
        <f aca="false">H1293-H1294</f>
        <v>0.000128312239198292</v>
      </c>
      <c r="J1294" s="39" t="n">
        <f aca="false">INDEX('Default Prob'!$C$3:$C$20, _xlfn.IFNA(MATCH(F1294, 'Default Prob'!$B$3:$B$20, 1), 1))</f>
        <v>-0.00536</v>
      </c>
      <c r="K1294" s="40" t="n">
        <f aca="false">1/((1+J1294)^F1294)</f>
        <v>1.02682458767233</v>
      </c>
      <c r="L1294" s="41" t="n">
        <f aca="false">IF(AND(D1294, A1294 &lt;= $G$2), $D$5*$D$2*(A1294-E1294)/365.25, 0)</f>
        <v>0</v>
      </c>
      <c r="M1294" s="41" t="n">
        <f aca="false">IF(A1294&lt;=$G$2, $D$5*$D$2*(A1294-E1294)/365.25, 0)</f>
        <v>1930.18480492813</v>
      </c>
      <c r="N1294" s="42" t="n">
        <f aca="false">(L1294*H1294 + M1294*I1294) * K1294</f>
        <v>0.25430988168709</v>
      </c>
      <c r="O1294" s="43" t="n">
        <f aca="false">IF(A1294&lt;=$G$2, $D$2*(1-$D$3), 0)</f>
        <v>600000</v>
      </c>
      <c r="P1294" s="44" t="n">
        <f aca="false">O1294*I1294*K1294</f>
        <v>79.0524972648594</v>
      </c>
    </row>
    <row r="1295" customFormat="false" ht="15" hidden="false" customHeight="false" outlineLevel="0" collapsed="false">
      <c r="A1295" s="4" t="n">
        <f aca="false">WORKDAY(A1294, 1)</f>
        <v>45694</v>
      </c>
      <c r="B1295" s="33" t="n">
        <f aca="false">DATE(2000, MONTH(A1295), DAY(A1295))</f>
        <v>36562</v>
      </c>
      <c r="C1295" s="33" t="n">
        <f aca="false">VLOOKUP(B1295, $R$9:$S$13, 2)</f>
        <v>36605</v>
      </c>
      <c r="D1295" s="34" t="n">
        <f aca="false">IF(OR(C1295=B1295, AND(C1295&lt;&gt;C1294, C1294&gt;B1294)), 1, 0)</f>
        <v>0</v>
      </c>
      <c r="E1295" s="4" t="n">
        <f aca="false" t="array" ref="E1295:E1295">INDEX($A$9:A1294, MAX(IF($D$9:D1294=1, ROW(D$9:$D1294)-ROW($D$9)+1, 0)))</f>
        <v>45646</v>
      </c>
      <c r="F1295" s="36" t="n">
        <f aca="false">(A1295-$A$2)/365.25</f>
        <v>4.92813141683778</v>
      </c>
      <c r="G1295" s="37" t="n">
        <f aca="false">INDEX('Default Prob'!$P$5:$P$14,MIN(1+_xlfn.IFNA(MATCH(F1295,'Default Prob'!$F$5:$F$14,1),0),COUNT('Default Prob'!$P$5:$P$14)))</f>
        <v>0.056537953153086</v>
      </c>
      <c r="H1295" s="37" t="n">
        <f aca="false">H1294*EXP(-G1294*(F1295-F1294))</f>
        <v>0.828738258169366</v>
      </c>
      <c r="I1295" s="38" t="n">
        <f aca="false">H1294-H1295</f>
        <v>0.000128292378965833</v>
      </c>
      <c r="J1295" s="39" t="n">
        <f aca="false">INDEX('Default Prob'!$C$3:$C$20, _xlfn.IFNA(MATCH(F1295, 'Default Prob'!$B$3:$B$20, 1), 1))</f>
        <v>-0.00536</v>
      </c>
      <c r="K1295" s="40" t="n">
        <f aca="false">1/((1+J1295)^F1295)</f>
        <v>1.02683969683986</v>
      </c>
      <c r="L1295" s="41" t="n">
        <f aca="false">IF(AND(D1295, A1295 &lt;= $G$2), $D$5*$D$2*(A1295-E1295)/365.25, 0)</f>
        <v>0</v>
      </c>
      <c r="M1295" s="41" t="n">
        <f aca="false">IF(A1295&lt;=$G$2, $D$5*$D$2*(A1295-E1295)/365.25, 0)</f>
        <v>1971.25256673511</v>
      </c>
      <c r="N1295" s="42" t="n">
        <f aca="false">(L1295*H1295 + M1295*I1295) * K1295</f>
        <v>0.259684351587628</v>
      </c>
      <c r="O1295" s="43" t="n">
        <f aca="false">IF(A1295&lt;=$G$2, $D$2*(1-$D$3), 0)</f>
        <v>600000</v>
      </c>
      <c r="P1295" s="44" t="n">
        <f aca="false">O1295*I1295*K1295</f>
        <v>79.0414245144843</v>
      </c>
    </row>
    <row r="1296" customFormat="false" ht="15" hidden="false" customHeight="false" outlineLevel="0" collapsed="false">
      <c r="A1296" s="4" t="n">
        <f aca="false">WORKDAY(A1295, 1)</f>
        <v>45695</v>
      </c>
      <c r="B1296" s="33" t="n">
        <f aca="false">DATE(2000, MONTH(A1296), DAY(A1296))</f>
        <v>36563</v>
      </c>
      <c r="C1296" s="33" t="n">
        <f aca="false">VLOOKUP(B1296, $R$9:$S$13, 2)</f>
        <v>36605</v>
      </c>
      <c r="D1296" s="34" t="n">
        <f aca="false">IF(OR(C1296=B1296, AND(C1296&lt;&gt;C1295, C1295&gt;B1295)), 1, 0)</f>
        <v>0</v>
      </c>
      <c r="E1296" s="4" t="n">
        <f aca="false" t="array" ref="E1296:E1296">INDEX($A$9:A1295, MAX(IF($D$9:D1295=1, ROW(D$9:$D1295)-ROW($D$9)+1, 0)))</f>
        <v>45646</v>
      </c>
      <c r="F1296" s="36" t="n">
        <f aca="false">(A1296-$A$2)/365.25</f>
        <v>4.93086926762491</v>
      </c>
      <c r="G1296" s="37" t="n">
        <f aca="false">INDEX('Default Prob'!$P$5:$P$14,MIN(1+_xlfn.IFNA(MATCH(F1296,'Default Prob'!$F$5:$F$14,1),0),COUNT('Default Prob'!$P$5:$P$14)))</f>
        <v>0.056537953153086</v>
      </c>
      <c r="H1296" s="37" t="n">
        <f aca="false">H1295*EXP(-G1295*(F1296-F1295))</f>
        <v>0.828609985647558</v>
      </c>
      <c r="I1296" s="38" t="n">
        <f aca="false">H1295-H1296</f>
        <v>0.000128272521807249</v>
      </c>
      <c r="J1296" s="39" t="n">
        <f aca="false">INDEX('Default Prob'!$C$3:$C$20, _xlfn.IFNA(MATCH(F1296, 'Default Prob'!$B$3:$B$20, 1), 1))</f>
        <v>-0.00536</v>
      </c>
      <c r="K1296" s="40" t="n">
        <f aca="false">1/((1+J1296)^F1296)</f>
        <v>1.02685480622972</v>
      </c>
      <c r="L1296" s="41" t="n">
        <f aca="false">IF(AND(D1296, A1296 &lt;= $G$2), $D$5*$D$2*(A1296-E1296)/365.25, 0)</f>
        <v>0</v>
      </c>
      <c r="M1296" s="41" t="n">
        <f aca="false">IF(A1296&lt;=$G$2, $D$5*$D$2*(A1296-E1296)/365.25, 0)</f>
        <v>2012.32032854209</v>
      </c>
      <c r="N1296" s="42" t="n">
        <f aca="false">(L1296*H1296 + M1296*I1296) * K1296</f>
        <v>0.26505731091269</v>
      </c>
      <c r="O1296" s="43" t="n">
        <f aca="false">IF(A1296&lt;=$G$2, $D$2*(1-$D$3), 0)</f>
        <v>600000</v>
      </c>
      <c r="P1296" s="44" t="n">
        <f aca="false">O1296*I1296*K1296</f>
        <v>79.0303533149878</v>
      </c>
    </row>
    <row r="1297" customFormat="false" ht="15" hidden="false" customHeight="false" outlineLevel="0" collapsed="false">
      <c r="A1297" s="4" t="n">
        <f aca="false">WORKDAY(A1296, 1)</f>
        <v>45698</v>
      </c>
      <c r="B1297" s="33" t="n">
        <f aca="false">DATE(2000, MONTH(A1297), DAY(A1297))</f>
        <v>36566</v>
      </c>
      <c r="C1297" s="33" t="n">
        <f aca="false">VLOOKUP(B1297, $R$9:$S$13, 2)</f>
        <v>36605</v>
      </c>
      <c r="D1297" s="34" t="n">
        <f aca="false">IF(OR(C1297=B1297, AND(C1297&lt;&gt;C1296, C1296&gt;B1296)), 1, 0)</f>
        <v>0</v>
      </c>
      <c r="E1297" s="4" t="n">
        <f aca="false" t="array" ref="E1297:E1297">INDEX($A$9:A1296, MAX(IF($D$9:D1296=1, ROW(D$9:$D1296)-ROW($D$9)+1, 0)))</f>
        <v>45646</v>
      </c>
      <c r="F1297" s="36" t="n">
        <f aca="false">(A1297-$A$2)/365.25</f>
        <v>4.93908281998631</v>
      </c>
      <c r="G1297" s="37" t="n">
        <f aca="false">INDEX('Default Prob'!$P$5:$P$14,MIN(1+_xlfn.IFNA(MATCH(F1297,'Default Prob'!$F$5:$F$14,1),0),COUNT('Default Prob'!$P$5:$P$14)))</f>
        <v>0.056537953153086</v>
      </c>
      <c r="H1297" s="37" t="n">
        <f aca="false">H1296*EXP(-G1296*(F1297-F1296))</f>
        <v>0.828225287194356</v>
      </c>
      <c r="I1297" s="38" t="n">
        <f aca="false">H1296-H1297</f>
        <v>0.000384698453202992</v>
      </c>
      <c r="J1297" s="39" t="n">
        <f aca="false">INDEX('Default Prob'!$C$3:$C$20, _xlfn.IFNA(MATCH(F1297, 'Default Prob'!$B$3:$B$20, 1), 1))</f>
        <v>-0.00536</v>
      </c>
      <c r="K1297" s="40" t="n">
        <f aca="false">1/((1+J1297)^F1297)</f>
        <v>1.02690013573325</v>
      </c>
      <c r="L1297" s="41" t="n">
        <f aca="false">IF(AND(D1297, A1297 &lt;= $G$2), $D$5*$D$2*(A1297-E1297)/365.25, 0)</f>
        <v>0</v>
      </c>
      <c r="M1297" s="41" t="n">
        <f aca="false">IF(A1297&lt;=$G$2, $D$5*$D$2*(A1297-E1297)/365.25, 0)</f>
        <v>2135.52361396304</v>
      </c>
      <c r="N1297" s="42" t="n">
        <f aca="false">(L1297*H1297 + M1297*I1297) * K1297</f>
        <v>0.843631970355125</v>
      </c>
      <c r="O1297" s="43" t="n">
        <f aca="false">IF(A1297&lt;=$G$2, $D$2*(1-$D$3), 0)</f>
        <v>600000</v>
      </c>
      <c r="P1297" s="44" t="n">
        <f aca="false">O1297*I1297*K1297</f>
        <v>237.028136286315</v>
      </c>
    </row>
    <row r="1298" customFormat="false" ht="15" hidden="false" customHeight="false" outlineLevel="0" collapsed="false">
      <c r="A1298" s="4" t="n">
        <f aca="false">WORKDAY(A1297, 1)</f>
        <v>45699</v>
      </c>
      <c r="B1298" s="33" t="n">
        <f aca="false">DATE(2000, MONTH(A1298), DAY(A1298))</f>
        <v>36567</v>
      </c>
      <c r="C1298" s="33" t="n">
        <f aca="false">VLOOKUP(B1298, $R$9:$S$13, 2)</f>
        <v>36605</v>
      </c>
      <c r="D1298" s="34" t="n">
        <f aca="false">IF(OR(C1298=B1298, AND(C1298&lt;&gt;C1297, C1297&gt;B1297)), 1, 0)</f>
        <v>0</v>
      </c>
      <c r="E1298" s="4" t="n">
        <f aca="false" t="array" ref="E1298:E1298">INDEX($A$9:A1297, MAX(IF($D$9:D1297=1, ROW(D$9:$D1297)-ROW($D$9)+1, 0)))</f>
        <v>45646</v>
      </c>
      <c r="F1298" s="36" t="n">
        <f aca="false">(A1298-$A$2)/365.25</f>
        <v>4.94182067077344</v>
      </c>
      <c r="G1298" s="37" t="n">
        <f aca="false">INDEX('Default Prob'!$P$5:$P$14,MIN(1+_xlfn.IFNA(MATCH(F1298,'Default Prob'!$F$5:$F$14,1),0),COUNT('Default Prob'!$P$5:$P$14)))</f>
        <v>0.056537953153086</v>
      </c>
      <c r="H1298" s="37" t="n">
        <f aca="false">H1297*EXP(-G1297*(F1298-F1297))</f>
        <v>0.828097094070452</v>
      </c>
      <c r="I1298" s="38" t="n">
        <f aca="false">H1297-H1298</f>
        <v>0.000128193123903331</v>
      </c>
      <c r="J1298" s="39" t="n">
        <f aca="false">INDEX('Default Prob'!$C$3:$C$20, _xlfn.IFNA(MATCH(F1298, 'Default Prob'!$B$3:$B$20, 1), 1))</f>
        <v>-0.00536</v>
      </c>
      <c r="K1298" s="40" t="n">
        <f aca="false">1/((1+J1298)^F1298)</f>
        <v>1.02691524601243</v>
      </c>
      <c r="L1298" s="41" t="n">
        <f aca="false">IF(AND(D1298, A1298 &lt;= $G$2), $D$5*$D$2*(A1298-E1298)/365.25, 0)</f>
        <v>0</v>
      </c>
      <c r="M1298" s="41" t="n">
        <f aca="false">IF(A1298&lt;=$G$2, $D$5*$D$2*(A1298-E1298)/365.25, 0)</f>
        <v>2176.59137577002</v>
      </c>
      <c r="N1298" s="42" t="n">
        <f aca="false">(L1298*H1298 + M1298*I1298) * K1298</f>
        <v>0.286534048814186</v>
      </c>
      <c r="O1298" s="43" t="n">
        <f aca="false">IF(A1298&lt;=$G$2, $D$2*(1-$D$3), 0)</f>
        <v>600000</v>
      </c>
      <c r="P1298" s="44" t="n">
        <f aca="false">O1298*I1298*K1298</f>
        <v>78.9860840221748</v>
      </c>
    </row>
    <row r="1299" customFormat="false" ht="15" hidden="false" customHeight="false" outlineLevel="0" collapsed="false">
      <c r="A1299" s="4" t="n">
        <f aca="false">WORKDAY(A1298, 1)</f>
        <v>45700</v>
      </c>
      <c r="B1299" s="33" t="n">
        <f aca="false">DATE(2000, MONTH(A1299), DAY(A1299))</f>
        <v>36568</v>
      </c>
      <c r="C1299" s="33" t="n">
        <f aca="false">VLOOKUP(B1299, $R$9:$S$13, 2)</f>
        <v>36605</v>
      </c>
      <c r="D1299" s="34" t="n">
        <f aca="false">IF(OR(C1299=B1299, AND(C1299&lt;&gt;C1298, C1298&gt;B1298)), 1, 0)</f>
        <v>0</v>
      </c>
      <c r="E1299" s="4" t="n">
        <f aca="false" t="array" ref="E1299:E1299">INDEX($A$9:A1298, MAX(IF($D$9:D1298=1, ROW(D$9:$D1298)-ROW($D$9)+1, 0)))</f>
        <v>45646</v>
      </c>
      <c r="F1299" s="36" t="n">
        <f aca="false">(A1299-$A$2)/365.25</f>
        <v>4.94455852156058</v>
      </c>
      <c r="G1299" s="37" t="n">
        <f aca="false">INDEX('Default Prob'!$P$5:$P$14,MIN(1+_xlfn.IFNA(MATCH(F1299,'Default Prob'!$F$5:$F$14,1),0),COUNT('Default Prob'!$P$5:$P$14)))</f>
        <v>0.056537953153086</v>
      </c>
      <c r="H1299" s="37" t="n">
        <f aca="false">H1298*EXP(-G1298*(F1299-F1298))</f>
        <v>0.827968920788345</v>
      </c>
      <c r="I1299" s="38" t="n">
        <f aca="false">H1298-H1299</f>
        <v>0.000128173282107569</v>
      </c>
      <c r="J1299" s="39" t="n">
        <f aca="false">INDEX('Default Prob'!$C$3:$C$20, _xlfn.IFNA(MATCH(F1299, 'Default Prob'!$B$3:$B$20, 1), 1))</f>
        <v>-0.00536</v>
      </c>
      <c r="K1299" s="40" t="n">
        <f aca="false">1/((1+J1299)^F1299)</f>
        <v>1.02693035651395</v>
      </c>
      <c r="L1299" s="41" t="n">
        <f aca="false">IF(AND(D1299, A1299 &lt;= $G$2), $D$5*$D$2*(A1299-E1299)/365.25, 0)</f>
        <v>0</v>
      </c>
      <c r="M1299" s="41" t="n">
        <f aca="false">IF(A1299&lt;=$G$2, $D$5*$D$2*(A1299-E1299)/365.25, 0)</f>
        <v>2217.659137577</v>
      </c>
      <c r="N1299" s="42" t="n">
        <f aca="false">(L1299*H1299 + M1299*I1299) * K1299</f>
        <v>0.291899460027746</v>
      </c>
      <c r="O1299" s="43" t="n">
        <f aca="false">IF(A1299&lt;=$G$2, $D$2*(1-$D$3), 0)</f>
        <v>600000</v>
      </c>
      <c r="P1299" s="44" t="n">
        <f aca="false">O1299*I1299*K1299</f>
        <v>78.9750205741736</v>
      </c>
    </row>
    <row r="1300" customFormat="false" ht="15" hidden="false" customHeight="false" outlineLevel="0" collapsed="false">
      <c r="A1300" s="4" t="n">
        <f aca="false">WORKDAY(A1299, 1)</f>
        <v>45701</v>
      </c>
      <c r="B1300" s="33" t="n">
        <f aca="false">DATE(2000, MONTH(A1300), DAY(A1300))</f>
        <v>36569</v>
      </c>
      <c r="C1300" s="33" t="n">
        <f aca="false">VLOOKUP(B1300, $R$9:$S$13, 2)</f>
        <v>36605</v>
      </c>
      <c r="D1300" s="34" t="n">
        <f aca="false">IF(OR(C1300=B1300, AND(C1300&lt;&gt;C1299, C1299&gt;B1299)), 1, 0)</f>
        <v>0</v>
      </c>
      <c r="E1300" s="4" t="n">
        <f aca="false" t="array" ref="E1300:E1300">INDEX($A$9:A1299, MAX(IF($D$9:D1299=1, ROW(D$9:$D1299)-ROW($D$9)+1, 0)))</f>
        <v>45646</v>
      </c>
      <c r="F1300" s="36" t="n">
        <f aca="false">(A1300-$A$2)/365.25</f>
        <v>4.94729637234771</v>
      </c>
      <c r="G1300" s="37" t="n">
        <f aca="false">INDEX('Default Prob'!$P$5:$P$14,MIN(1+_xlfn.IFNA(MATCH(F1300,'Default Prob'!$F$5:$F$14,1),0),COUNT('Default Prob'!$P$5:$P$14)))</f>
        <v>0.056537953153086</v>
      </c>
      <c r="H1300" s="37" t="n">
        <f aca="false">H1299*EXP(-G1299*(F1300-F1299))</f>
        <v>0.827840767344962</v>
      </c>
      <c r="I1300" s="38" t="n">
        <f aca="false">H1299-H1300</f>
        <v>0.000128153443382906</v>
      </c>
      <c r="J1300" s="39" t="n">
        <f aca="false">INDEX('Default Prob'!$C$3:$C$20, _xlfn.IFNA(MATCH(F1300, 'Default Prob'!$B$3:$B$20, 1), 1))</f>
        <v>-0.00536</v>
      </c>
      <c r="K1300" s="40" t="n">
        <f aca="false">1/((1+J1300)^F1300)</f>
        <v>1.02694546723782</v>
      </c>
      <c r="L1300" s="41" t="n">
        <f aca="false">IF(AND(D1300, A1300 &lt;= $G$2), $D$5*$D$2*(A1300-E1300)/365.25, 0)</f>
        <v>0</v>
      </c>
      <c r="M1300" s="41" t="n">
        <f aca="false">IF(A1300&lt;=$G$2, $D$5*$D$2*(A1300-E1300)/365.25, 0)</f>
        <v>2258.72689938398</v>
      </c>
      <c r="N1300" s="42" t="n">
        <f aca="false">(L1300*H1300 + M1300*I1300) * K1300</f>
        <v>0.297263362571443</v>
      </c>
      <c r="O1300" s="43" t="n">
        <f aca="false">IF(A1300&lt;=$G$2, $D$2*(1-$D$3), 0)</f>
        <v>600000</v>
      </c>
      <c r="P1300" s="44" t="n">
        <f aca="false">O1300*I1300*K1300</f>
        <v>78.963958675796</v>
      </c>
    </row>
    <row r="1301" customFormat="false" ht="15" hidden="false" customHeight="false" outlineLevel="0" collapsed="false">
      <c r="A1301" s="4" t="n">
        <f aca="false">WORKDAY(A1300, 1)</f>
        <v>45702</v>
      </c>
      <c r="B1301" s="33" t="n">
        <f aca="false">DATE(2000, MONTH(A1301), DAY(A1301))</f>
        <v>36570</v>
      </c>
      <c r="C1301" s="33" t="n">
        <f aca="false">VLOOKUP(B1301, $R$9:$S$13, 2)</f>
        <v>36605</v>
      </c>
      <c r="D1301" s="34" t="n">
        <f aca="false">IF(OR(C1301=B1301, AND(C1301&lt;&gt;C1300, C1300&gt;B1300)), 1, 0)</f>
        <v>0</v>
      </c>
      <c r="E1301" s="4" t="n">
        <f aca="false" t="array" ref="E1301:E1301">INDEX($A$9:A1300, MAX(IF($D$9:D1300=1, ROW(D$9:$D1300)-ROW($D$9)+1, 0)))</f>
        <v>45646</v>
      </c>
      <c r="F1301" s="36" t="n">
        <f aca="false">(A1301-$A$2)/365.25</f>
        <v>4.95003422313484</v>
      </c>
      <c r="G1301" s="37" t="n">
        <f aca="false">INDEX('Default Prob'!$P$5:$P$14,MIN(1+_xlfn.IFNA(MATCH(F1301,'Default Prob'!$F$5:$F$14,1),0),COUNT('Default Prob'!$P$5:$P$14)))</f>
        <v>0.056537953153086</v>
      </c>
      <c r="H1301" s="37" t="n">
        <f aca="false">H1300*EXP(-G1300*(F1301-F1300))</f>
        <v>0.827712633737233</v>
      </c>
      <c r="I1301" s="38" t="n">
        <f aca="false">H1300-H1301</f>
        <v>0.000128133607728897</v>
      </c>
      <c r="J1301" s="39" t="n">
        <f aca="false">INDEX('Default Prob'!$C$3:$C$20, _xlfn.IFNA(MATCH(F1301, 'Default Prob'!$B$3:$B$20, 1), 1))</f>
        <v>-0.00536</v>
      </c>
      <c r="K1301" s="40" t="n">
        <f aca="false">1/((1+J1301)^F1301)</f>
        <v>1.02696057818403</v>
      </c>
      <c r="L1301" s="41" t="n">
        <f aca="false">IF(AND(D1301, A1301 &lt;= $G$2), $D$5*$D$2*(A1301-E1301)/365.25, 0)</f>
        <v>0</v>
      </c>
      <c r="M1301" s="41" t="n">
        <f aca="false">IF(A1301&lt;=$G$2, $D$5*$D$2*(A1301-E1301)/365.25, 0)</f>
        <v>2299.79466119096</v>
      </c>
      <c r="N1301" s="42" t="n">
        <f aca="false">(L1301*H1301 + M1301*I1301) * K1301</f>
        <v>0.302625756762716</v>
      </c>
      <c r="O1301" s="43" t="n">
        <f aca="false">IF(A1301&lt;=$G$2, $D$2*(1-$D$3), 0)</f>
        <v>600000</v>
      </c>
      <c r="P1301" s="44" t="n">
        <f aca="false">O1301*I1301*K1301</f>
        <v>78.9528983268443</v>
      </c>
    </row>
    <row r="1302" customFormat="false" ht="15" hidden="false" customHeight="false" outlineLevel="0" collapsed="false">
      <c r="A1302" s="4" t="n">
        <f aca="false">WORKDAY(A1301, 1)</f>
        <v>45705</v>
      </c>
      <c r="B1302" s="33" t="n">
        <f aca="false">DATE(2000, MONTH(A1302), DAY(A1302))</f>
        <v>36573</v>
      </c>
      <c r="C1302" s="33" t="n">
        <f aca="false">VLOOKUP(B1302, $R$9:$S$13, 2)</f>
        <v>36605</v>
      </c>
      <c r="D1302" s="34" t="n">
        <f aca="false">IF(OR(C1302=B1302, AND(C1302&lt;&gt;C1301, C1301&gt;B1301)), 1, 0)</f>
        <v>0</v>
      </c>
      <c r="E1302" s="4" t="n">
        <f aca="false" t="array" ref="E1302:E1302">INDEX($A$9:A1301, MAX(IF($D$9:D1301=1, ROW(D$9:$D1301)-ROW($D$9)+1, 0)))</f>
        <v>45646</v>
      </c>
      <c r="F1302" s="36" t="n">
        <f aca="false">(A1302-$A$2)/365.25</f>
        <v>4.95824777549624</v>
      </c>
      <c r="G1302" s="37" t="n">
        <f aca="false">INDEX('Default Prob'!$P$5:$P$14,MIN(1+_xlfn.IFNA(MATCH(F1302,'Default Prob'!$F$5:$F$14,1),0),COUNT('Default Prob'!$P$5:$P$14)))</f>
        <v>0.056537953153086</v>
      </c>
      <c r="H1302" s="37" t="n">
        <f aca="false">H1301*EXP(-G1301*(F1302-F1301))</f>
        <v>0.827328351897271</v>
      </c>
      <c r="I1302" s="38" t="n">
        <f aca="false">H1301-H1302</f>
        <v>0.000384281839961753</v>
      </c>
      <c r="J1302" s="39" t="n">
        <f aca="false">INDEX('Default Prob'!$C$3:$C$20, _xlfn.IFNA(MATCH(F1302, 'Default Prob'!$B$3:$B$20, 1), 1))</f>
        <v>-0.00536</v>
      </c>
      <c r="K1302" s="40" t="n">
        <f aca="false">1/((1+J1302)^F1302)</f>
        <v>1.02700591235676</v>
      </c>
      <c r="L1302" s="41" t="n">
        <f aca="false">IF(AND(D1302, A1302 &lt;= $G$2), $D$5*$D$2*(A1302-E1302)/365.25, 0)</f>
        <v>0</v>
      </c>
      <c r="M1302" s="41" t="n">
        <f aca="false">IF(A1302&lt;=$G$2, $D$5*$D$2*(A1302-E1302)/365.25, 0)</f>
        <v>2422.99794661191</v>
      </c>
      <c r="N1302" s="42" t="n">
        <f aca="false">(L1302*H1302 + M1302*I1302) * K1302</f>
        <v>0.956259695173361</v>
      </c>
      <c r="O1302" s="43" t="n">
        <f aca="false">IF(A1302&lt;=$G$2, $D$2*(1-$D$3), 0)</f>
        <v>600000</v>
      </c>
      <c r="P1302" s="44" t="n">
        <f aca="false">O1302*I1302*K1302</f>
        <v>236.795832991234</v>
      </c>
    </row>
    <row r="1303" customFormat="false" ht="15" hidden="false" customHeight="false" outlineLevel="0" collapsed="false">
      <c r="A1303" s="4" t="n">
        <f aca="false">WORKDAY(A1302, 1)</f>
        <v>45706</v>
      </c>
      <c r="B1303" s="33" t="n">
        <f aca="false">DATE(2000, MONTH(A1303), DAY(A1303))</f>
        <v>36574</v>
      </c>
      <c r="C1303" s="33" t="n">
        <f aca="false">VLOOKUP(B1303, $R$9:$S$13, 2)</f>
        <v>36605</v>
      </c>
      <c r="D1303" s="34" t="n">
        <f aca="false">IF(OR(C1303=B1303, AND(C1303&lt;&gt;C1302, C1302&gt;B1302)), 1, 0)</f>
        <v>0</v>
      </c>
      <c r="E1303" s="4" t="n">
        <f aca="false" t="array" ref="E1303:E1303">INDEX($A$9:A1302, MAX(IF($D$9:D1302=1, ROW(D$9:$D1302)-ROW($D$9)+1, 0)))</f>
        <v>45646</v>
      </c>
      <c r="F1303" s="36" t="n">
        <f aca="false">(A1303-$A$2)/365.25</f>
        <v>4.96098562628337</v>
      </c>
      <c r="G1303" s="37" t="n">
        <f aca="false">INDEX('Default Prob'!$P$5:$P$14,MIN(1+_xlfn.IFNA(MATCH(F1303,'Default Prob'!$F$5:$F$14,1),0),COUNT('Default Prob'!$P$5:$P$14)))</f>
        <v>0.056537953153086</v>
      </c>
      <c r="H1303" s="37" t="n">
        <f aca="false">H1302*EXP(-G1302*(F1303-F1302))</f>
        <v>0.827200297601461</v>
      </c>
      <c r="I1303" s="38" t="n">
        <f aca="false">H1302-H1303</f>
        <v>0.000128054295809754</v>
      </c>
      <c r="J1303" s="39" t="n">
        <f aca="false">INDEX('Default Prob'!$C$3:$C$20, _xlfn.IFNA(MATCH(F1303, 'Default Prob'!$B$3:$B$20, 1), 1))</f>
        <v>-0.00536</v>
      </c>
      <c r="K1303" s="40" t="n">
        <f aca="false">1/((1+J1303)^F1303)</f>
        <v>1.02702102419239</v>
      </c>
      <c r="L1303" s="41" t="n">
        <f aca="false">IF(AND(D1303, A1303 &lt;= $G$2), $D$5*$D$2*(A1303-E1303)/365.25, 0)</f>
        <v>0</v>
      </c>
      <c r="M1303" s="41" t="n">
        <f aca="false">IF(A1303&lt;=$G$2, $D$5*$D$2*(A1303-E1303)/365.25, 0)</f>
        <v>2464.06570841889</v>
      </c>
      <c r="N1303" s="42" t="n">
        <f aca="false">(L1303*H1303 + M1303*I1303) * K1303</f>
        <v>0.324060256348507</v>
      </c>
      <c r="O1303" s="43" t="n">
        <f aca="false">IF(A1303&lt;=$G$2, $D$2*(1-$D$3), 0)</f>
        <v>600000</v>
      </c>
      <c r="P1303" s="44" t="n">
        <f aca="false">O1303*I1303*K1303</f>
        <v>78.9086724208615</v>
      </c>
    </row>
    <row r="1304" customFormat="false" ht="15" hidden="false" customHeight="false" outlineLevel="0" collapsed="false">
      <c r="A1304" s="4" t="n">
        <f aca="false">WORKDAY(A1303, 1)</f>
        <v>45707</v>
      </c>
      <c r="B1304" s="33" t="n">
        <f aca="false">DATE(2000, MONTH(A1304), DAY(A1304))</f>
        <v>36575</v>
      </c>
      <c r="C1304" s="33" t="n">
        <f aca="false">VLOOKUP(B1304, $R$9:$S$13, 2)</f>
        <v>36605</v>
      </c>
      <c r="D1304" s="34" t="n">
        <f aca="false">IF(OR(C1304=B1304, AND(C1304&lt;&gt;C1303, C1303&gt;B1303)), 1, 0)</f>
        <v>0</v>
      </c>
      <c r="E1304" s="4" t="n">
        <f aca="false" t="array" ref="E1304:E1304">INDEX($A$9:A1303, MAX(IF($D$9:D1303=1, ROW(D$9:$D1303)-ROW($D$9)+1, 0)))</f>
        <v>45646</v>
      </c>
      <c r="F1304" s="36" t="n">
        <f aca="false">(A1304-$A$2)/365.25</f>
        <v>4.9637234770705</v>
      </c>
      <c r="G1304" s="37" t="n">
        <f aca="false">INDEX('Default Prob'!$P$5:$P$14,MIN(1+_xlfn.IFNA(MATCH(F1304,'Default Prob'!$F$5:$F$14,1),0),COUNT('Default Prob'!$P$5:$P$14)))</f>
        <v>0.056537953153086</v>
      </c>
      <c r="H1304" s="37" t="n">
        <f aca="false">H1303*EXP(-G1303*(F1304-F1303))</f>
        <v>0.827072263125959</v>
      </c>
      <c r="I1304" s="38" t="n">
        <f aca="false">H1303-H1304</f>
        <v>0.000128034475501915</v>
      </c>
      <c r="J1304" s="39" t="n">
        <f aca="false">INDEX('Default Prob'!$C$3:$C$20, _xlfn.IFNA(MATCH(F1304, 'Default Prob'!$B$3:$B$20, 1), 1))</f>
        <v>-0.00536</v>
      </c>
      <c r="K1304" s="40" t="n">
        <f aca="false">1/((1+J1304)^F1304)</f>
        <v>1.02703613625038</v>
      </c>
      <c r="L1304" s="41" t="n">
        <f aca="false">IF(AND(D1304, A1304 &lt;= $G$2), $D$5*$D$2*(A1304-E1304)/365.25, 0)</f>
        <v>0</v>
      </c>
      <c r="M1304" s="41" t="n">
        <f aca="false">IF(A1304&lt;=$G$2, $D$5*$D$2*(A1304-E1304)/365.25, 0)</f>
        <v>2505.13347022587</v>
      </c>
      <c r="N1304" s="42" t="n">
        <f aca="false">(L1304*H1304 + M1304*I1304) * K1304</f>
        <v>0.329415113536187</v>
      </c>
      <c r="O1304" s="43" t="n">
        <f aca="false">IF(A1304&lt;=$G$2, $D$2*(1-$D$3), 0)</f>
        <v>600000</v>
      </c>
      <c r="P1304" s="44" t="n">
        <f aca="false">O1304*I1304*K1304</f>
        <v>78.8976198157983</v>
      </c>
    </row>
    <row r="1305" customFormat="false" ht="15" hidden="false" customHeight="false" outlineLevel="0" collapsed="false">
      <c r="A1305" s="4" t="n">
        <f aca="false">WORKDAY(A1304, 1)</f>
        <v>45708</v>
      </c>
      <c r="B1305" s="33" t="n">
        <f aca="false">DATE(2000, MONTH(A1305), DAY(A1305))</f>
        <v>36576</v>
      </c>
      <c r="C1305" s="33" t="n">
        <f aca="false">VLOOKUP(B1305, $R$9:$S$13, 2)</f>
        <v>36605</v>
      </c>
      <c r="D1305" s="34" t="n">
        <f aca="false">IF(OR(C1305=B1305, AND(C1305&lt;&gt;C1304, C1304&gt;B1304)), 1, 0)</f>
        <v>0</v>
      </c>
      <c r="E1305" s="4" t="n">
        <f aca="false" t="array" ref="E1305:E1305">INDEX($A$9:A1304, MAX(IF($D$9:D1304=1, ROW(D$9:$D1304)-ROW($D$9)+1, 0)))</f>
        <v>45646</v>
      </c>
      <c r="F1305" s="36" t="n">
        <f aca="false">(A1305-$A$2)/365.25</f>
        <v>4.96646132785763</v>
      </c>
      <c r="G1305" s="37" t="n">
        <f aca="false">INDEX('Default Prob'!$P$5:$P$14,MIN(1+_xlfn.IFNA(MATCH(F1305,'Default Prob'!$F$5:$F$14,1),0),COUNT('Default Prob'!$P$5:$P$14)))</f>
        <v>0.056537953153086</v>
      </c>
      <c r="H1305" s="37" t="n">
        <f aca="false">H1304*EXP(-G1304*(F1305-F1304))</f>
        <v>0.826944248467698</v>
      </c>
      <c r="I1305" s="38" t="n">
        <f aca="false">H1304-H1305</f>
        <v>0.000128014658261733</v>
      </c>
      <c r="J1305" s="39" t="n">
        <f aca="false">INDEX('Default Prob'!$C$3:$C$20, _xlfn.IFNA(MATCH(F1305, 'Default Prob'!$B$3:$B$20, 1), 1))</f>
        <v>-0.00536</v>
      </c>
      <c r="K1305" s="40" t="n">
        <f aca="false">1/((1+J1305)^F1305)</f>
        <v>1.02705124853073</v>
      </c>
      <c r="L1305" s="41" t="n">
        <f aca="false">IF(AND(D1305, A1305 &lt;= $G$2), $D$5*$D$2*(A1305-E1305)/365.25, 0)</f>
        <v>0</v>
      </c>
      <c r="M1305" s="41" t="n">
        <f aca="false">IF(A1305&lt;=$G$2, $D$5*$D$2*(A1305-E1305)/365.25, 0)</f>
        <v>2546.20123203285</v>
      </c>
      <c r="N1305" s="42" t="n">
        <f aca="false">(L1305*H1305 + M1305*I1305) * K1305</f>
        <v>0.334768464274035</v>
      </c>
      <c r="O1305" s="43" t="n">
        <f aca="false">IF(A1305&lt;=$G$2, $D$2*(1-$D$3), 0)</f>
        <v>600000</v>
      </c>
      <c r="P1305" s="44" t="n">
        <f aca="false">O1305*I1305*K1305</f>
        <v>78.8865687587686</v>
      </c>
    </row>
    <row r="1306" customFormat="false" ht="15" hidden="false" customHeight="false" outlineLevel="0" collapsed="false">
      <c r="A1306" s="4" t="n">
        <f aca="false">WORKDAY(A1305, 1)</f>
        <v>45709</v>
      </c>
      <c r="B1306" s="33" t="n">
        <f aca="false">DATE(2000, MONTH(A1306), DAY(A1306))</f>
        <v>36577</v>
      </c>
      <c r="C1306" s="33" t="n">
        <f aca="false">VLOOKUP(B1306, $R$9:$S$13, 2)</f>
        <v>36605</v>
      </c>
      <c r="D1306" s="34" t="n">
        <f aca="false">IF(OR(C1306=B1306, AND(C1306&lt;&gt;C1305, C1305&gt;B1305)), 1, 0)</f>
        <v>0</v>
      </c>
      <c r="E1306" s="4" t="n">
        <f aca="false" t="array" ref="E1306:E1306">INDEX($A$9:A1305, MAX(IF($D$9:D1305=1, ROW(D$9:$D1305)-ROW($D$9)+1, 0)))</f>
        <v>45646</v>
      </c>
      <c r="F1306" s="36" t="n">
        <f aca="false">(A1306-$A$2)/365.25</f>
        <v>4.96919917864476</v>
      </c>
      <c r="G1306" s="37" t="n">
        <f aca="false">INDEX('Default Prob'!$P$5:$P$14,MIN(1+_xlfn.IFNA(MATCH(F1306,'Default Prob'!$F$5:$F$14,1),0),COUNT('Default Prob'!$P$5:$P$14)))</f>
        <v>0.056537953153086</v>
      </c>
      <c r="H1306" s="37" t="n">
        <f aca="false">H1305*EXP(-G1305*(F1306-F1305))</f>
        <v>0.826816253623609</v>
      </c>
      <c r="I1306" s="38" t="n">
        <f aca="false">H1305-H1306</f>
        <v>0.000127994844088986</v>
      </c>
      <c r="J1306" s="39" t="n">
        <f aca="false">INDEX('Default Prob'!$C$3:$C$20, _xlfn.IFNA(MATCH(F1306, 'Default Prob'!$B$3:$B$20, 1), 1))</f>
        <v>-0.00536</v>
      </c>
      <c r="K1306" s="40" t="n">
        <f aca="false">1/((1+J1306)^F1306)</f>
        <v>1.02706636103346</v>
      </c>
      <c r="L1306" s="41" t="n">
        <f aca="false">IF(AND(D1306, A1306 &lt;= $G$2), $D$5*$D$2*(A1306-E1306)/365.25, 0)</f>
        <v>0</v>
      </c>
      <c r="M1306" s="41" t="n">
        <f aca="false">IF(A1306&lt;=$G$2, $D$5*$D$2*(A1306-E1306)/365.25, 0)</f>
        <v>2587.26899383984</v>
      </c>
      <c r="N1306" s="42" t="n">
        <f aca="false">(L1306*H1306 + M1306*I1306) * K1306</f>
        <v>0.34012030887966</v>
      </c>
      <c r="O1306" s="43" t="n">
        <f aca="false">IF(A1306&lt;=$G$2, $D$2*(1-$D$3), 0)</f>
        <v>600000</v>
      </c>
      <c r="P1306" s="44" t="n">
        <f aca="false">O1306*I1306*K1306</f>
        <v>78.8755192497116</v>
      </c>
    </row>
    <row r="1307" customFormat="false" ht="15" hidden="false" customHeight="false" outlineLevel="0" collapsed="false">
      <c r="A1307" s="4" t="n">
        <f aca="false">WORKDAY(A1306, 1)</f>
        <v>45712</v>
      </c>
      <c r="B1307" s="33" t="n">
        <f aca="false">DATE(2000, MONTH(A1307), DAY(A1307))</f>
        <v>36580</v>
      </c>
      <c r="C1307" s="33" t="n">
        <f aca="false">VLOOKUP(B1307, $R$9:$S$13, 2)</f>
        <v>36605</v>
      </c>
      <c r="D1307" s="34" t="n">
        <f aca="false">IF(OR(C1307=B1307, AND(C1307&lt;&gt;C1306, C1306&gt;B1306)), 1, 0)</f>
        <v>0</v>
      </c>
      <c r="E1307" s="4" t="n">
        <f aca="false" t="array" ref="E1307:E1307">INDEX($A$9:A1306, MAX(IF($D$9:D1306=1, ROW(D$9:$D1306)-ROW($D$9)+1, 0)))</f>
        <v>45646</v>
      </c>
      <c r="F1307" s="36" t="n">
        <f aca="false">(A1307-$A$2)/365.25</f>
        <v>4.97741273100616</v>
      </c>
      <c r="G1307" s="37" t="n">
        <f aca="false">INDEX('Default Prob'!$P$5:$P$14,MIN(1+_xlfn.IFNA(MATCH(F1307,'Default Prob'!$F$5:$F$14,1),0),COUNT('Default Prob'!$P$5:$P$14)))</f>
        <v>0.056537953153086</v>
      </c>
      <c r="H1307" s="37" t="n">
        <f aca="false">H1306*EXP(-G1306*(F1307-F1306))</f>
        <v>0.826432387945713</v>
      </c>
      <c r="I1307" s="38" t="n">
        <f aca="false">H1306-H1307</f>
        <v>0.000383865677896167</v>
      </c>
      <c r="J1307" s="39" t="n">
        <f aca="false">INDEX('Default Prob'!$C$3:$C$20, _xlfn.IFNA(MATCH(F1307, 'Default Prob'!$B$3:$B$20, 1), 1))</f>
        <v>-0.00536</v>
      </c>
      <c r="K1307" s="40" t="n">
        <f aca="false">1/((1+J1307)^F1307)</f>
        <v>1.02711169987588</v>
      </c>
      <c r="L1307" s="41" t="n">
        <f aca="false">IF(AND(D1307, A1307 &lt;= $G$2), $D$5*$D$2*(A1307-E1307)/365.25, 0)</f>
        <v>0</v>
      </c>
      <c r="M1307" s="41" t="n">
        <f aca="false">IF(A1307&lt;=$G$2, $D$5*$D$2*(A1307-E1307)/365.25, 0)</f>
        <v>2710.47227926078</v>
      </c>
      <c r="N1307" s="42" t="n">
        <f aca="false">(L1307*H1307 + M1307*I1307) * K1307</f>
        <v>1.06866584437634</v>
      </c>
      <c r="O1307" s="43" t="n">
        <f aca="false">IF(A1307&lt;=$G$2, $D$2*(1-$D$3), 0)</f>
        <v>600000</v>
      </c>
      <c r="P1307" s="44" t="n">
        <f aca="false">O1307*I1307*K1307</f>
        <v>236.563757368763</v>
      </c>
    </row>
    <row r="1308" customFormat="false" ht="15" hidden="false" customHeight="false" outlineLevel="0" collapsed="false">
      <c r="A1308" s="4" t="n">
        <f aca="false">WORKDAY(A1307, 1)</f>
        <v>45713</v>
      </c>
      <c r="B1308" s="33" t="n">
        <f aca="false">DATE(2000, MONTH(A1308), DAY(A1308))</f>
        <v>36581</v>
      </c>
      <c r="C1308" s="33" t="n">
        <f aca="false">VLOOKUP(B1308, $R$9:$S$13, 2)</f>
        <v>36605</v>
      </c>
      <c r="D1308" s="34" t="n">
        <f aca="false">IF(OR(C1308=B1308, AND(C1308&lt;&gt;C1307, C1307&gt;B1307)), 1, 0)</f>
        <v>0</v>
      </c>
      <c r="E1308" s="4" t="n">
        <f aca="false" t="array" ref="E1308:E1308">INDEX($A$9:A1307, MAX(IF($D$9:D1307=1, ROW(D$9:$D1307)-ROW($D$9)+1, 0)))</f>
        <v>45646</v>
      </c>
      <c r="F1308" s="36" t="n">
        <f aca="false">(A1308-$A$2)/365.25</f>
        <v>4.98015058179329</v>
      </c>
      <c r="G1308" s="37" t="n">
        <f aca="false">INDEX('Default Prob'!$P$5:$P$14,MIN(1+_xlfn.IFNA(MATCH(F1308,'Default Prob'!$F$5:$F$14,1),0),COUNT('Default Prob'!$P$5:$P$14)))</f>
        <v>0.056537953153086</v>
      </c>
      <c r="H1308" s="37" t="n">
        <f aca="false">H1307*EXP(-G1307*(F1308-F1307))</f>
        <v>0.826304472327651</v>
      </c>
      <c r="I1308" s="38" t="n">
        <f aca="false">H1307-H1308</f>
        <v>0.00012791561806158</v>
      </c>
      <c r="J1308" s="39" t="n">
        <f aca="false">INDEX('Default Prob'!$C$3:$C$20, _xlfn.IFNA(MATCH(F1308, 'Default Prob'!$B$3:$B$20, 1), 1))</f>
        <v>-0.00536</v>
      </c>
      <c r="K1308" s="40" t="n">
        <f aca="false">1/((1+J1308)^F1308)</f>
        <v>1.02712681326811</v>
      </c>
      <c r="L1308" s="41" t="n">
        <f aca="false">IF(AND(D1308, A1308 &lt;= $G$2), $D$5*$D$2*(A1308-E1308)/365.25, 0)</f>
        <v>0</v>
      </c>
      <c r="M1308" s="41" t="n">
        <f aca="false">IF(A1308&lt;=$G$2, $D$5*$D$2*(A1308-E1308)/365.25, 0)</f>
        <v>2751.54004106776</v>
      </c>
      <c r="N1308" s="42" t="n">
        <f aca="false">(L1308*H1308 + M1308*I1308) * K1308</f>
        <v>0.361512632313609</v>
      </c>
      <c r="O1308" s="43" t="n">
        <f aca="false">IF(A1308&lt;=$G$2, $D$2*(1-$D$3), 0)</f>
        <v>600000</v>
      </c>
      <c r="P1308" s="44" t="n">
        <f aca="false">O1308*I1308*K1308</f>
        <v>78.831336688087</v>
      </c>
    </row>
    <row r="1309" customFormat="false" ht="15" hidden="false" customHeight="false" outlineLevel="0" collapsed="false">
      <c r="A1309" s="4" t="n">
        <f aca="false">WORKDAY(A1308, 1)</f>
        <v>45714</v>
      </c>
      <c r="B1309" s="33" t="n">
        <f aca="false">DATE(2000, MONTH(A1309), DAY(A1309))</f>
        <v>36582</v>
      </c>
      <c r="C1309" s="33" t="n">
        <f aca="false">VLOOKUP(B1309, $R$9:$S$13, 2)</f>
        <v>36605</v>
      </c>
      <c r="D1309" s="34" t="n">
        <f aca="false">IF(OR(C1309=B1309, AND(C1309&lt;&gt;C1308, C1308&gt;B1308)), 1, 0)</f>
        <v>0</v>
      </c>
      <c r="E1309" s="4" t="n">
        <f aca="false" t="array" ref="E1309:E1309">INDEX($A$9:A1308, MAX(IF($D$9:D1308=1, ROW(D$9:$D1308)-ROW($D$9)+1, 0)))</f>
        <v>45646</v>
      </c>
      <c r="F1309" s="36" t="n">
        <f aca="false">(A1309-$A$2)/365.25</f>
        <v>4.98288843258043</v>
      </c>
      <c r="G1309" s="37" t="n">
        <f aca="false">INDEX('Default Prob'!$P$5:$P$14,MIN(1+_xlfn.IFNA(MATCH(F1309,'Default Prob'!$F$5:$F$14,1),0),COUNT('Default Prob'!$P$5:$P$14)))</f>
        <v>0.056537953153086</v>
      </c>
      <c r="H1309" s="37" t="n">
        <f aca="false">H1308*EXP(-G1308*(F1309-F1308))</f>
        <v>0.826176576508433</v>
      </c>
      <c r="I1309" s="38" t="n">
        <f aca="false">H1308-H1309</f>
        <v>0.000127895819218238</v>
      </c>
      <c r="J1309" s="39" t="n">
        <f aca="false">INDEX('Default Prob'!$C$3:$C$20, _xlfn.IFNA(MATCH(F1309, 'Default Prob'!$B$3:$B$20, 1), 1))</f>
        <v>-0.00536</v>
      </c>
      <c r="K1309" s="40" t="n">
        <f aca="false">1/((1+J1309)^F1309)</f>
        <v>1.02714192688273</v>
      </c>
      <c r="L1309" s="41" t="n">
        <f aca="false">IF(AND(D1309, A1309 &lt;= $G$2), $D$5*$D$2*(A1309-E1309)/365.25, 0)</f>
        <v>0</v>
      </c>
      <c r="M1309" s="41" t="n">
        <f aca="false">IF(A1309&lt;=$G$2, $D$5*$D$2*(A1309-E1309)/365.25, 0)</f>
        <v>2792.60780287474</v>
      </c>
      <c r="N1309" s="42" t="n">
        <f aca="false">(L1309*H1309 + M1309*I1309) * K1309</f>
        <v>0.366856951008643</v>
      </c>
      <c r="O1309" s="43" t="n">
        <f aca="false">IF(A1309&lt;=$G$2, $D$2*(1-$D$3), 0)</f>
        <v>600000</v>
      </c>
      <c r="P1309" s="44" t="n">
        <f aca="false">O1309*I1309*K1309</f>
        <v>78.8202949152394</v>
      </c>
    </row>
    <row r="1310" customFormat="false" ht="15" hidden="false" customHeight="false" outlineLevel="0" collapsed="false">
      <c r="A1310" s="4" t="n">
        <f aca="false">WORKDAY(A1309, 1)</f>
        <v>45715</v>
      </c>
      <c r="B1310" s="33" t="n">
        <f aca="false">DATE(2000, MONTH(A1310), DAY(A1310))</f>
        <v>36583</v>
      </c>
      <c r="C1310" s="33" t="n">
        <f aca="false">VLOOKUP(B1310, $R$9:$S$13, 2)</f>
        <v>36605</v>
      </c>
      <c r="D1310" s="34" t="n">
        <f aca="false">IF(OR(C1310=B1310, AND(C1310&lt;&gt;C1309, C1309&gt;B1309)), 1, 0)</f>
        <v>0</v>
      </c>
      <c r="E1310" s="4" t="n">
        <f aca="false" t="array" ref="E1310:E1310">INDEX($A$9:A1309, MAX(IF($D$9:D1309=1, ROW(D$9:$D1309)-ROW($D$9)+1, 0)))</f>
        <v>45646</v>
      </c>
      <c r="F1310" s="36" t="n">
        <f aca="false">(A1310-$A$2)/365.25</f>
        <v>4.98562628336756</v>
      </c>
      <c r="G1310" s="37" t="n">
        <f aca="false">INDEX('Default Prob'!$P$5:$P$14,MIN(1+_xlfn.IFNA(MATCH(F1310,'Default Prob'!$F$5:$F$14,1),0),COUNT('Default Prob'!$P$5:$P$14)))</f>
        <v>0.056537953153086</v>
      </c>
      <c r="H1310" s="37" t="n">
        <f aca="false">H1309*EXP(-G1309*(F1310-F1309))</f>
        <v>0.826048700484993</v>
      </c>
      <c r="I1310" s="38" t="n">
        <f aca="false">H1309-H1310</f>
        <v>0.000127876023439444</v>
      </c>
      <c r="J1310" s="39" t="n">
        <f aca="false">INDEX('Default Prob'!$C$3:$C$20, _xlfn.IFNA(MATCH(F1310, 'Default Prob'!$B$3:$B$20, 1), 1))</f>
        <v>-0.00536</v>
      </c>
      <c r="K1310" s="40" t="n">
        <f aca="false">1/((1+J1310)^F1310)</f>
        <v>1.02715704071973</v>
      </c>
      <c r="L1310" s="41" t="n">
        <f aca="false">IF(AND(D1310, A1310 &lt;= $G$2), $D$5*$D$2*(A1310-E1310)/365.25, 0)</f>
        <v>0</v>
      </c>
      <c r="M1310" s="41" t="n">
        <f aca="false">IF(A1310&lt;=$G$2, $D$5*$D$2*(A1310-E1310)/365.25, 0)</f>
        <v>2833.67556468172</v>
      </c>
      <c r="N1310" s="42" t="n">
        <f aca="false">(L1310*H1310 + M1310*I1310) * K1310</f>
        <v>0.372199765471851</v>
      </c>
      <c r="O1310" s="43" t="n">
        <f aca="false">IF(A1310&lt;=$G$2, $D$2*(1-$D$3), 0)</f>
        <v>600000</v>
      </c>
      <c r="P1310" s="44" t="n">
        <f aca="false">O1310*I1310*K1310</f>
        <v>78.8092546890398</v>
      </c>
    </row>
    <row r="1311" customFormat="false" ht="15" hidden="false" customHeight="false" outlineLevel="0" collapsed="false">
      <c r="A1311" s="4" t="n">
        <f aca="false">WORKDAY(A1310, 1)</f>
        <v>45716</v>
      </c>
      <c r="B1311" s="33" t="n">
        <f aca="false">DATE(2000, MONTH(A1311), DAY(A1311))</f>
        <v>36584</v>
      </c>
      <c r="C1311" s="33" t="n">
        <f aca="false">VLOOKUP(B1311, $R$9:$S$13, 2)</f>
        <v>36605</v>
      </c>
      <c r="D1311" s="34" t="n">
        <f aca="false">IF(OR(C1311=B1311, AND(C1311&lt;&gt;C1310, C1310&gt;B1310)), 1, 0)</f>
        <v>0</v>
      </c>
      <c r="E1311" s="4" t="n">
        <f aca="false" t="array" ref="E1311:E1311">INDEX($A$9:A1310, MAX(IF($D$9:D1310=1, ROW(D$9:$D1310)-ROW($D$9)+1, 0)))</f>
        <v>45646</v>
      </c>
      <c r="F1311" s="36" t="n">
        <f aca="false">(A1311-$A$2)/365.25</f>
        <v>4.98836413415469</v>
      </c>
      <c r="G1311" s="37" t="n">
        <f aca="false">INDEX('Default Prob'!$P$5:$P$14,MIN(1+_xlfn.IFNA(MATCH(F1311,'Default Prob'!$F$5:$F$14,1),0),COUNT('Default Prob'!$P$5:$P$14)))</f>
        <v>0.056537953153086</v>
      </c>
      <c r="H1311" s="37" t="n">
        <f aca="false">H1310*EXP(-G1310*(F1311-F1310))</f>
        <v>0.825920844254269</v>
      </c>
      <c r="I1311" s="38" t="n">
        <f aca="false">H1310-H1311</f>
        <v>0.000127856230724643</v>
      </c>
      <c r="J1311" s="39" t="n">
        <f aca="false">INDEX('Default Prob'!$C$3:$C$20, _xlfn.IFNA(MATCH(F1311, 'Default Prob'!$B$3:$B$20, 1), 1))</f>
        <v>-0.00536</v>
      </c>
      <c r="K1311" s="40" t="n">
        <f aca="false">1/((1+J1311)^F1311)</f>
        <v>1.02717215477913</v>
      </c>
      <c r="L1311" s="41" t="n">
        <f aca="false">IF(AND(D1311, A1311 &lt;= $G$2), $D$5*$D$2*(A1311-E1311)/365.25, 0)</f>
        <v>0</v>
      </c>
      <c r="M1311" s="41" t="n">
        <f aca="false">IF(A1311&lt;=$G$2, $D$5*$D$2*(A1311-E1311)/365.25, 0)</f>
        <v>2874.74332648871</v>
      </c>
      <c r="N1311" s="42" t="n">
        <f aca="false">(L1311*H1311 + M1311*I1311) * K1311</f>
        <v>0.377541076019544</v>
      </c>
      <c r="O1311" s="43" t="n">
        <f aca="false">IF(A1311&lt;=$G$2, $D$2*(1-$D$3), 0)</f>
        <v>600000</v>
      </c>
      <c r="P1311" s="44" t="n">
        <f aca="false">O1311*I1311*K1311</f>
        <v>78.7982160092219</v>
      </c>
    </row>
    <row r="1312" customFormat="false" ht="15" hidden="false" customHeight="false" outlineLevel="0" collapsed="false">
      <c r="A1312" s="4" t="n">
        <f aca="false">WORKDAY(A1311, 1)</f>
        <v>45719</v>
      </c>
      <c r="B1312" s="33" t="n">
        <f aca="false">DATE(2000, MONTH(A1312), DAY(A1312))</f>
        <v>36588</v>
      </c>
      <c r="C1312" s="33" t="n">
        <f aca="false">VLOOKUP(B1312, $R$9:$S$13, 2)</f>
        <v>36605</v>
      </c>
      <c r="D1312" s="34" t="n">
        <f aca="false">IF(OR(C1312=B1312, AND(C1312&lt;&gt;C1311, C1311&gt;B1311)), 1, 0)</f>
        <v>0</v>
      </c>
      <c r="E1312" s="4" t="n">
        <f aca="false" t="array" ref="E1312:E1312">INDEX($A$9:A1311, MAX(IF($D$9:D1311=1, ROW(D$9:$D1311)-ROW($D$9)+1, 0)))</f>
        <v>45646</v>
      </c>
      <c r="F1312" s="36" t="n">
        <f aca="false">(A1312-$A$2)/365.25</f>
        <v>4.99657768651609</v>
      </c>
      <c r="G1312" s="37" t="n">
        <f aca="false">INDEX('Default Prob'!$P$5:$P$14,MIN(1+_xlfn.IFNA(MATCH(F1312,'Default Prob'!$F$5:$F$14,1),0),COUNT('Default Prob'!$P$5:$P$14)))</f>
        <v>0.056537953153086</v>
      </c>
      <c r="H1312" s="37" t="n">
        <f aca="false">H1311*EXP(-G1311*(F1312-F1311))</f>
        <v>0.825537394287751</v>
      </c>
      <c r="I1312" s="38" t="n">
        <f aca="false">H1311-H1312</f>
        <v>0.000383449966517624</v>
      </c>
      <c r="J1312" s="39" t="n">
        <f aca="false">INDEX('Default Prob'!$C$3:$C$20, _xlfn.IFNA(MATCH(F1312, 'Default Prob'!$B$3:$B$20, 1), 1))</f>
        <v>-0.00536</v>
      </c>
      <c r="K1312" s="40" t="n">
        <f aca="false">1/((1+J1312)^F1312)</f>
        <v>1.02721749829171</v>
      </c>
      <c r="L1312" s="41" t="n">
        <f aca="false">IF(AND(D1312, A1312 &lt;= $G$2), $D$5*$D$2*(A1312-E1312)/365.25, 0)</f>
        <v>0</v>
      </c>
      <c r="M1312" s="41" t="n">
        <f aca="false">IF(A1312&lt;=$G$2, $D$5*$D$2*(A1312-E1312)/365.25, 0)</f>
        <v>2997.94661190965</v>
      </c>
      <c r="N1312" s="42" t="n">
        <f aca="false">(L1312*H1312 + M1312*I1312) * K1312</f>
        <v>1.1808507440993</v>
      </c>
      <c r="O1312" s="43" t="n">
        <f aca="false">IF(A1312&lt;=$G$2, $D$2*(1-$D$3), 0)</f>
        <v>600000</v>
      </c>
      <c r="P1312" s="44" t="n">
        <f aca="false">O1312*I1312*K1312</f>
        <v>236.331909195765</v>
      </c>
    </row>
    <row r="1313" customFormat="false" ht="15" hidden="false" customHeight="false" outlineLevel="0" collapsed="false">
      <c r="A1313" s="4" t="n">
        <f aca="false">WORKDAY(A1312, 1)</f>
        <v>45720</v>
      </c>
      <c r="B1313" s="33" t="n">
        <f aca="false">DATE(2000, MONTH(A1313), DAY(A1313))</f>
        <v>36589</v>
      </c>
      <c r="C1313" s="33" t="n">
        <f aca="false">VLOOKUP(B1313, $R$9:$S$13, 2)</f>
        <v>36605</v>
      </c>
      <c r="D1313" s="34" t="n">
        <f aca="false">IF(OR(C1313=B1313, AND(C1313&lt;&gt;C1312, C1312&gt;B1312)), 1, 0)</f>
        <v>0</v>
      </c>
      <c r="E1313" s="4" t="n">
        <f aca="false" t="array" ref="E1313:E1313">INDEX($A$9:A1312, MAX(IF($D$9:D1312=1, ROW(D$9:$D1312)-ROW($D$9)+1, 0)))</f>
        <v>45646</v>
      </c>
      <c r="F1313" s="36" t="n">
        <f aca="false">(A1313-$A$2)/365.25</f>
        <v>4.99931553730322</v>
      </c>
      <c r="G1313" s="37" t="n">
        <f aca="false">INDEX('Default Prob'!$P$5:$P$14,MIN(1+_xlfn.IFNA(MATCH(F1313,'Default Prob'!$F$5:$F$14,1),0),COUNT('Default Prob'!$P$5:$P$14)))</f>
        <v>0.056537953153086</v>
      </c>
      <c r="H1313" s="37" t="n">
        <f aca="false">H1312*EXP(-G1312*(F1313-F1312))</f>
        <v>0.825409617197255</v>
      </c>
      <c r="I1313" s="38" t="n">
        <f aca="false">H1312-H1313</f>
        <v>0.000127777090495829</v>
      </c>
      <c r="J1313" s="39" t="n">
        <f aca="false">INDEX('Default Prob'!$C$3:$C$20, _xlfn.IFNA(MATCH(F1313, 'Default Prob'!$B$3:$B$20, 1), 1))</f>
        <v>-0.00536</v>
      </c>
      <c r="K1313" s="40" t="n">
        <f aca="false">1/((1+J1313)^F1313)</f>
        <v>1.02723261324071</v>
      </c>
      <c r="L1313" s="41" t="n">
        <f aca="false">IF(AND(D1313, A1313 &lt;= $G$2), $D$5*$D$2*(A1313-E1313)/365.25, 0)</f>
        <v>0</v>
      </c>
      <c r="M1313" s="41" t="n">
        <f aca="false">IF(A1313&lt;=$G$2, $D$5*$D$2*(A1313-E1313)/365.25, 0)</f>
        <v>3039.01437371663</v>
      </c>
      <c r="N1313" s="42" t="n">
        <f aca="false">(L1313*H1313 + M1313*I1313) * K1313</f>
        <v>0.398891285383657</v>
      </c>
      <c r="O1313" s="43" t="n">
        <f aca="false">IF(A1313&lt;=$G$2, $D$2*(1-$D$3), 0)</f>
        <v>600000</v>
      </c>
      <c r="P1313" s="44" t="n">
        <f aca="false">O1313*I1313*K1313</f>
        <v>78.7540767493949</v>
      </c>
    </row>
    <row r="1314" customFormat="false" ht="15" hidden="false" customHeight="false" outlineLevel="0" collapsed="false">
      <c r="A1314" s="4" t="n">
        <f aca="false">WORKDAY(A1313, 1)</f>
        <v>45721</v>
      </c>
      <c r="B1314" s="33" t="n">
        <f aca="false">DATE(2000, MONTH(A1314), DAY(A1314))</f>
        <v>36590</v>
      </c>
      <c r="C1314" s="33" t="n">
        <f aca="false">VLOOKUP(B1314, $R$9:$S$13, 2)</f>
        <v>36605</v>
      </c>
      <c r="D1314" s="34" t="n">
        <f aca="false">IF(OR(C1314=B1314, AND(C1314&lt;&gt;C1313, C1313&gt;B1313)), 1, 0)</f>
        <v>0</v>
      </c>
      <c r="E1314" s="4" t="n">
        <f aca="false" t="array" ref="E1314:E1314">INDEX($A$9:A1313, MAX(IF($D$9:D1313=1, ROW(D$9:$D1313)-ROW($D$9)+1, 0)))</f>
        <v>45646</v>
      </c>
      <c r="F1314" s="36" t="n">
        <f aca="false">(A1314-$A$2)/365.25</f>
        <v>5.00205338809035</v>
      </c>
      <c r="G1314" s="37" t="n">
        <f aca="false">INDEX('Default Prob'!$P$5:$P$14,MIN(1+_xlfn.IFNA(MATCH(F1314,'Default Prob'!$F$5:$F$14,1),0),COUNT('Default Prob'!$P$5:$P$14)))</f>
        <v>0.0488818117920023</v>
      </c>
      <c r="H1314" s="37" t="n">
        <f aca="false">H1313*EXP(-G1313*(F1314-F1313))</f>
        <v>0.825281859884161</v>
      </c>
      <c r="I1314" s="38" t="n">
        <f aca="false">H1313-H1314</f>
        <v>0.00012775731309389</v>
      </c>
      <c r="J1314" s="39" t="n">
        <f aca="false">INDEX('Default Prob'!$C$3:$C$20, _xlfn.IFNA(MATCH(F1314, 'Default Prob'!$B$3:$B$20, 1), 1))</f>
        <v>-0.00443</v>
      </c>
      <c r="K1314" s="40" t="n">
        <f aca="false">1/((1+J1314)^F1314)</f>
        <v>1.0224567649241</v>
      </c>
      <c r="L1314" s="41" t="n">
        <f aca="false">IF(AND(D1314, A1314 &lt;= $G$2), $D$5*$D$2*(A1314-E1314)/365.25, 0)</f>
        <v>0</v>
      </c>
      <c r="M1314" s="41" t="n">
        <f aca="false">IF(A1314&lt;=$G$2, $D$5*$D$2*(A1314-E1314)/365.25, 0)</f>
        <v>3080.08213552361</v>
      </c>
      <c r="N1314" s="42" t="n">
        <f aca="false">(L1314*H1314 + M1314*I1314) * K1314</f>
        <v>0.402339822509366</v>
      </c>
      <c r="O1314" s="43" t="n">
        <f aca="false">IF(A1314&lt;=$G$2, $D$2*(1-$D$3), 0)</f>
        <v>600000</v>
      </c>
      <c r="P1314" s="44" t="n">
        <f aca="false">O1314*I1314*K1314</f>
        <v>78.3757974248244</v>
      </c>
    </row>
    <row r="1315" customFormat="false" ht="15" hidden="false" customHeight="false" outlineLevel="0" collapsed="false">
      <c r="A1315" s="4" t="n">
        <f aca="false">WORKDAY(A1314, 1)</f>
        <v>45722</v>
      </c>
      <c r="B1315" s="33" t="n">
        <f aca="false">DATE(2000, MONTH(A1315), DAY(A1315))</f>
        <v>36591</v>
      </c>
      <c r="C1315" s="33" t="n">
        <f aca="false">VLOOKUP(B1315, $R$9:$S$13, 2)</f>
        <v>36605</v>
      </c>
      <c r="D1315" s="34" t="n">
        <f aca="false">IF(OR(C1315=B1315, AND(C1315&lt;&gt;C1314, C1314&gt;B1314)), 1, 0)</f>
        <v>0</v>
      </c>
      <c r="E1315" s="4" t="n">
        <f aca="false" t="array" ref="E1315:E1315">INDEX($A$9:A1314, MAX(IF($D$9:D1314=1, ROW(D$9:$D1314)-ROW($D$9)+1, 0)))</f>
        <v>45646</v>
      </c>
      <c r="F1315" s="36" t="n">
        <f aca="false">(A1315-$A$2)/365.25</f>
        <v>5.00479123887748</v>
      </c>
      <c r="G1315" s="37" t="n">
        <f aca="false">INDEX('Default Prob'!$P$5:$P$14,MIN(1+_xlfn.IFNA(MATCH(F1315,'Default Prob'!$F$5:$F$14,1),0),COUNT('Default Prob'!$P$5:$P$14)))</f>
        <v>0.0488818117920023</v>
      </c>
      <c r="H1315" s="37" t="n">
        <f aca="false">H1314*EXP(-G1314*(F1315-F1314))</f>
        <v>0.825171418889741</v>
      </c>
      <c r="I1315" s="38" t="n">
        <f aca="false">H1314-H1315</f>
        <v>0.000110440994420369</v>
      </c>
      <c r="J1315" s="39" t="n">
        <f aca="false">INDEX('Default Prob'!$C$3:$C$20, _xlfn.IFNA(MATCH(F1315, 'Default Prob'!$B$3:$B$20, 1), 1))</f>
        <v>-0.00443</v>
      </c>
      <c r="K1315" s="40" t="n">
        <f aca="false">1/((1+J1315)^F1315)</f>
        <v>1.02246919359924</v>
      </c>
      <c r="L1315" s="41" t="n">
        <f aca="false">IF(AND(D1315, A1315 &lt;= $G$2), $D$5*$D$2*(A1315-E1315)/365.25, 0)</f>
        <v>0</v>
      </c>
      <c r="M1315" s="41" t="n">
        <f aca="false">IF(A1315&lt;=$G$2, $D$5*$D$2*(A1315-E1315)/365.25, 0)</f>
        <v>3121.1498973306</v>
      </c>
      <c r="N1315" s="42" t="n">
        <f aca="false">(L1315*H1315 + M1315*I1315) * K1315</f>
        <v>0.352448094554505</v>
      </c>
      <c r="O1315" s="43" t="n">
        <f aca="false">IF(A1315&lt;=$G$2, $D$2*(1-$D$3), 0)</f>
        <v>600000</v>
      </c>
      <c r="P1315" s="44" t="n">
        <f aca="false">O1315*I1315*K1315</f>
        <v>67.7535087031753</v>
      </c>
    </row>
    <row r="1316" customFormat="false" ht="15" hidden="false" customHeight="false" outlineLevel="0" collapsed="false">
      <c r="A1316" s="4" t="n">
        <f aca="false">WORKDAY(A1315, 1)</f>
        <v>45723</v>
      </c>
      <c r="B1316" s="33" t="n">
        <f aca="false">DATE(2000, MONTH(A1316), DAY(A1316))</f>
        <v>36592</v>
      </c>
      <c r="C1316" s="33" t="n">
        <f aca="false">VLOOKUP(B1316, $R$9:$S$13, 2)</f>
        <v>36605</v>
      </c>
      <c r="D1316" s="34" t="n">
        <f aca="false">IF(OR(C1316=B1316, AND(C1316&lt;&gt;C1315, C1315&gt;B1315)), 1, 0)</f>
        <v>0</v>
      </c>
      <c r="E1316" s="4" t="n">
        <f aca="false" t="array" ref="E1316:E1316">INDEX($A$9:A1315, MAX(IF($D$9:D1315=1, ROW(D$9:$D1315)-ROW($D$9)+1, 0)))</f>
        <v>45646</v>
      </c>
      <c r="F1316" s="36" t="n">
        <f aca="false">(A1316-$A$2)/365.25</f>
        <v>5.00752908966461</v>
      </c>
      <c r="G1316" s="37" t="n">
        <f aca="false">INDEX('Default Prob'!$P$5:$P$14,MIN(1+_xlfn.IFNA(MATCH(F1316,'Default Prob'!$F$5:$F$14,1),0),COUNT('Default Prob'!$P$5:$P$14)))</f>
        <v>0.0488818117920023</v>
      </c>
      <c r="H1316" s="37" t="n">
        <f aca="false">H1315*EXP(-G1315*(F1316-F1315))</f>
        <v>0.825060992674772</v>
      </c>
      <c r="I1316" s="38" t="n">
        <f aca="false">H1315-H1316</f>
        <v>0.000110426214968817</v>
      </c>
      <c r="J1316" s="39" t="n">
        <f aca="false">INDEX('Default Prob'!$C$3:$C$20, _xlfn.IFNA(MATCH(F1316, 'Default Prob'!$B$3:$B$20, 1), 1))</f>
        <v>-0.00443</v>
      </c>
      <c r="K1316" s="40" t="n">
        <f aca="false">1/((1+J1316)^F1316)</f>
        <v>1.02248162242545</v>
      </c>
      <c r="L1316" s="41" t="n">
        <f aca="false">IF(AND(D1316, A1316 &lt;= $G$2), $D$5*$D$2*(A1316-E1316)/365.25, 0)</f>
        <v>0</v>
      </c>
      <c r="M1316" s="41" t="n">
        <f aca="false">IF(A1316&lt;=$G$2, $D$5*$D$2*(A1316-E1316)/365.25, 0)</f>
        <v>3162.21765913758</v>
      </c>
      <c r="N1316" s="42" t="n">
        <f aca="false">(L1316*H1316 + M1316*I1316) * K1316</f>
        <v>0.357042123566759</v>
      </c>
      <c r="O1316" s="43" t="n">
        <f aca="false">IF(A1316&lt;=$G$2, $D$2*(1-$D$3), 0)</f>
        <v>600000</v>
      </c>
      <c r="P1316" s="44" t="n">
        <f aca="false">O1316*I1316*K1316</f>
        <v>67.7452652637708</v>
      </c>
    </row>
    <row r="1317" customFormat="false" ht="15" hidden="false" customHeight="false" outlineLevel="0" collapsed="false">
      <c r="A1317" s="4" t="n">
        <f aca="false">WORKDAY(A1316, 1)</f>
        <v>45726</v>
      </c>
      <c r="B1317" s="33" t="n">
        <f aca="false">DATE(2000, MONTH(A1317), DAY(A1317))</f>
        <v>36595</v>
      </c>
      <c r="C1317" s="33" t="n">
        <f aca="false">VLOOKUP(B1317, $R$9:$S$13, 2)</f>
        <v>36605</v>
      </c>
      <c r="D1317" s="34" t="n">
        <f aca="false">IF(OR(C1317=B1317, AND(C1317&lt;&gt;C1316, C1316&gt;B1316)), 1, 0)</f>
        <v>0</v>
      </c>
      <c r="E1317" s="4" t="n">
        <f aca="false" t="array" ref="E1317:E1317">INDEX($A$9:A1316, MAX(IF($D$9:D1316=1, ROW(D$9:$D1316)-ROW($D$9)+1, 0)))</f>
        <v>45646</v>
      </c>
      <c r="F1317" s="36" t="n">
        <f aca="false">(A1317-$A$2)/365.25</f>
        <v>5.01574264202601</v>
      </c>
      <c r="G1317" s="37" t="n">
        <f aca="false">INDEX('Default Prob'!$P$5:$P$14,MIN(1+_xlfn.IFNA(MATCH(F1317,'Default Prob'!$F$5:$F$14,1),0),COUNT('Default Prob'!$P$5:$P$14)))</f>
        <v>0.0488818117920023</v>
      </c>
      <c r="H1317" s="37" t="n">
        <f aca="false">H1316*EXP(-G1316*(F1317-F1316))</f>
        <v>0.824729802686798</v>
      </c>
      <c r="I1317" s="38" t="n">
        <f aca="false">H1316-H1317</f>
        <v>0.000331189987974212</v>
      </c>
      <c r="J1317" s="39" t="n">
        <f aca="false">INDEX('Default Prob'!$C$3:$C$20, _xlfn.IFNA(MATCH(F1317, 'Default Prob'!$B$3:$B$20, 1), 1))</f>
        <v>-0.00443</v>
      </c>
      <c r="K1317" s="40" t="n">
        <f aca="false">1/((1+J1317)^F1317)</f>
        <v>1.0225189098106</v>
      </c>
      <c r="L1317" s="41" t="n">
        <f aca="false">IF(AND(D1317, A1317 &lt;= $G$2), $D$5*$D$2*(A1317-E1317)/365.25, 0)</f>
        <v>0</v>
      </c>
      <c r="M1317" s="41" t="n">
        <f aca="false">IF(A1317&lt;=$G$2, $D$5*$D$2*(A1317-E1317)/365.25, 0)</f>
        <v>3285.42094455852</v>
      </c>
      <c r="N1317" s="42" t="n">
        <f aca="false">(L1317*H1317 + M1317*I1317) * K1317</f>
        <v>1.11260131562571</v>
      </c>
      <c r="O1317" s="43" t="n">
        <f aca="false">IF(A1317&lt;=$G$2, $D$2*(1-$D$3), 0)</f>
        <v>600000</v>
      </c>
      <c r="P1317" s="44" t="n">
        <f aca="false">O1317*I1317*K1317</f>
        <v>203.188815266146</v>
      </c>
    </row>
    <row r="1318" customFormat="false" ht="15" hidden="false" customHeight="false" outlineLevel="0" collapsed="false">
      <c r="A1318" s="4" t="n">
        <f aca="false">WORKDAY(A1317, 1)</f>
        <v>45727</v>
      </c>
      <c r="B1318" s="33" t="n">
        <f aca="false">DATE(2000, MONTH(A1318), DAY(A1318))</f>
        <v>36596</v>
      </c>
      <c r="C1318" s="33" t="n">
        <f aca="false">VLOOKUP(B1318, $R$9:$S$13, 2)</f>
        <v>36605</v>
      </c>
      <c r="D1318" s="34" t="n">
        <f aca="false">IF(OR(C1318=B1318, AND(C1318&lt;&gt;C1317, C1317&gt;B1317)), 1, 0)</f>
        <v>0</v>
      </c>
      <c r="E1318" s="4" t="n">
        <f aca="false" t="array" ref="E1318:E1318">INDEX($A$9:A1317, MAX(IF($D$9:D1317=1, ROW(D$9:$D1317)-ROW($D$9)+1, 0)))</f>
        <v>45646</v>
      </c>
      <c r="F1318" s="36" t="n">
        <f aca="false">(A1318-$A$2)/365.25</f>
        <v>5.01848049281314</v>
      </c>
      <c r="G1318" s="37" t="n">
        <f aca="false">INDEX('Default Prob'!$P$5:$P$14,MIN(1+_xlfn.IFNA(MATCH(F1318,'Default Prob'!$F$5:$F$14,1),0),COUNT('Default Prob'!$P$5:$P$14)))</f>
        <v>0.0488818117920023</v>
      </c>
      <c r="H1318" s="37" t="n">
        <f aca="false">H1317*EXP(-G1317*(F1318-F1317))</f>
        <v>0.82461943556986</v>
      </c>
      <c r="I1318" s="38" t="n">
        <f aca="false">H1317-H1318</f>
        <v>0.000110367116938237</v>
      </c>
      <c r="J1318" s="39" t="n">
        <f aca="false">INDEX('Default Prob'!$C$3:$C$20, _xlfn.IFNA(MATCH(F1318, 'Default Prob'!$B$3:$B$20, 1), 1))</f>
        <v>-0.00443</v>
      </c>
      <c r="K1318" s="40" t="n">
        <f aca="false">1/((1+J1318)^F1318)</f>
        <v>1.02253133924115</v>
      </c>
      <c r="L1318" s="41" t="n">
        <f aca="false">IF(AND(D1318, A1318 &lt;= $G$2), $D$5*$D$2*(A1318-E1318)/365.25, 0)</f>
        <v>0</v>
      </c>
      <c r="M1318" s="41" t="n">
        <f aca="false">IF(A1318&lt;=$G$2, $D$5*$D$2*(A1318-E1318)/365.25, 0)</f>
        <v>3326.4887063655</v>
      </c>
      <c r="N1318" s="42" t="n">
        <f aca="false">(L1318*H1318 + M1318*I1318) * K1318</f>
        <v>0.375407010561571</v>
      </c>
      <c r="O1318" s="43" t="n">
        <f aca="false">IF(A1318&lt;=$G$2, $D$2*(1-$D$3), 0)</f>
        <v>600000</v>
      </c>
      <c r="P1318" s="44" t="n">
        <f aca="false">O1318*I1318*K1318</f>
        <v>67.712301534624</v>
      </c>
    </row>
    <row r="1319" customFormat="false" ht="15" hidden="false" customHeight="false" outlineLevel="0" collapsed="false">
      <c r="A1319" s="4" t="n">
        <f aca="false">WORKDAY(A1318, 1)</f>
        <v>45728</v>
      </c>
      <c r="B1319" s="33" t="n">
        <f aca="false">DATE(2000, MONTH(A1319), DAY(A1319))</f>
        <v>36597</v>
      </c>
      <c r="C1319" s="33" t="n">
        <f aca="false">VLOOKUP(B1319, $R$9:$S$13, 2)</f>
        <v>36605</v>
      </c>
      <c r="D1319" s="34" t="n">
        <f aca="false">IF(OR(C1319=B1319, AND(C1319&lt;&gt;C1318, C1318&gt;B1318)), 1, 0)</f>
        <v>0</v>
      </c>
      <c r="E1319" s="4" t="n">
        <f aca="false" t="array" ref="E1319:E1319">INDEX($A$9:A1318, MAX(IF($D$9:D1318=1, ROW(D$9:$D1318)-ROW($D$9)+1, 0)))</f>
        <v>45646</v>
      </c>
      <c r="F1319" s="36" t="n">
        <f aca="false">(A1319-$A$2)/365.25</f>
        <v>5.02121834360027</v>
      </c>
      <c r="G1319" s="37" t="n">
        <f aca="false">INDEX('Default Prob'!$P$5:$P$14,MIN(1+_xlfn.IFNA(MATCH(F1319,'Default Prob'!$F$5:$F$14,1),0),COUNT('Default Prob'!$P$5:$P$14)))</f>
        <v>0.0488818117920023</v>
      </c>
      <c r="H1319" s="37" t="n">
        <f aca="false">H1318*EXP(-G1318*(F1319-F1318))</f>
        <v>0.824509083222486</v>
      </c>
      <c r="I1319" s="38" t="n">
        <f aca="false">H1318-H1319</f>
        <v>0.000110352347373111</v>
      </c>
      <c r="J1319" s="39" t="n">
        <f aca="false">INDEX('Default Prob'!$C$3:$C$20, _xlfn.IFNA(MATCH(F1319, 'Default Prob'!$B$3:$B$20, 1), 1))</f>
        <v>-0.00443</v>
      </c>
      <c r="K1319" s="40" t="n">
        <f aca="false">1/((1+J1319)^F1319)</f>
        <v>1.02254376882279</v>
      </c>
      <c r="L1319" s="41" t="n">
        <f aca="false">IF(AND(D1319, A1319 &lt;= $G$2), $D$5*$D$2*(A1319-E1319)/365.25, 0)</f>
        <v>0</v>
      </c>
      <c r="M1319" s="41" t="n">
        <f aca="false">IF(A1319&lt;=$G$2, $D$5*$D$2*(A1319-E1319)/365.25, 0)</f>
        <v>3367.55646817248</v>
      </c>
      <c r="N1319" s="42" t="n">
        <f aca="false">(L1319*H1319 + M1319*I1319) * K1319</f>
        <v>0.379995426072692</v>
      </c>
      <c r="O1319" s="43" t="n">
        <f aca="false">IF(A1319&lt;=$G$2, $D$2*(1-$D$3), 0)</f>
        <v>600000</v>
      </c>
      <c r="P1319" s="44" t="n">
        <f aca="false">O1319*I1319*K1319</f>
        <v>67.7040631088053</v>
      </c>
    </row>
    <row r="1320" customFormat="false" ht="15" hidden="false" customHeight="false" outlineLevel="0" collapsed="false">
      <c r="A1320" s="4" t="n">
        <f aca="false">WORKDAY(A1319, 1)</f>
        <v>45729</v>
      </c>
      <c r="B1320" s="33" t="n">
        <f aca="false">DATE(2000, MONTH(A1320), DAY(A1320))</f>
        <v>36598</v>
      </c>
      <c r="C1320" s="33" t="n">
        <f aca="false">VLOOKUP(B1320, $R$9:$S$13, 2)</f>
        <v>36605</v>
      </c>
      <c r="D1320" s="34" t="n">
        <f aca="false">IF(OR(C1320=B1320, AND(C1320&lt;&gt;C1319, C1319&gt;B1319)), 1, 0)</f>
        <v>0</v>
      </c>
      <c r="E1320" s="4" t="n">
        <f aca="false" t="array" ref="E1320:E1320">INDEX($A$9:A1319, MAX(IF($D$9:D1319=1, ROW(D$9:$D1319)-ROW($D$9)+1, 0)))</f>
        <v>45646</v>
      </c>
      <c r="F1320" s="36" t="n">
        <f aca="false">(A1320-$A$2)/365.25</f>
        <v>5.02395619438741</v>
      </c>
      <c r="G1320" s="37" t="n">
        <f aca="false">INDEX('Default Prob'!$P$5:$P$14,MIN(1+_xlfn.IFNA(MATCH(F1320,'Default Prob'!$F$5:$F$14,1),0),COUNT('Default Prob'!$P$5:$P$14)))</f>
        <v>0.0488818117920023</v>
      </c>
      <c r="H1320" s="37" t="n">
        <f aca="false">H1319*EXP(-G1319*(F1320-F1319))</f>
        <v>0.824398745642702</v>
      </c>
      <c r="I1320" s="38" t="n">
        <f aca="false">H1319-H1320</f>
        <v>0.000110337579784514</v>
      </c>
      <c r="J1320" s="39" t="n">
        <f aca="false">INDEX('Default Prob'!$C$3:$C$20, _xlfn.IFNA(MATCH(F1320, 'Default Prob'!$B$3:$B$20, 1), 1))</f>
        <v>-0.00443</v>
      </c>
      <c r="K1320" s="40" t="n">
        <f aca="false">1/((1+J1320)^F1320)</f>
        <v>1.02255619855552</v>
      </c>
      <c r="L1320" s="41" t="n">
        <f aca="false">IF(AND(D1320, A1320 &lt;= $G$2), $D$5*$D$2*(A1320-E1320)/365.25, 0)</f>
        <v>0</v>
      </c>
      <c r="M1320" s="41" t="n">
        <f aca="false">IF(A1320&lt;=$G$2, $D$5*$D$2*(A1320-E1320)/365.25, 0)</f>
        <v>3408.62422997947</v>
      </c>
      <c r="N1320" s="42" t="n">
        <f aca="false">(L1320*H1320 + M1320*I1320) * K1320</f>
        <v>0.384582719499316</v>
      </c>
      <c r="O1320" s="43" t="n">
        <f aca="false">IF(A1320&lt;=$G$2, $D$2*(1-$D$3), 0)</f>
        <v>600000</v>
      </c>
      <c r="P1320" s="44" t="n">
        <f aca="false">O1320*I1320*K1320</f>
        <v>67.6958256853616</v>
      </c>
    </row>
    <row r="1321" customFormat="false" ht="15" hidden="false" customHeight="false" outlineLevel="0" collapsed="false">
      <c r="A1321" s="4" t="n">
        <f aca="false">WORKDAY(A1320, 1)</f>
        <v>45730</v>
      </c>
      <c r="B1321" s="33" t="n">
        <f aca="false">DATE(2000, MONTH(A1321), DAY(A1321))</f>
        <v>36599</v>
      </c>
      <c r="C1321" s="33" t="n">
        <f aca="false">VLOOKUP(B1321, $R$9:$S$13, 2)</f>
        <v>36605</v>
      </c>
      <c r="D1321" s="34" t="n">
        <f aca="false">IF(OR(C1321=B1321, AND(C1321&lt;&gt;C1320, C1320&gt;B1320)), 1, 0)</f>
        <v>0</v>
      </c>
      <c r="E1321" s="4" t="n">
        <f aca="false" t="array" ref="E1321:E1321">INDEX($A$9:A1320, MAX(IF($D$9:D1320=1, ROW(D$9:$D1320)-ROW($D$9)+1, 0)))</f>
        <v>45646</v>
      </c>
      <c r="F1321" s="36" t="n">
        <f aca="false">(A1321-$A$2)/365.25</f>
        <v>5.02669404517454</v>
      </c>
      <c r="G1321" s="37" t="n">
        <f aca="false">INDEX('Default Prob'!$P$5:$P$14,MIN(1+_xlfn.IFNA(MATCH(F1321,'Default Prob'!$F$5:$F$14,1),0),COUNT('Default Prob'!$P$5:$P$14)))</f>
        <v>0.0488818117920023</v>
      </c>
      <c r="H1321" s="37" t="n">
        <f aca="false">H1320*EXP(-G1320*(F1321-F1320))</f>
        <v>0.82428842282853</v>
      </c>
      <c r="I1321" s="38" t="n">
        <f aca="false">H1320-H1321</f>
        <v>0.000110322814172226</v>
      </c>
      <c r="J1321" s="39" t="n">
        <f aca="false">INDEX('Default Prob'!$C$3:$C$20, _xlfn.IFNA(MATCH(F1321, 'Default Prob'!$B$3:$B$20, 1), 1))</f>
        <v>-0.00443</v>
      </c>
      <c r="K1321" s="40" t="n">
        <f aca="false">1/((1+J1321)^F1321)</f>
        <v>1.02256862843934</v>
      </c>
      <c r="L1321" s="41" t="n">
        <f aca="false">IF(AND(D1321, A1321 &lt;= $G$2), $D$5*$D$2*(A1321-E1321)/365.25, 0)</f>
        <v>0</v>
      </c>
      <c r="M1321" s="41" t="n">
        <f aca="false">IF(A1321&lt;=$G$2, $D$5*$D$2*(A1321-E1321)/365.25, 0)</f>
        <v>3449.69199178645</v>
      </c>
      <c r="N1321" s="42" t="n">
        <f aca="false">(L1321*H1321 + M1321*I1321) * K1321</f>
        <v>0.389168891046717</v>
      </c>
      <c r="O1321" s="43" t="n">
        <f aca="false">IF(A1321&lt;=$G$2, $D$2*(1-$D$3), 0)</f>
        <v>600000</v>
      </c>
      <c r="P1321" s="44" t="n">
        <f aca="false">O1321*I1321*K1321</f>
        <v>67.6875892641969</v>
      </c>
    </row>
    <row r="1322" customFormat="false" ht="15" hidden="false" customHeight="false" outlineLevel="0" collapsed="false">
      <c r="A1322" s="4" t="n">
        <f aca="false">WORKDAY(A1321, 1)</f>
        <v>45733</v>
      </c>
      <c r="B1322" s="33" t="n">
        <f aca="false">DATE(2000, MONTH(A1322), DAY(A1322))</f>
        <v>36602</v>
      </c>
      <c r="C1322" s="33" t="n">
        <f aca="false">VLOOKUP(B1322, $R$9:$S$13, 2)</f>
        <v>36605</v>
      </c>
      <c r="D1322" s="34" t="n">
        <f aca="false">IF(OR(C1322=B1322, AND(C1322&lt;&gt;C1321, C1321&gt;B1321)), 1, 0)</f>
        <v>0</v>
      </c>
      <c r="E1322" s="4" t="n">
        <f aca="false" t="array" ref="E1322:E1322">INDEX($A$9:A1321, MAX(IF($D$9:D1321=1, ROW(D$9:$D1321)-ROW($D$9)+1, 0)))</f>
        <v>45646</v>
      </c>
      <c r="F1322" s="36" t="n">
        <f aca="false">(A1322-$A$2)/365.25</f>
        <v>5.03490759753593</v>
      </c>
      <c r="G1322" s="37" t="n">
        <f aca="false">INDEX('Default Prob'!$P$5:$P$14,MIN(1+_xlfn.IFNA(MATCH(F1322,'Default Prob'!$F$5:$F$14,1),0),COUNT('Default Prob'!$P$5:$P$14)))</f>
        <v>0.0488818117920023</v>
      </c>
      <c r="H1322" s="37" t="n">
        <f aca="false">H1321*EXP(-G1321*(F1322-F1321))</f>
        <v>0.823957542959929</v>
      </c>
      <c r="I1322" s="38" t="n">
        <f aca="false">H1321-H1322</f>
        <v>0.000330879868600809</v>
      </c>
      <c r="J1322" s="39" t="n">
        <f aca="false">INDEX('Default Prob'!$C$3:$C$20, _xlfn.IFNA(MATCH(F1322, 'Default Prob'!$B$3:$B$20, 1), 1))</f>
        <v>-0.00443</v>
      </c>
      <c r="K1322" s="40" t="n">
        <f aca="false">1/((1+J1322)^F1322)</f>
        <v>1.02260591899738</v>
      </c>
      <c r="L1322" s="41" t="n">
        <f aca="false">IF(AND(D1322, A1322 &lt;= $G$2), $D$5*$D$2*(A1322-E1322)/365.25, 0)</f>
        <v>0</v>
      </c>
      <c r="M1322" s="41" t="n">
        <f aca="false">IF(A1322&lt;=$G$2, $D$5*$D$2*(A1322-E1322)/365.25, 0)</f>
        <v>3572.89527720739</v>
      </c>
      <c r="N1322" s="42" t="n">
        <f aca="false">(L1322*H1322 + M1322*I1322) * K1322</f>
        <v>1.20892381738887</v>
      </c>
      <c r="O1322" s="43" t="n">
        <f aca="false">IF(A1322&lt;=$G$2, $D$2*(1-$D$3), 0)</f>
        <v>600000</v>
      </c>
      <c r="P1322" s="44" t="n">
        <f aca="false">O1322*I1322*K1322</f>
        <v>203.015827264958</v>
      </c>
    </row>
    <row r="1323" customFormat="false" ht="15" hidden="false" customHeight="false" outlineLevel="0" collapsed="false">
      <c r="A1323" s="4" t="n">
        <f aca="false">WORKDAY(A1322, 1)</f>
        <v>45734</v>
      </c>
      <c r="B1323" s="33" t="n">
        <f aca="false">DATE(2000, MONTH(A1323), DAY(A1323))</f>
        <v>36603</v>
      </c>
      <c r="C1323" s="33" t="n">
        <f aca="false">VLOOKUP(B1323, $R$9:$S$13, 2)</f>
        <v>36605</v>
      </c>
      <c r="D1323" s="34" t="n">
        <f aca="false">IF(OR(C1323=B1323, AND(C1323&lt;&gt;C1322, C1322&gt;B1322)), 1, 0)</f>
        <v>0</v>
      </c>
      <c r="E1323" s="4" t="n">
        <f aca="false" t="array" ref="E1323:E1323">INDEX($A$9:A1322, MAX(IF($D$9:D1322=1, ROW(D$9:$D1322)-ROW($D$9)+1, 0)))</f>
        <v>45646</v>
      </c>
      <c r="F1323" s="36" t="n">
        <f aca="false">(A1323-$A$2)/365.25</f>
        <v>5.03764544832307</v>
      </c>
      <c r="G1323" s="37" t="n">
        <f aca="false">INDEX('Default Prob'!$P$5:$P$14,MIN(1+_xlfn.IFNA(MATCH(F1323,'Default Prob'!$F$5:$F$14,1),0),COUNT('Default Prob'!$P$5:$P$14)))</f>
        <v>0.0488818117920023</v>
      </c>
      <c r="H1323" s="37" t="n">
        <f aca="false">H1322*EXP(-G1322*(F1323-F1322))</f>
        <v>0.823847279188449</v>
      </c>
      <c r="I1323" s="38" t="n">
        <f aca="false">H1322-H1323</f>
        <v>0.000110263771479713</v>
      </c>
      <c r="J1323" s="39" t="n">
        <f aca="false">INDEX('Default Prob'!$C$3:$C$20, _xlfn.IFNA(MATCH(F1323, 'Default Prob'!$B$3:$B$20, 1), 1))</f>
        <v>-0.00443</v>
      </c>
      <c r="K1323" s="40" t="n">
        <f aca="false">1/((1+J1323)^F1323)</f>
        <v>1.02261834948559</v>
      </c>
      <c r="L1323" s="41" t="n">
        <f aca="false">IF(AND(D1323, A1323 &lt;= $G$2), $D$5*$D$2*(A1323-E1323)/365.25, 0)</f>
        <v>0</v>
      </c>
      <c r="M1323" s="41" t="n">
        <f aca="false">IF(A1323&lt;=$G$2, $D$5*$D$2*(A1323-E1323)/365.25, 0)</f>
        <v>3613.96303901437</v>
      </c>
      <c r="N1323" s="42" t="n">
        <f aca="false">(L1323*H1323 + M1323*I1323) * K1323</f>
        <v>0.407502362541289</v>
      </c>
      <c r="O1323" s="43" t="n">
        <f aca="false">IF(A1323&lt;=$G$2, $D$2*(1-$D$3), 0)</f>
        <v>600000</v>
      </c>
      <c r="P1323" s="44" t="n">
        <f aca="false">O1323*I1323*K1323</f>
        <v>67.6546535991844</v>
      </c>
    </row>
    <row r="1324" customFormat="false" ht="15" hidden="false" customHeight="false" outlineLevel="0" collapsed="false">
      <c r="A1324" s="4" t="n">
        <f aca="false">WORKDAY(A1323, 1)</f>
        <v>45735</v>
      </c>
      <c r="B1324" s="33" t="n">
        <f aca="false">DATE(2000, MONTH(A1324), DAY(A1324))</f>
        <v>36604</v>
      </c>
      <c r="C1324" s="33" t="n">
        <f aca="false">VLOOKUP(B1324, $R$9:$S$13, 2)</f>
        <v>36605</v>
      </c>
      <c r="D1324" s="34" t="n">
        <f aca="false">IF(OR(C1324=B1324, AND(C1324&lt;&gt;C1323, C1323&gt;B1323)), 1, 0)</f>
        <v>0</v>
      </c>
      <c r="E1324" s="4" t="n">
        <f aca="false" t="array" ref="E1324:E1324">INDEX($A$9:A1323, MAX(IF($D$9:D1323=1, ROW(D$9:$D1323)-ROW($D$9)+1, 0)))</f>
        <v>45646</v>
      </c>
      <c r="F1324" s="36" t="n">
        <f aca="false">(A1324-$A$2)/365.25</f>
        <v>5.0403832991102</v>
      </c>
      <c r="G1324" s="37" t="n">
        <f aca="false">INDEX('Default Prob'!$P$5:$P$14,MIN(1+_xlfn.IFNA(MATCH(F1324,'Default Prob'!$F$5:$F$14,1),0),COUNT('Default Prob'!$P$5:$P$14)))</f>
        <v>0.0488818117920023</v>
      </c>
      <c r="H1324" s="37" t="n">
        <f aca="false">H1323*EXP(-G1323*(F1324-F1323))</f>
        <v>0.823737030172705</v>
      </c>
      <c r="I1324" s="38" t="n">
        <f aca="false">H1323-H1324</f>
        <v>0.000110249015744635</v>
      </c>
      <c r="J1324" s="39" t="n">
        <f aca="false">INDEX('Default Prob'!$C$3:$C$20, _xlfn.IFNA(MATCH(F1324, 'Default Prob'!$B$3:$B$20, 1), 1))</f>
        <v>-0.00443</v>
      </c>
      <c r="K1324" s="40" t="n">
        <f aca="false">1/((1+J1324)^F1324)</f>
        <v>1.02263078012491</v>
      </c>
      <c r="L1324" s="41" t="n">
        <f aca="false">IF(AND(D1324, A1324 &lt;= $G$2), $D$5*$D$2*(A1324-E1324)/365.25, 0)</f>
        <v>0</v>
      </c>
      <c r="M1324" s="41" t="n">
        <f aca="false">IF(A1324&lt;=$G$2, $D$5*$D$2*(A1324-E1324)/365.25, 0)</f>
        <v>3655.03080082135</v>
      </c>
      <c r="N1324" s="42" t="n">
        <f aca="false">(L1324*H1324 + M1324*I1324) * K1324</f>
        <v>0.412082927766962</v>
      </c>
      <c r="O1324" s="43" t="n">
        <f aca="false">IF(A1324&lt;=$G$2, $D$2*(1-$D$3), 0)</f>
        <v>600000</v>
      </c>
      <c r="P1324" s="44" t="n">
        <f aca="false">O1324*I1324*K1324</f>
        <v>67.6464221873631</v>
      </c>
    </row>
    <row r="1325" customFormat="false" ht="15" hidden="false" customHeight="false" outlineLevel="0" collapsed="false">
      <c r="A1325" s="4" t="n">
        <f aca="false">WORKDAY(A1324, 1)</f>
        <v>45736</v>
      </c>
      <c r="B1325" s="33" t="n">
        <f aca="false">DATE(2000, MONTH(A1325), DAY(A1325))</f>
        <v>36605</v>
      </c>
      <c r="C1325" s="33" t="n">
        <f aca="false">VLOOKUP(B1325, $R$9:$S$13, 2)</f>
        <v>36605</v>
      </c>
      <c r="D1325" s="34" t="n">
        <f aca="false">IF(OR(C1325=B1325, AND(C1325&lt;&gt;C1324, C1324&gt;B1324)), 1, 0)</f>
        <v>1</v>
      </c>
      <c r="E1325" s="4" t="n">
        <f aca="false" t="array" ref="E1325:E1325">INDEX($A$9:A1324, MAX(IF($D$9:D1324=1, ROW(D$9:$D1324)-ROW($D$9)+1, 0)))</f>
        <v>45646</v>
      </c>
      <c r="F1325" s="36" t="n">
        <f aca="false">(A1325-$A$2)/365.25</f>
        <v>5.04312114989733</v>
      </c>
      <c r="G1325" s="37" t="n">
        <f aca="false">INDEX('Default Prob'!$P$5:$P$14,MIN(1+_xlfn.IFNA(MATCH(F1325,'Default Prob'!$F$5:$F$14,1),0),COUNT('Default Prob'!$P$5:$P$14)))</f>
        <v>0.0488818117920023</v>
      </c>
      <c r="H1325" s="37" t="n">
        <f aca="false">H1324*EXP(-G1324*(F1325-F1324))</f>
        <v>0.82362679591072</v>
      </c>
      <c r="I1325" s="38" t="n">
        <f aca="false">H1324-H1325</f>
        <v>0.000110234261984088</v>
      </c>
      <c r="J1325" s="39" t="n">
        <f aca="false">INDEX('Default Prob'!$C$3:$C$20, _xlfn.IFNA(MATCH(F1325, 'Default Prob'!$B$3:$B$20, 1), 1))</f>
        <v>-0.00443</v>
      </c>
      <c r="K1325" s="40" t="n">
        <f aca="false">1/((1+J1325)^F1325)</f>
        <v>1.02264321091532</v>
      </c>
      <c r="L1325" s="41" t="n">
        <f aca="false">IF(AND(D1325, A1325 &lt;= $G$2), $D$5*$D$2*(A1325-E1325)/365.25, 0)</f>
        <v>3696.09856262834</v>
      </c>
      <c r="M1325" s="41" t="n">
        <f aca="false">IF(A1325&lt;=$G$2, $D$5*$D$2*(A1325-E1325)/365.25, 0)</f>
        <v>3696.09856262834</v>
      </c>
      <c r="N1325" s="42" t="n">
        <f aca="false">(L1325*H1325 + M1325*I1325) * K1325</f>
        <v>3113.55307325297</v>
      </c>
      <c r="O1325" s="43" t="n">
        <f aca="false">IF(A1325&lt;=$G$2, $D$2*(1-$D$3), 0)</f>
        <v>600000</v>
      </c>
      <c r="P1325" s="44" t="n">
        <f aca="false">O1325*I1325*K1325</f>
        <v>67.6381917769729</v>
      </c>
    </row>
    <row r="1326" customFormat="false" ht="15" hidden="false" customHeight="false" outlineLevel="0" collapsed="false">
      <c r="A1326" s="4" t="n">
        <f aca="false">WORKDAY(A1325, 1)</f>
        <v>45737</v>
      </c>
      <c r="B1326" s="33" t="n">
        <f aca="false">DATE(2000, MONTH(A1326), DAY(A1326))</f>
        <v>36606</v>
      </c>
      <c r="C1326" s="33" t="n">
        <f aca="false">VLOOKUP(B1326, $R$9:$S$13, 2)</f>
        <v>36697</v>
      </c>
      <c r="D1326" s="34" t="n">
        <f aca="false">IF(OR(C1326=B1326, AND(C1326&lt;&gt;C1325, C1325&gt;B1325)), 1, 0)</f>
        <v>0</v>
      </c>
      <c r="E1326" s="4" t="n">
        <f aca="false" t="array" ref="E1326:E1326">INDEX($A$9:A1325, MAX(IF($D$9:D1325=1, ROW(D$9:$D1325)-ROW($D$9)+1, 0)))</f>
        <v>45736</v>
      </c>
      <c r="F1326" s="36" t="n">
        <f aca="false">(A1326-$A$2)/365.25</f>
        <v>5.04585900068446</v>
      </c>
      <c r="G1326" s="37" t="n">
        <f aca="false">INDEX('Default Prob'!$P$5:$P$14,MIN(1+_xlfn.IFNA(MATCH(F1326,'Default Prob'!$F$5:$F$14,1),0),COUNT('Default Prob'!$P$5:$P$14)))</f>
        <v>0.0488818117920023</v>
      </c>
      <c r="H1326" s="37" t="n">
        <f aca="false">H1325*EXP(-G1325*(F1326-F1325))</f>
        <v>0.823516576400523</v>
      </c>
      <c r="I1326" s="38" t="n">
        <f aca="false">H1325-H1326</f>
        <v>0.000110219510197851</v>
      </c>
      <c r="J1326" s="39" t="n">
        <f aca="false">INDEX('Default Prob'!$C$3:$C$20, _xlfn.IFNA(MATCH(F1326, 'Default Prob'!$B$3:$B$20, 1), 1))</f>
        <v>-0.00443</v>
      </c>
      <c r="K1326" s="40" t="n">
        <f aca="false">1/((1+J1326)^F1326)</f>
        <v>1.02265564185684</v>
      </c>
      <c r="L1326" s="41" t="n">
        <f aca="false">IF(AND(D1326, A1326 &lt;= $G$2), $D$5*$D$2*(A1326-E1326)/365.25, 0)</f>
        <v>0</v>
      </c>
      <c r="M1326" s="41" t="n">
        <f aca="false">IF(A1326&lt;=$G$2, $D$5*$D$2*(A1326-E1326)/365.25, 0)</f>
        <v>0</v>
      </c>
      <c r="N1326" s="42" t="n">
        <f aca="false">(L1326*H1326 + M1326*I1326) * K1326</f>
        <v>0</v>
      </c>
      <c r="O1326" s="43" t="n">
        <f aca="false">IF(A1326&lt;=$G$2, $D$2*(1-$D$3), 0)</f>
        <v>0</v>
      </c>
      <c r="P1326" s="44" t="n">
        <f aca="false">O1326*I1326*K1326</f>
        <v>0</v>
      </c>
    </row>
    <row r="1327" customFormat="false" ht="15" hidden="false" customHeight="false" outlineLevel="0" collapsed="false">
      <c r="A1327" s="4" t="n">
        <f aca="false">WORKDAY(A1326, 1)</f>
        <v>45740</v>
      </c>
      <c r="B1327" s="33" t="n">
        <f aca="false">DATE(2000, MONTH(A1327), DAY(A1327))</f>
        <v>36609</v>
      </c>
      <c r="C1327" s="33" t="n">
        <f aca="false">VLOOKUP(B1327, $R$9:$S$13, 2)</f>
        <v>36697</v>
      </c>
      <c r="D1327" s="34" t="n">
        <f aca="false">IF(OR(C1327=B1327, AND(C1327&lt;&gt;C1326, C1326&gt;B1326)), 1, 0)</f>
        <v>0</v>
      </c>
      <c r="E1327" s="4" t="n">
        <f aca="false" t="array" ref="E1327:E1327">INDEX($A$9:A1326, MAX(IF($D$9:D1326=1, ROW(D$9:$D1326)-ROW($D$9)+1, 0)))</f>
        <v>45736</v>
      </c>
      <c r="F1327" s="36" t="n">
        <f aca="false">(A1327-$A$2)/365.25</f>
        <v>5.05407255304586</v>
      </c>
      <c r="G1327" s="37" t="n">
        <f aca="false">INDEX('Default Prob'!$P$5:$P$14,MIN(1+_xlfn.IFNA(MATCH(F1327,'Default Prob'!$F$5:$F$14,1),0),COUNT('Default Prob'!$P$5:$P$14)))</f>
        <v>0.0488818117920023</v>
      </c>
      <c r="H1327" s="37" t="n">
        <f aca="false">H1326*EXP(-G1326*(F1327-F1326))</f>
        <v>0.823186006360906</v>
      </c>
      <c r="I1327" s="38" t="n">
        <f aca="false">H1326-H1327</f>
        <v>0.000330570039616673</v>
      </c>
      <c r="J1327" s="39" t="n">
        <f aca="false">INDEX('Default Prob'!$C$3:$C$20, _xlfn.IFNA(MATCH(F1327, 'Default Prob'!$B$3:$B$20, 1), 1))</f>
        <v>-0.00443</v>
      </c>
      <c r="K1327" s="40" t="n">
        <f aca="false">1/((1+J1327)^F1327)</f>
        <v>1.02269293558804</v>
      </c>
      <c r="L1327" s="41" t="n">
        <f aca="false">IF(AND(D1327, A1327 &lt;= $G$2), $D$5*$D$2*(A1327-E1327)/365.25, 0)</f>
        <v>0</v>
      </c>
      <c r="M1327" s="41" t="n">
        <f aca="false">IF(A1327&lt;=$G$2, $D$5*$D$2*(A1327-E1327)/365.25, 0)</f>
        <v>0</v>
      </c>
      <c r="N1327" s="42" t="n">
        <f aca="false">(L1327*H1327 + M1327*I1327) * K1327</f>
        <v>0</v>
      </c>
      <c r="O1327" s="43" t="n">
        <f aca="false">IF(A1327&lt;=$G$2, $D$2*(1-$D$3), 0)</f>
        <v>0</v>
      </c>
      <c r="P1327" s="44" t="n">
        <f aca="false">O1327*I1327*K1327</f>
        <v>0</v>
      </c>
    </row>
    <row r="1328" customFormat="false" ht="15" hidden="false" customHeight="false" outlineLevel="0" collapsed="false">
      <c r="A1328" s="4" t="n">
        <f aca="false">WORKDAY(A1327, 1)</f>
        <v>45741</v>
      </c>
      <c r="B1328" s="33" t="n">
        <f aca="false">DATE(2000, MONTH(A1328), DAY(A1328))</f>
        <v>36610</v>
      </c>
      <c r="C1328" s="33" t="n">
        <f aca="false">VLOOKUP(B1328, $R$9:$S$13, 2)</f>
        <v>36697</v>
      </c>
      <c r="D1328" s="34" t="n">
        <f aca="false">IF(OR(C1328=B1328, AND(C1328&lt;&gt;C1327, C1327&gt;B1327)), 1, 0)</f>
        <v>0</v>
      </c>
      <c r="E1328" s="4" t="n">
        <f aca="false" t="array" ref="E1328:E1328">INDEX($A$9:A1327, MAX(IF($D$9:D1327=1, ROW(D$9:$D1327)-ROW($D$9)+1, 0)))</f>
        <v>45736</v>
      </c>
      <c r="F1328" s="36" t="n">
        <f aca="false">(A1328-$A$2)/365.25</f>
        <v>5.05681040383299</v>
      </c>
      <c r="G1328" s="37" t="n">
        <f aca="false">INDEX('Default Prob'!$P$5:$P$14,MIN(1+_xlfn.IFNA(MATCH(F1328,'Default Prob'!$F$5:$F$14,1),0),COUNT('Default Prob'!$P$5:$P$14)))</f>
        <v>0.0488818117920023</v>
      </c>
      <c r="H1328" s="37" t="n">
        <f aca="false">H1327*EXP(-G1327*(F1328-F1327))</f>
        <v>0.823075845838114</v>
      </c>
      <c r="I1328" s="38" t="n">
        <f aca="false">H1327-H1328</f>
        <v>0.000110160522791891</v>
      </c>
      <c r="J1328" s="39" t="n">
        <f aca="false">INDEX('Default Prob'!$C$3:$C$20, _xlfn.IFNA(MATCH(F1328, 'Default Prob'!$B$3:$B$20, 1), 1))</f>
        <v>-0.00443</v>
      </c>
      <c r="K1328" s="40" t="n">
        <f aca="false">1/((1+J1328)^F1328)</f>
        <v>1.022705367134</v>
      </c>
      <c r="L1328" s="41" t="n">
        <f aca="false">IF(AND(D1328, A1328 &lt;= $G$2), $D$5*$D$2*(A1328-E1328)/365.25, 0)</f>
        <v>0</v>
      </c>
      <c r="M1328" s="41" t="n">
        <f aca="false">IF(A1328&lt;=$G$2, $D$5*$D$2*(A1328-E1328)/365.25, 0)</f>
        <v>0</v>
      </c>
      <c r="N1328" s="42" t="n">
        <f aca="false">(L1328*H1328 + M1328*I1328) * K1328</f>
        <v>0</v>
      </c>
      <c r="O1328" s="43" t="n">
        <f aca="false">IF(A1328&lt;=$G$2, $D$2*(1-$D$3), 0)</f>
        <v>0</v>
      </c>
      <c r="P1328" s="44" t="n">
        <f aca="false">O1328*I1328*K1328</f>
        <v>0</v>
      </c>
    </row>
    <row r="1329" customFormat="false" ht="15" hidden="false" customHeight="false" outlineLevel="0" collapsed="false">
      <c r="A1329" s="4" t="n">
        <f aca="false">WORKDAY(A1328, 1)</f>
        <v>45742</v>
      </c>
      <c r="B1329" s="33" t="n">
        <f aca="false">DATE(2000, MONTH(A1329), DAY(A1329))</f>
        <v>36611</v>
      </c>
      <c r="C1329" s="33" t="n">
        <f aca="false">VLOOKUP(B1329, $R$9:$S$13, 2)</f>
        <v>36697</v>
      </c>
      <c r="D1329" s="34" t="n">
        <f aca="false">IF(OR(C1329=B1329, AND(C1329&lt;&gt;C1328, C1328&gt;B1328)), 1, 0)</f>
        <v>0</v>
      </c>
      <c r="E1329" s="4" t="n">
        <f aca="false" t="array" ref="E1329:E1329">INDEX($A$9:A1328, MAX(IF($D$9:D1328=1, ROW(D$9:$D1328)-ROW($D$9)+1, 0)))</f>
        <v>45736</v>
      </c>
      <c r="F1329" s="36" t="n">
        <f aca="false">(A1329-$A$2)/365.25</f>
        <v>5.05954825462012</v>
      </c>
      <c r="G1329" s="37" t="n">
        <f aca="false">INDEX('Default Prob'!$P$5:$P$14,MIN(1+_xlfn.IFNA(MATCH(F1329,'Default Prob'!$F$5:$F$14,1),0),COUNT('Default Prob'!$P$5:$P$14)))</f>
        <v>0.0488818117920023</v>
      </c>
      <c r="H1329" s="37" t="n">
        <f aca="false">H1328*EXP(-G1328*(F1329-F1328))</f>
        <v>0.822965700057241</v>
      </c>
      <c r="I1329" s="38" t="n">
        <f aca="false">H1328-H1329</f>
        <v>0.000110145780873538</v>
      </c>
      <c r="J1329" s="39" t="n">
        <f aca="false">INDEX('Default Prob'!$C$3:$C$20, _xlfn.IFNA(MATCH(F1329, 'Default Prob'!$B$3:$B$20, 1), 1))</f>
        <v>-0.00443</v>
      </c>
      <c r="K1329" s="40" t="n">
        <f aca="false">1/((1+J1329)^F1329)</f>
        <v>1.02271779883107</v>
      </c>
      <c r="L1329" s="41" t="n">
        <f aca="false">IF(AND(D1329, A1329 &lt;= $G$2), $D$5*$D$2*(A1329-E1329)/365.25, 0)</f>
        <v>0</v>
      </c>
      <c r="M1329" s="41" t="n">
        <f aca="false">IF(A1329&lt;=$G$2, $D$5*$D$2*(A1329-E1329)/365.25, 0)</f>
        <v>0</v>
      </c>
      <c r="N1329" s="42" t="n">
        <f aca="false">(L1329*H1329 + M1329*I1329) * K1329</f>
        <v>0</v>
      </c>
      <c r="O1329" s="43" t="n">
        <f aca="false">IF(A1329&lt;=$G$2, $D$2*(1-$D$3), 0)</f>
        <v>0</v>
      </c>
      <c r="P1329" s="44" t="n">
        <f aca="false">O1329*I1329*K1329</f>
        <v>0</v>
      </c>
    </row>
    <row r="1330" customFormat="false" ht="15" hidden="false" customHeight="false" outlineLevel="0" collapsed="false">
      <c r="A1330" s="4" t="n">
        <f aca="false">WORKDAY(A1329, 1)</f>
        <v>45743</v>
      </c>
      <c r="B1330" s="33" t="n">
        <f aca="false">DATE(2000, MONTH(A1330), DAY(A1330))</f>
        <v>36612</v>
      </c>
      <c r="C1330" s="33" t="n">
        <f aca="false">VLOOKUP(B1330, $R$9:$S$13, 2)</f>
        <v>36697</v>
      </c>
      <c r="D1330" s="34" t="n">
        <f aca="false">IF(OR(C1330=B1330, AND(C1330&lt;&gt;C1329, C1329&gt;B1329)), 1, 0)</f>
        <v>0</v>
      </c>
      <c r="E1330" s="4" t="n">
        <f aca="false" t="array" ref="E1330:E1330">INDEX($A$9:A1329, MAX(IF($D$9:D1329=1, ROW(D$9:$D1329)-ROW($D$9)+1, 0)))</f>
        <v>45736</v>
      </c>
      <c r="F1330" s="36" t="n">
        <f aca="false">(A1330-$A$2)/365.25</f>
        <v>5.06228610540726</v>
      </c>
      <c r="G1330" s="37" t="n">
        <f aca="false">INDEX('Default Prob'!$P$5:$P$14,MIN(1+_xlfn.IFNA(MATCH(F1330,'Default Prob'!$F$5:$F$14,1),0),COUNT('Default Prob'!$P$5:$P$14)))</f>
        <v>0.0488818117920023</v>
      </c>
      <c r="H1330" s="37" t="n">
        <f aca="false">H1329*EXP(-G1329*(F1330-F1329))</f>
        <v>0.822855569016312</v>
      </c>
      <c r="I1330" s="38" t="n">
        <f aca="false">H1329-H1330</f>
        <v>0.000110131040928163</v>
      </c>
      <c r="J1330" s="39" t="n">
        <f aca="false">INDEX('Default Prob'!$C$3:$C$20, _xlfn.IFNA(MATCH(F1330, 'Default Prob'!$B$3:$B$20, 1), 1))</f>
        <v>-0.00443</v>
      </c>
      <c r="K1330" s="40" t="n">
        <f aca="false">1/((1+J1330)^F1330)</f>
        <v>1.02273023067926</v>
      </c>
      <c r="L1330" s="41" t="n">
        <f aca="false">IF(AND(D1330, A1330 &lt;= $G$2), $D$5*$D$2*(A1330-E1330)/365.25, 0)</f>
        <v>0</v>
      </c>
      <c r="M1330" s="41" t="n">
        <f aca="false">IF(A1330&lt;=$G$2, $D$5*$D$2*(A1330-E1330)/365.25, 0)</f>
        <v>0</v>
      </c>
      <c r="N1330" s="42" t="n">
        <f aca="false">(L1330*H1330 + M1330*I1330) * K1330</f>
        <v>0</v>
      </c>
      <c r="O1330" s="43" t="n">
        <f aca="false">IF(A1330&lt;=$G$2, $D$2*(1-$D$3), 0)</f>
        <v>0</v>
      </c>
      <c r="P1330" s="44" t="n">
        <f aca="false">O1330*I1330*K1330</f>
        <v>0</v>
      </c>
    </row>
    <row r="1331" customFormat="false" ht="15" hidden="false" customHeight="false" outlineLevel="0" collapsed="false">
      <c r="A1331" s="4" t="n">
        <f aca="false">WORKDAY(A1330, 1)</f>
        <v>45744</v>
      </c>
      <c r="B1331" s="33" t="n">
        <f aca="false">DATE(2000, MONTH(A1331), DAY(A1331))</f>
        <v>36613</v>
      </c>
      <c r="C1331" s="33" t="n">
        <f aca="false">VLOOKUP(B1331, $R$9:$S$13, 2)</f>
        <v>36697</v>
      </c>
      <c r="D1331" s="34" t="n">
        <f aca="false">IF(OR(C1331=B1331, AND(C1331&lt;&gt;C1330, C1330&gt;B1330)), 1, 0)</f>
        <v>0</v>
      </c>
      <c r="E1331" s="4" t="n">
        <f aca="false" t="array" ref="E1331:E1331">INDEX($A$9:A1330, MAX(IF($D$9:D1330=1, ROW(D$9:$D1330)-ROW($D$9)+1, 0)))</f>
        <v>45736</v>
      </c>
      <c r="F1331" s="36" t="n">
        <f aca="false">(A1331-$A$2)/365.25</f>
        <v>5.06502395619439</v>
      </c>
      <c r="G1331" s="37" t="n">
        <f aca="false">INDEX('Default Prob'!$P$5:$P$14,MIN(1+_xlfn.IFNA(MATCH(F1331,'Default Prob'!$F$5:$F$14,1),0),COUNT('Default Prob'!$P$5:$P$14)))</f>
        <v>0.0488818117920023</v>
      </c>
      <c r="H1331" s="37" t="n">
        <f aca="false">H1330*EXP(-G1330*(F1331-F1330))</f>
        <v>0.822745452713357</v>
      </c>
      <c r="I1331" s="38" t="n">
        <f aca="false">H1330-H1331</f>
        <v>0.000110116302955321</v>
      </c>
      <c r="J1331" s="39" t="n">
        <f aca="false">INDEX('Default Prob'!$C$3:$C$20, _xlfn.IFNA(MATCH(F1331, 'Default Prob'!$B$3:$B$20, 1), 1))</f>
        <v>-0.00443</v>
      </c>
      <c r="K1331" s="40" t="n">
        <f aca="false">1/((1+J1331)^F1331)</f>
        <v>1.02274266267856</v>
      </c>
      <c r="L1331" s="41" t="n">
        <f aca="false">IF(AND(D1331, A1331 &lt;= $G$2), $D$5*$D$2*(A1331-E1331)/365.25, 0)</f>
        <v>0</v>
      </c>
      <c r="M1331" s="41" t="n">
        <f aca="false">IF(A1331&lt;=$G$2, $D$5*$D$2*(A1331-E1331)/365.25, 0)</f>
        <v>0</v>
      </c>
      <c r="N1331" s="42" t="n">
        <f aca="false">(L1331*H1331 + M1331*I1331) * K1331</f>
        <v>0</v>
      </c>
      <c r="O1331" s="43" t="n">
        <f aca="false">IF(A1331&lt;=$G$2, $D$2*(1-$D$3), 0)</f>
        <v>0</v>
      </c>
      <c r="P1331" s="44" t="n">
        <f aca="false">O1331*I1331*K1331</f>
        <v>0</v>
      </c>
    </row>
    <row r="1332" customFormat="false" ht="15" hidden="false" customHeight="false" outlineLevel="0" collapsed="false">
      <c r="A1332" s="4" t="n">
        <f aca="false">WORKDAY(A1331, 1)</f>
        <v>45747</v>
      </c>
      <c r="B1332" s="33" t="n">
        <f aca="false">DATE(2000, MONTH(A1332), DAY(A1332))</f>
        <v>36616</v>
      </c>
      <c r="C1332" s="33" t="n">
        <f aca="false">VLOOKUP(B1332, $R$9:$S$13, 2)</f>
        <v>36697</v>
      </c>
      <c r="D1332" s="34" t="n">
        <f aca="false">IF(OR(C1332=B1332, AND(C1332&lt;&gt;C1331, C1331&gt;B1331)), 1, 0)</f>
        <v>0</v>
      </c>
      <c r="E1332" s="4" t="n">
        <f aca="false" t="array" ref="E1332:E1332">INDEX($A$9:A1331, MAX(IF($D$9:D1331=1, ROW(D$9:$D1331)-ROW($D$9)+1, 0)))</f>
        <v>45736</v>
      </c>
      <c r="F1332" s="36" t="n">
        <f aca="false">(A1332-$A$2)/365.25</f>
        <v>5.07323750855578</v>
      </c>
      <c r="G1332" s="37" t="n">
        <f aca="false">INDEX('Default Prob'!$P$5:$P$14,MIN(1+_xlfn.IFNA(MATCH(F1332,'Default Prob'!$F$5:$F$14,1),0),COUNT('Default Prob'!$P$5:$P$14)))</f>
        <v>0.0488818117920023</v>
      </c>
      <c r="H1332" s="37" t="n">
        <f aca="false">H1331*EXP(-G1331*(F1332-F1331))</f>
        <v>0.822415192212607</v>
      </c>
      <c r="I1332" s="38" t="n">
        <f aca="false">H1331-H1332</f>
        <v>0.000330260500749913</v>
      </c>
      <c r="J1332" s="39" t="n">
        <f aca="false">INDEX('Default Prob'!$C$3:$C$20, _xlfn.IFNA(MATCH(F1332, 'Default Prob'!$B$3:$B$20, 1), 1))</f>
        <v>-0.00443</v>
      </c>
      <c r="K1332" s="40" t="n">
        <f aca="false">1/((1+J1332)^F1332)</f>
        <v>1.0227799595832</v>
      </c>
      <c r="L1332" s="41" t="n">
        <f aca="false">IF(AND(D1332, A1332 &lt;= $G$2), $D$5*$D$2*(A1332-E1332)/365.25, 0)</f>
        <v>0</v>
      </c>
      <c r="M1332" s="41" t="n">
        <f aca="false">IF(A1332&lt;=$G$2, $D$5*$D$2*(A1332-E1332)/365.25, 0)</f>
        <v>0</v>
      </c>
      <c r="N1332" s="42" t="n">
        <f aca="false">(L1332*H1332 + M1332*I1332) * K1332</f>
        <v>0</v>
      </c>
      <c r="O1332" s="43" t="n">
        <f aca="false">IF(A1332&lt;=$G$2, $D$2*(1-$D$3), 0)</f>
        <v>0</v>
      </c>
      <c r="P1332" s="44" t="n">
        <f aca="false">O1332*I1332*K1332</f>
        <v>0</v>
      </c>
    </row>
    <row r="1333" customFormat="false" ht="15" hidden="false" customHeight="false" outlineLevel="0" collapsed="false">
      <c r="A1333" s="4" t="n">
        <f aca="false">WORKDAY(A1332, 1)</f>
        <v>45748</v>
      </c>
      <c r="B1333" s="33" t="n">
        <f aca="false">DATE(2000, MONTH(A1333), DAY(A1333))</f>
        <v>36617</v>
      </c>
      <c r="C1333" s="33" t="n">
        <f aca="false">VLOOKUP(B1333, $R$9:$S$13, 2)</f>
        <v>36697</v>
      </c>
      <c r="D1333" s="34" t="n">
        <f aca="false">IF(OR(C1333=B1333, AND(C1333&lt;&gt;C1332, C1332&gt;B1332)), 1, 0)</f>
        <v>0</v>
      </c>
      <c r="E1333" s="4" t="n">
        <f aca="false" t="array" ref="E1333:E1333">INDEX($A$9:A1332, MAX(IF($D$9:D1332=1, ROW(D$9:$D1332)-ROW($D$9)+1, 0)))</f>
        <v>45736</v>
      </c>
      <c r="F1333" s="36" t="n">
        <f aca="false">(A1333-$A$2)/365.25</f>
        <v>5.07597535934292</v>
      </c>
      <c r="G1333" s="37" t="n">
        <f aca="false">INDEX('Default Prob'!$P$5:$P$14,MIN(1+_xlfn.IFNA(MATCH(F1333,'Default Prob'!$F$5:$F$14,1),0),COUNT('Default Prob'!$P$5:$P$14)))</f>
        <v>0.0488818117920023</v>
      </c>
      <c r="H1333" s="37" t="n">
        <f aca="false">H1332*EXP(-G1332*(F1333-F1332))</f>
        <v>0.822305134841823</v>
      </c>
      <c r="I1333" s="38" t="n">
        <f aca="false">H1332-H1333</f>
        <v>0.000110057370783734</v>
      </c>
      <c r="J1333" s="39" t="n">
        <f aca="false">INDEX('Default Prob'!$C$3:$C$20, _xlfn.IFNA(MATCH(F1333, 'Default Prob'!$B$3:$B$20, 1), 1))</f>
        <v>-0.00443</v>
      </c>
      <c r="K1333" s="40" t="n">
        <f aca="false">1/((1+J1333)^F1333)</f>
        <v>1.022792392187</v>
      </c>
      <c r="L1333" s="41" t="n">
        <f aca="false">IF(AND(D1333, A1333 &lt;= $G$2), $D$5*$D$2*(A1333-E1333)/365.25, 0)</f>
        <v>0</v>
      </c>
      <c r="M1333" s="41" t="n">
        <f aca="false">IF(A1333&lt;=$G$2, $D$5*$D$2*(A1333-E1333)/365.25, 0)</f>
        <v>0</v>
      </c>
      <c r="N1333" s="42" t="n">
        <f aca="false">(L1333*H1333 + M1333*I1333) * K1333</f>
        <v>0</v>
      </c>
      <c r="O1333" s="43" t="n">
        <f aca="false">IF(A1333&lt;=$G$2, $D$2*(1-$D$3), 0)</f>
        <v>0</v>
      </c>
      <c r="P1333" s="44" t="n">
        <f aca="false">O1333*I1333*K1333</f>
        <v>0</v>
      </c>
    </row>
    <row r="1334" customFormat="false" ht="15" hidden="false" customHeight="false" outlineLevel="0" collapsed="false">
      <c r="A1334" s="4" t="n">
        <f aca="false">WORKDAY(A1333, 1)</f>
        <v>45749</v>
      </c>
      <c r="B1334" s="33" t="n">
        <f aca="false">DATE(2000, MONTH(A1334), DAY(A1334))</f>
        <v>36618</v>
      </c>
      <c r="C1334" s="33" t="n">
        <f aca="false">VLOOKUP(B1334, $R$9:$S$13, 2)</f>
        <v>36697</v>
      </c>
      <c r="D1334" s="34" t="n">
        <f aca="false">IF(OR(C1334=B1334, AND(C1334&lt;&gt;C1333, C1333&gt;B1333)), 1, 0)</f>
        <v>0</v>
      </c>
      <c r="E1334" s="4" t="n">
        <f aca="false" t="array" ref="E1334:E1334">INDEX($A$9:A1333, MAX(IF($D$9:D1333=1, ROW(D$9:$D1333)-ROW($D$9)+1, 0)))</f>
        <v>45736</v>
      </c>
      <c r="F1334" s="36" t="n">
        <f aca="false">(A1334-$A$2)/365.25</f>
        <v>5.07871321013005</v>
      </c>
      <c r="G1334" s="37" t="n">
        <f aca="false">INDEX('Default Prob'!$P$5:$P$14,MIN(1+_xlfn.IFNA(MATCH(F1334,'Default Prob'!$F$5:$F$14,1),0),COUNT('Default Prob'!$P$5:$P$14)))</f>
        <v>0.0488818117920023</v>
      </c>
      <c r="H1334" s="37" t="n">
        <f aca="false">H1333*EXP(-G1333*(F1334-F1333))</f>
        <v>0.822195092199154</v>
      </c>
      <c r="I1334" s="38" t="n">
        <f aca="false">H1333-H1334</f>
        <v>0.000110042642669561</v>
      </c>
      <c r="J1334" s="39" t="n">
        <f aca="false">INDEX('Default Prob'!$C$3:$C$20, _xlfn.IFNA(MATCH(F1334, 'Default Prob'!$B$3:$B$20, 1), 1))</f>
        <v>-0.00443</v>
      </c>
      <c r="K1334" s="40" t="n">
        <f aca="false">1/((1+J1334)^F1334)</f>
        <v>1.02280482494192</v>
      </c>
      <c r="L1334" s="41" t="n">
        <f aca="false">IF(AND(D1334, A1334 &lt;= $G$2), $D$5*$D$2*(A1334-E1334)/365.25, 0)</f>
        <v>0</v>
      </c>
      <c r="M1334" s="41" t="n">
        <f aca="false">IF(A1334&lt;=$G$2, $D$5*$D$2*(A1334-E1334)/365.25, 0)</f>
        <v>0</v>
      </c>
      <c r="N1334" s="42" t="n">
        <f aca="false">(L1334*H1334 + M1334*I1334) * K1334</f>
        <v>0</v>
      </c>
      <c r="O1334" s="43" t="n">
        <f aca="false">IF(A1334&lt;=$G$2, $D$2*(1-$D$3), 0)</f>
        <v>0</v>
      </c>
      <c r="P1334" s="44" t="n">
        <f aca="false">O1334*I1334*K1334</f>
        <v>0</v>
      </c>
    </row>
    <row r="1335" customFormat="false" ht="15" hidden="false" customHeight="false" outlineLevel="0" collapsed="false">
      <c r="A1335" s="4" t="n">
        <f aca="false">WORKDAY(A1334, 1)</f>
        <v>45750</v>
      </c>
      <c r="B1335" s="33" t="n">
        <f aca="false">DATE(2000, MONTH(A1335), DAY(A1335))</f>
        <v>36619</v>
      </c>
      <c r="C1335" s="33" t="n">
        <f aca="false">VLOOKUP(B1335, $R$9:$S$13, 2)</f>
        <v>36697</v>
      </c>
      <c r="D1335" s="34" t="n">
        <f aca="false">IF(OR(C1335=B1335, AND(C1335&lt;&gt;C1334, C1334&gt;B1334)), 1, 0)</f>
        <v>0</v>
      </c>
      <c r="E1335" s="4" t="n">
        <f aca="false" t="array" ref="E1335:E1335">INDEX($A$9:A1334, MAX(IF($D$9:D1334=1, ROW(D$9:$D1334)-ROW($D$9)+1, 0)))</f>
        <v>45736</v>
      </c>
      <c r="F1335" s="36" t="n">
        <f aca="false">(A1335-$A$2)/365.25</f>
        <v>5.08145106091718</v>
      </c>
      <c r="G1335" s="37" t="n">
        <f aca="false">INDEX('Default Prob'!$P$5:$P$14,MIN(1+_xlfn.IFNA(MATCH(F1335,'Default Prob'!$F$5:$F$14,1),0),COUNT('Default Prob'!$P$5:$P$14)))</f>
        <v>0.0488818117920023</v>
      </c>
      <c r="H1335" s="37" t="n">
        <f aca="false">H1334*EXP(-G1334*(F1335-F1334))</f>
        <v>0.822085064282627</v>
      </c>
      <c r="I1335" s="38" t="n">
        <f aca="false">H1334-H1335</f>
        <v>0.000110027916526367</v>
      </c>
      <c r="J1335" s="39" t="n">
        <f aca="false">INDEX('Default Prob'!$C$3:$C$20, _xlfn.IFNA(MATCH(F1335, 'Default Prob'!$B$3:$B$20, 1), 1))</f>
        <v>-0.00443</v>
      </c>
      <c r="K1335" s="40" t="n">
        <f aca="false">1/((1+J1335)^F1335)</f>
        <v>1.02281725784797</v>
      </c>
      <c r="L1335" s="41" t="n">
        <f aca="false">IF(AND(D1335, A1335 &lt;= $G$2), $D$5*$D$2*(A1335-E1335)/365.25, 0)</f>
        <v>0</v>
      </c>
      <c r="M1335" s="41" t="n">
        <f aca="false">IF(A1335&lt;=$G$2, $D$5*$D$2*(A1335-E1335)/365.25, 0)</f>
        <v>0</v>
      </c>
      <c r="N1335" s="42" t="n">
        <f aca="false">(L1335*H1335 + M1335*I1335) * K1335</f>
        <v>0</v>
      </c>
      <c r="O1335" s="43" t="n">
        <f aca="false">IF(A1335&lt;=$G$2, $D$2*(1-$D$3), 0)</f>
        <v>0</v>
      </c>
      <c r="P1335" s="44" t="n">
        <f aca="false">O1335*I1335*K1335</f>
        <v>0</v>
      </c>
    </row>
    <row r="1336" customFormat="false" ht="15" hidden="false" customHeight="false" outlineLevel="0" collapsed="false">
      <c r="A1336" s="4" t="n">
        <f aca="false">WORKDAY(A1335, 1)</f>
        <v>45751</v>
      </c>
      <c r="B1336" s="33" t="n">
        <f aca="false">DATE(2000, MONTH(A1336), DAY(A1336))</f>
        <v>36620</v>
      </c>
      <c r="C1336" s="33" t="n">
        <f aca="false">VLOOKUP(B1336, $R$9:$S$13, 2)</f>
        <v>36697</v>
      </c>
      <c r="D1336" s="34" t="n">
        <f aca="false">IF(OR(C1336=B1336, AND(C1336&lt;&gt;C1335, C1335&gt;B1335)), 1, 0)</f>
        <v>0</v>
      </c>
      <c r="E1336" s="4" t="n">
        <f aca="false" t="array" ref="E1336:E1336">INDEX($A$9:A1335, MAX(IF($D$9:D1335=1, ROW(D$9:$D1335)-ROW($D$9)+1, 0)))</f>
        <v>45736</v>
      </c>
      <c r="F1336" s="36" t="n">
        <f aca="false">(A1336-$A$2)/365.25</f>
        <v>5.08418891170431</v>
      </c>
      <c r="G1336" s="37" t="n">
        <f aca="false">INDEX('Default Prob'!$P$5:$P$14,MIN(1+_xlfn.IFNA(MATCH(F1336,'Default Prob'!$F$5:$F$14,1),0),COUNT('Default Prob'!$P$5:$P$14)))</f>
        <v>0.0488818117920023</v>
      </c>
      <c r="H1336" s="37" t="n">
        <f aca="false">H1335*EXP(-G1335*(F1336-F1335))</f>
        <v>0.821975051090274</v>
      </c>
      <c r="I1336" s="38" t="n">
        <f aca="false">H1335-H1336</f>
        <v>0.000110013192353819</v>
      </c>
      <c r="J1336" s="39" t="n">
        <f aca="false">INDEX('Default Prob'!$C$3:$C$20, _xlfn.IFNA(MATCH(F1336, 'Default Prob'!$B$3:$B$20, 1), 1))</f>
        <v>-0.00443</v>
      </c>
      <c r="K1336" s="40" t="n">
        <f aca="false">1/((1+J1336)^F1336)</f>
        <v>1.02282969090515</v>
      </c>
      <c r="L1336" s="41" t="n">
        <f aca="false">IF(AND(D1336, A1336 &lt;= $G$2), $D$5*$D$2*(A1336-E1336)/365.25, 0)</f>
        <v>0</v>
      </c>
      <c r="M1336" s="41" t="n">
        <f aca="false">IF(A1336&lt;=$G$2, $D$5*$D$2*(A1336-E1336)/365.25, 0)</f>
        <v>0</v>
      </c>
      <c r="N1336" s="42" t="n">
        <f aca="false">(L1336*H1336 + M1336*I1336) * K1336</f>
        <v>0</v>
      </c>
      <c r="O1336" s="43" t="n">
        <f aca="false">IF(A1336&lt;=$G$2, $D$2*(1-$D$3), 0)</f>
        <v>0</v>
      </c>
      <c r="P1336" s="44" t="n">
        <f aca="false">O1336*I1336*K1336</f>
        <v>0</v>
      </c>
    </row>
    <row r="1337" customFormat="false" ht="15" hidden="false" customHeight="false" outlineLevel="0" collapsed="false">
      <c r="A1337" s="4" t="n">
        <f aca="false">WORKDAY(A1336, 1)</f>
        <v>45754</v>
      </c>
      <c r="B1337" s="33" t="n">
        <f aca="false">DATE(2000, MONTH(A1337), DAY(A1337))</f>
        <v>36623</v>
      </c>
      <c r="C1337" s="33" t="n">
        <f aca="false">VLOOKUP(B1337, $R$9:$S$13, 2)</f>
        <v>36697</v>
      </c>
      <c r="D1337" s="34" t="n">
        <f aca="false">IF(OR(C1337=B1337, AND(C1337&lt;&gt;C1336, C1336&gt;B1336)), 1, 0)</f>
        <v>0</v>
      </c>
      <c r="E1337" s="4" t="n">
        <f aca="false" t="array" ref="E1337:E1337">INDEX($A$9:A1336, MAX(IF($D$9:D1336=1, ROW(D$9:$D1336)-ROW($D$9)+1, 0)))</f>
        <v>45736</v>
      </c>
      <c r="F1337" s="36" t="n">
        <f aca="false">(A1337-$A$2)/365.25</f>
        <v>5.09240246406571</v>
      </c>
      <c r="G1337" s="37" t="n">
        <f aca="false">INDEX('Default Prob'!$P$5:$P$14,MIN(1+_xlfn.IFNA(MATCH(F1337,'Default Prob'!$F$5:$F$14,1),0),COUNT('Default Prob'!$P$5:$P$14)))</f>
        <v>0.0488818117920023</v>
      </c>
      <c r="H1337" s="37" t="n">
        <f aca="false">H1336*EXP(-G1336*(F1337-F1336))</f>
        <v>0.821645099838545</v>
      </c>
      <c r="I1337" s="38" t="n">
        <f aca="false">H1336-H1337</f>
        <v>0.000329951251728855</v>
      </c>
      <c r="J1337" s="39" t="n">
        <f aca="false">INDEX('Default Prob'!$C$3:$C$20, _xlfn.IFNA(MATCH(F1337, 'Default Prob'!$B$3:$B$20, 1), 1))</f>
        <v>-0.00443</v>
      </c>
      <c r="K1337" s="40" t="n">
        <f aca="false">1/((1+J1337)^F1337)</f>
        <v>1.0228669909835</v>
      </c>
      <c r="L1337" s="41" t="n">
        <f aca="false">IF(AND(D1337, A1337 &lt;= $G$2), $D$5*$D$2*(A1337-E1337)/365.25, 0)</f>
        <v>0</v>
      </c>
      <c r="M1337" s="41" t="n">
        <f aca="false">IF(A1337&lt;=$G$2, $D$5*$D$2*(A1337-E1337)/365.25, 0)</f>
        <v>0</v>
      </c>
      <c r="N1337" s="42" t="n">
        <f aca="false">(L1337*H1337 + M1337*I1337) * K1337</f>
        <v>0</v>
      </c>
      <c r="O1337" s="43" t="n">
        <f aca="false">IF(A1337&lt;=$G$2, $D$2*(1-$D$3), 0)</f>
        <v>0</v>
      </c>
      <c r="P1337" s="44" t="n">
        <f aca="false">O1337*I1337*K1337</f>
        <v>0</v>
      </c>
    </row>
    <row r="1338" customFormat="false" ht="15" hidden="false" customHeight="false" outlineLevel="0" collapsed="false">
      <c r="A1338" s="4" t="n">
        <f aca="false">WORKDAY(A1337, 1)</f>
        <v>45755</v>
      </c>
      <c r="B1338" s="33" t="n">
        <f aca="false">DATE(2000, MONTH(A1338), DAY(A1338))</f>
        <v>36624</v>
      </c>
      <c r="C1338" s="33" t="n">
        <f aca="false">VLOOKUP(B1338, $R$9:$S$13, 2)</f>
        <v>36697</v>
      </c>
      <c r="D1338" s="34" t="n">
        <f aca="false">IF(OR(C1338=B1338, AND(C1338&lt;&gt;C1337, C1337&gt;B1337)), 1, 0)</f>
        <v>0</v>
      </c>
      <c r="E1338" s="4" t="n">
        <f aca="false" t="array" ref="E1338:E1338">INDEX($A$9:A1337, MAX(IF($D$9:D1337=1, ROW(D$9:$D1337)-ROW($D$9)+1, 0)))</f>
        <v>45736</v>
      </c>
      <c r="F1338" s="36" t="n">
        <f aca="false">(A1338-$A$2)/365.25</f>
        <v>5.09514031485284</v>
      </c>
      <c r="G1338" s="37" t="n">
        <f aca="false">INDEX('Default Prob'!$P$5:$P$14,MIN(1+_xlfn.IFNA(MATCH(F1338,'Default Prob'!$F$5:$F$14,1),0),COUNT('Default Prob'!$P$5:$P$14)))</f>
        <v>0.0488818117920023</v>
      </c>
      <c r="H1338" s="37" t="n">
        <f aca="false">H1337*EXP(-G1337*(F1338-F1337))</f>
        <v>0.82153514552318</v>
      </c>
      <c r="I1338" s="38" t="n">
        <f aca="false">H1337-H1338</f>
        <v>0.000109954315365091</v>
      </c>
      <c r="J1338" s="39" t="n">
        <f aca="false">INDEX('Default Prob'!$C$3:$C$20, _xlfn.IFNA(MATCH(F1338, 'Default Prob'!$B$3:$B$20, 1), 1))</f>
        <v>-0.00443</v>
      </c>
      <c r="K1338" s="40" t="n">
        <f aca="false">1/((1+J1338)^F1338)</f>
        <v>1.02287942464522</v>
      </c>
      <c r="L1338" s="41" t="n">
        <f aca="false">IF(AND(D1338, A1338 &lt;= $G$2), $D$5*$D$2*(A1338-E1338)/365.25, 0)</f>
        <v>0</v>
      </c>
      <c r="M1338" s="41" t="n">
        <f aca="false">IF(A1338&lt;=$G$2, $D$5*$D$2*(A1338-E1338)/365.25, 0)</f>
        <v>0</v>
      </c>
      <c r="N1338" s="42" t="n">
        <f aca="false">(L1338*H1338 + M1338*I1338) * K1338</f>
        <v>0</v>
      </c>
      <c r="O1338" s="43" t="n">
        <f aca="false">IF(A1338&lt;=$G$2, $D$2*(1-$D$3), 0)</f>
        <v>0</v>
      </c>
      <c r="P1338" s="44" t="n">
        <f aca="false">O1338*I1338*K1338</f>
        <v>0</v>
      </c>
    </row>
    <row r="1339" customFormat="false" ht="15" hidden="false" customHeight="false" outlineLevel="0" collapsed="false">
      <c r="A1339" s="4" t="n">
        <f aca="false">WORKDAY(A1338, 1)</f>
        <v>45756</v>
      </c>
      <c r="B1339" s="33" t="n">
        <f aca="false">DATE(2000, MONTH(A1339), DAY(A1339))</f>
        <v>36625</v>
      </c>
      <c r="C1339" s="33" t="n">
        <f aca="false">VLOOKUP(B1339, $R$9:$S$13, 2)</f>
        <v>36697</v>
      </c>
      <c r="D1339" s="34" t="n">
        <f aca="false">IF(OR(C1339=B1339, AND(C1339&lt;&gt;C1338, C1338&gt;B1338)), 1, 0)</f>
        <v>0</v>
      </c>
      <c r="E1339" s="4" t="n">
        <f aca="false" t="array" ref="E1339:E1339">INDEX($A$9:A1338, MAX(IF($D$9:D1338=1, ROW(D$9:$D1338)-ROW($D$9)+1, 0)))</f>
        <v>45736</v>
      </c>
      <c r="F1339" s="36" t="n">
        <f aca="false">(A1339-$A$2)/365.25</f>
        <v>5.09787816563997</v>
      </c>
      <c r="G1339" s="37" t="n">
        <f aca="false">INDEX('Default Prob'!$P$5:$P$14,MIN(1+_xlfn.IFNA(MATCH(F1339,'Default Prob'!$F$5:$F$14,1),0),COUNT('Default Prob'!$P$5:$P$14)))</f>
        <v>0.0488818117920023</v>
      </c>
      <c r="H1339" s="37" t="n">
        <f aca="false">H1338*EXP(-G1338*(F1339-F1338))</f>
        <v>0.821425205922138</v>
      </c>
      <c r="I1339" s="38" t="n">
        <f aca="false">H1338-H1339</f>
        <v>0.000109939601041997</v>
      </c>
      <c r="J1339" s="39" t="n">
        <f aca="false">INDEX('Default Prob'!$C$3:$C$20, _xlfn.IFNA(MATCH(F1339, 'Default Prob'!$B$3:$B$20, 1), 1))</f>
        <v>-0.00443</v>
      </c>
      <c r="K1339" s="40" t="n">
        <f aca="false">1/((1+J1339)^F1339)</f>
        <v>1.02289185845808</v>
      </c>
      <c r="L1339" s="41" t="n">
        <f aca="false">IF(AND(D1339, A1339 &lt;= $G$2), $D$5*$D$2*(A1339-E1339)/365.25, 0)</f>
        <v>0</v>
      </c>
      <c r="M1339" s="41" t="n">
        <f aca="false">IF(A1339&lt;=$G$2, $D$5*$D$2*(A1339-E1339)/365.25, 0)</f>
        <v>0</v>
      </c>
      <c r="N1339" s="42" t="n">
        <f aca="false">(L1339*H1339 + M1339*I1339) * K1339</f>
        <v>0</v>
      </c>
      <c r="O1339" s="43" t="n">
        <f aca="false">IF(A1339&lt;=$G$2, $D$2*(1-$D$3), 0)</f>
        <v>0</v>
      </c>
      <c r="P1339" s="44" t="n">
        <f aca="false">O1339*I1339*K1339</f>
        <v>0</v>
      </c>
    </row>
    <row r="1340" customFormat="false" ht="15" hidden="false" customHeight="false" outlineLevel="0" collapsed="false">
      <c r="A1340" s="4" t="n">
        <f aca="false">WORKDAY(A1339, 1)</f>
        <v>45757</v>
      </c>
      <c r="B1340" s="33" t="n">
        <f aca="false">DATE(2000, MONTH(A1340), DAY(A1340))</f>
        <v>36626</v>
      </c>
      <c r="C1340" s="33" t="n">
        <f aca="false">VLOOKUP(B1340, $R$9:$S$13, 2)</f>
        <v>36697</v>
      </c>
      <c r="D1340" s="34" t="n">
        <f aca="false">IF(OR(C1340=B1340, AND(C1340&lt;&gt;C1339, C1339&gt;B1339)), 1, 0)</f>
        <v>0</v>
      </c>
      <c r="E1340" s="4" t="n">
        <f aca="false" t="array" ref="E1340:E1340">INDEX($A$9:A1339, MAX(IF($D$9:D1339=1, ROW(D$9:$D1339)-ROW($D$9)+1, 0)))</f>
        <v>45736</v>
      </c>
      <c r="F1340" s="36" t="n">
        <f aca="false">(A1340-$A$2)/365.25</f>
        <v>5.1006160164271</v>
      </c>
      <c r="G1340" s="37" t="n">
        <f aca="false">INDEX('Default Prob'!$P$5:$P$14,MIN(1+_xlfn.IFNA(MATCH(F1340,'Default Prob'!$F$5:$F$14,1),0),COUNT('Default Prob'!$P$5:$P$14)))</f>
        <v>0.0488818117920023</v>
      </c>
      <c r="H1340" s="37" t="n">
        <f aca="false">H1339*EXP(-G1339*(F1340-F1339))</f>
        <v>0.82131528103345</v>
      </c>
      <c r="I1340" s="38" t="n">
        <f aca="false">H1339-H1340</f>
        <v>0.000109924888687996</v>
      </c>
      <c r="J1340" s="39" t="n">
        <f aca="false">INDEX('Default Prob'!$C$3:$C$20, _xlfn.IFNA(MATCH(F1340, 'Default Prob'!$B$3:$B$20, 1), 1))</f>
        <v>-0.00443</v>
      </c>
      <c r="K1340" s="40" t="n">
        <f aca="false">1/((1+J1340)^F1340)</f>
        <v>1.02290429242208</v>
      </c>
      <c r="L1340" s="41" t="n">
        <f aca="false">IF(AND(D1340, A1340 &lt;= $G$2), $D$5*$D$2*(A1340-E1340)/365.25, 0)</f>
        <v>0</v>
      </c>
      <c r="M1340" s="41" t="n">
        <f aca="false">IF(A1340&lt;=$G$2, $D$5*$D$2*(A1340-E1340)/365.25, 0)</f>
        <v>0</v>
      </c>
      <c r="N1340" s="42" t="n">
        <f aca="false">(L1340*H1340 + M1340*I1340) * K1340</f>
        <v>0</v>
      </c>
      <c r="O1340" s="43" t="n">
        <f aca="false">IF(A1340&lt;=$G$2, $D$2*(1-$D$3), 0)</f>
        <v>0</v>
      </c>
      <c r="P1340" s="44" t="n">
        <f aca="false">O1340*I1340*K1340</f>
        <v>0</v>
      </c>
    </row>
    <row r="1341" customFormat="false" ht="15" hidden="false" customHeight="false" outlineLevel="0" collapsed="false">
      <c r="A1341" s="4" t="n">
        <f aca="false">WORKDAY(A1340, 1)</f>
        <v>45758</v>
      </c>
      <c r="B1341" s="33" t="n">
        <f aca="false">DATE(2000, MONTH(A1341), DAY(A1341))</f>
        <v>36627</v>
      </c>
      <c r="C1341" s="33" t="n">
        <f aca="false">VLOOKUP(B1341, $R$9:$S$13, 2)</f>
        <v>36697</v>
      </c>
      <c r="D1341" s="34" t="n">
        <f aca="false">IF(OR(C1341=B1341, AND(C1341&lt;&gt;C1340, C1340&gt;B1340)), 1, 0)</f>
        <v>0</v>
      </c>
      <c r="E1341" s="4" t="n">
        <f aca="false" t="array" ref="E1341:E1341">INDEX($A$9:A1340, MAX(IF($D$9:D1340=1, ROW(D$9:$D1340)-ROW($D$9)+1, 0)))</f>
        <v>45736</v>
      </c>
      <c r="F1341" s="36" t="n">
        <f aca="false">(A1341-$A$2)/365.25</f>
        <v>5.10335386721424</v>
      </c>
      <c r="G1341" s="37" t="n">
        <f aca="false">INDEX('Default Prob'!$P$5:$P$14,MIN(1+_xlfn.IFNA(MATCH(F1341,'Default Prob'!$F$5:$F$14,1),0),COUNT('Default Prob'!$P$5:$P$14)))</f>
        <v>0.0488818117920023</v>
      </c>
      <c r="H1341" s="37" t="n">
        <f aca="false">H1340*EXP(-G1340*(F1341-F1340))</f>
        <v>0.821205370855147</v>
      </c>
      <c r="I1341" s="38" t="n">
        <f aca="false">H1340-H1341</f>
        <v>0.000109910178302863</v>
      </c>
      <c r="J1341" s="39" t="n">
        <f aca="false">INDEX('Default Prob'!$C$3:$C$20, _xlfn.IFNA(MATCH(F1341, 'Default Prob'!$B$3:$B$20, 1), 1))</f>
        <v>-0.00443</v>
      </c>
      <c r="K1341" s="40" t="n">
        <f aca="false">1/((1+J1341)^F1341)</f>
        <v>1.02291672653723</v>
      </c>
      <c r="L1341" s="41" t="n">
        <f aca="false">IF(AND(D1341, A1341 &lt;= $G$2), $D$5*$D$2*(A1341-E1341)/365.25, 0)</f>
        <v>0</v>
      </c>
      <c r="M1341" s="41" t="n">
        <f aca="false">IF(A1341&lt;=$G$2, $D$5*$D$2*(A1341-E1341)/365.25, 0)</f>
        <v>0</v>
      </c>
      <c r="N1341" s="42" t="n">
        <f aca="false">(L1341*H1341 + M1341*I1341) * K1341</f>
        <v>0</v>
      </c>
      <c r="O1341" s="43" t="n">
        <f aca="false">IF(A1341&lt;=$G$2, $D$2*(1-$D$3), 0)</f>
        <v>0</v>
      </c>
      <c r="P1341" s="44" t="n">
        <f aca="false">O1341*I1341*K1341</f>
        <v>0</v>
      </c>
    </row>
    <row r="1342" customFormat="false" ht="15" hidden="false" customHeight="false" outlineLevel="0" collapsed="false">
      <c r="A1342" s="4" t="n">
        <f aca="false">WORKDAY(A1341, 1)</f>
        <v>45761</v>
      </c>
      <c r="B1342" s="33" t="n">
        <f aca="false">DATE(2000, MONTH(A1342), DAY(A1342))</f>
        <v>36630</v>
      </c>
      <c r="C1342" s="33" t="n">
        <f aca="false">VLOOKUP(B1342, $R$9:$S$13, 2)</f>
        <v>36697</v>
      </c>
      <c r="D1342" s="34" t="n">
        <f aca="false">IF(OR(C1342=B1342, AND(C1342&lt;&gt;C1341, C1341&gt;B1341)), 1, 0)</f>
        <v>0</v>
      </c>
      <c r="E1342" s="4" t="n">
        <f aca="false" t="array" ref="E1342:E1342">INDEX($A$9:A1341, MAX(IF($D$9:D1341=1, ROW(D$9:$D1341)-ROW($D$9)+1, 0)))</f>
        <v>45736</v>
      </c>
      <c r="F1342" s="36" t="n">
        <f aca="false">(A1342-$A$2)/365.25</f>
        <v>5.11156741957563</v>
      </c>
      <c r="G1342" s="37" t="n">
        <f aca="false">INDEX('Default Prob'!$P$5:$P$14,MIN(1+_xlfn.IFNA(MATCH(F1342,'Default Prob'!$F$5:$F$14,1),0),COUNT('Default Prob'!$P$5:$P$14)))</f>
        <v>0.0488818117920023</v>
      </c>
      <c r="H1342" s="37" t="n">
        <f aca="false">H1341*EXP(-G1341*(F1342-F1341))</f>
        <v>0.820875728562865</v>
      </c>
      <c r="I1342" s="38" t="n">
        <f aca="false">H1341-H1342</f>
        <v>0.000329642292282162</v>
      </c>
      <c r="J1342" s="39" t="n">
        <f aca="false">INDEX('Default Prob'!$C$3:$C$20, _xlfn.IFNA(MATCH(F1342, 'Default Prob'!$B$3:$B$20, 1), 1))</f>
        <v>-0.00443</v>
      </c>
      <c r="K1342" s="40" t="n">
        <f aca="false">1/((1+J1342)^F1342)</f>
        <v>1.02295402978955</v>
      </c>
      <c r="L1342" s="41" t="n">
        <f aca="false">IF(AND(D1342, A1342 &lt;= $G$2), $D$5*$D$2*(A1342-E1342)/365.25, 0)</f>
        <v>0</v>
      </c>
      <c r="M1342" s="41" t="n">
        <f aca="false">IF(A1342&lt;=$G$2, $D$5*$D$2*(A1342-E1342)/365.25, 0)</f>
        <v>0</v>
      </c>
      <c r="N1342" s="42" t="n">
        <f aca="false">(L1342*H1342 + M1342*I1342) * K1342</f>
        <v>0</v>
      </c>
      <c r="O1342" s="43" t="n">
        <f aca="false">IF(A1342&lt;=$G$2, $D$2*(1-$D$3), 0)</f>
        <v>0</v>
      </c>
      <c r="P1342" s="44" t="n">
        <f aca="false">O1342*I1342*K1342</f>
        <v>0</v>
      </c>
    </row>
    <row r="1343" customFormat="false" ht="15" hidden="false" customHeight="false" outlineLevel="0" collapsed="false">
      <c r="A1343" s="4" t="n">
        <f aca="false">WORKDAY(A1342, 1)</f>
        <v>45762</v>
      </c>
      <c r="B1343" s="33" t="n">
        <f aca="false">DATE(2000, MONTH(A1343), DAY(A1343))</f>
        <v>36631</v>
      </c>
      <c r="C1343" s="33" t="n">
        <f aca="false">VLOOKUP(B1343, $R$9:$S$13, 2)</f>
        <v>36697</v>
      </c>
      <c r="D1343" s="34" t="n">
        <f aca="false">IF(OR(C1343=B1343, AND(C1343&lt;&gt;C1342, C1342&gt;B1342)), 1, 0)</f>
        <v>0</v>
      </c>
      <c r="E1343" s="4" t="n">
        <f aca="false" t="array" ref="E1343:E1343">INDEX($A$9:A1342, MAX(IF($D$9:D1342=1, ROW(D$9:$D1342)-ROW($D$9)+1, 0)))</f>
        <v>45736</v>
      </c>
      <c r="F1343" s="36" t="n">
        <f aca="false">(A1343-$A$2)/365.25</f>
        <v>5.11430527036277</v>
      </c>
      <c r="G1343" s="37" t="n">
        <f aca="false">INDEX('Default Prob'!$P$5:$P$14,MIN(1+_xlfn.IFNA(MATCH(F1343,'Default Prob'!$F$5:$F$14,1),0),COUNT('Default Prob'!$P$5:$P$14)))</f>
        <v>0.0488818117920023</v>
      </c>
      <c r="H1343" s="37" t="n">
        <f aca="false">H1342*EXP(-G1342*(F1343-F1342))</f>
        <v>0.820765877206419</v>
      </c>
      <c r="I1343" s="38" t="n">
        <f aca="false">H1342-H1343</f>
        <v>0.000109851356445367</v>
      </c>
      <c r="J1343" s="39" t="n">
        <f aca="false">INDEX('Default Prob'!$C$3:$C$20, _xlfn.IFNA(MATCH(F1343, 'Default Prob'!$B$3:$B$20, 1), 1))</f>
        <v>-0.00443</v>
      </c>
      <c r="K1343" s="40" t="n">
        <f aca="false">1/((1+J1343)^F1343)</f>
        <v>1.02296646450929</v>
      </c>
      <c r="L1343" s="41" t="n">
        <f aca="false">IF(AND(D1343, A1343 &lt;= $G$2), $D$5*$D$2*(A1343-E1343)/365.25, 0)</f>
        <v>0</v>
      </c>
      <c r="M1343" s="41" t="n">
        <f aca="false">IF(A1343&lt;=$G$2, $D$5*$D$2*(A1343-E1343)/365.25, 0)</f>
        <v>0</v>
      </c>
      <c r="N1343" s="42" t="n">
        <f aca="false">(L1343*H1343 + M1343*I1343) * K1343</f>
        <v>0</v>
      </c>
      <c r="O1343" s="43" t="n">
        <f aca="false">IF(A1343&lt;=$G$2, $D$2*(1-$D$3), 0)</f>
        <v>0</v>
      </c>
      <c r="P1343" s="44" t="n">
        <f aca="false">O1343*I1343*K1343</f>
        <v>0</v>
      </c>
    </row>
    <row r="1344" customFormat="false" ht="15" hidden="false" customHeight="false" outlineLevel="0" collapsed="false">
      <c r="A1344" s="4" t="n">
        <f aca="false">WORKDAY(A1343, 1)</f>
        <v>45763</v>
      </c>
      <c r="B1344" s="33" t="n">
        <f aca="false">DATE(2000, MONTH(A1344), DAY(A1344))</f>
        <v>36632</v>
      </c>
      <c r="C1344" s="33" t="n">
        <f aca="false">VLOOKUP(B1344, $R$9:$S$13, 2)</f>
        <v>36697</v>
      </c>
      <c r="D1344" s="34" t="n">
        <f aca="false">IF(OR(C1344=B1344, AND(C1344&lt;&gt;C1343, C1343&gt;B1343)), 1, 0)</f>
        <v>0</v>
      </c>
      <c r="E1344" s="4" t="n">
        <f aca="false" t="array" ref="E1344:E1344">INDEX($A$9:A1343, MAX(IF($D$9:D1343=1, ROW(D$9:$D1343)-ROW($D$9)+1, 0)))</f>
        <v>45736</v>
      </c>
      <c r="F1344" s="36" t="n">
        <f aca="false">(A1344-$A$2)/365.25</f>
        <v>5.1170431211499</v>
      </c>
      <c r="G1344" s="37" t="n">
        <f aca="false">INDEX('Default Prob'!$P$5:$P$14,MIN(1+_xlfn.IFNA(MATCH(F1344,'Default Prob'!$F$5:$F$14,1),0),COUNT('Default Prob'!$P$5:$P$14)))</f>
        <v>0.0488818117920023</v>
      </c>
      <c r="H1344" s="37" t="n">
        <f aca="false">H1343*EXP(-G1343*(F1344-F1343))</f>
        <v>0.820656040550519</v>
      </c>
      <c r="I1344" s="38" t="n">
        <f aca="false">H1343-H1344</f>
        <v>0.000109836655900475</v>
      </c>
      <c r="J1344" s="39" t="n">
        <f aca="false">INDEX('Default Prob'!$C$3:$C$20, _xlfn.IFNA(MATCH(F1344, 'Default Prob'!$B$3:$B$20, 1), 1))</f>
        <v>-0.00443</v>
      </c>
      <c r="K1344" s="40" t="n">
        <f aca="false">1/((1+J1344)^F1344)</f>
        <v>1.02297889938018</v>
      </c>
      <c r="L1344" s="41" t="n">
        <f aca="false">IF(AND(D1344, A1344 &lt;= $G$2), $D$5*$D$2*(A1344-E1344)/365.25, 0)</f>
        <v>0</v>
      </c>
      <c r="M1344" s="41" t="n">
        <f aca="false">IF(A1344&lt;=$G$2, $D$5*$D$2*(A1344-E1344)/365.25, 0)</f>
        <v>0</v>
      </c>
      <c r="N1344" s="42" t="n">
        <f aca="false">(L1344*H1344 + M1344*I1344) * K1344</f>
        <v>0</v>
      </c>
      <c r="O1344" s="43" t="n">
        <f aca="false">IF(A1344&lt;=$G$2, $D$2*(1-$D$3), 0)</f>
        <v>0</v>
      </c>
      <c r="P1344" s="44" t="n">
        <f aca="false">O1344*I1344*K1344</f>
        <v>0</v>
      </c>
    </row>
    <row r="1345" customFormat="false" ht="15" hidden="false" customHeight="false" outlineLevel="0" collapsed="false">
      <c r="A1345" s="4" t="n">
        <f aca="false">WORKDAY(A1344, 1)</f>
        <v>45764</v>
      </c>
      <c r="B1345" s="33" t="n">
        <f aca="false">DATE(2000, MONTH(A1345), DAY(A1345))</f>
        <v>36633</v>
      </c>
      <c r="C1345" s="33" t="n">
        <f aca="false">VLOOKUP(B1345, $R$9:$S$13, 2)</f>
        <v>36697</v>
      </c>
      <c r="D1345" s="34" t="n">
        <f aca="false">IF(OR(C1345=B1345, AND(C1345&lt;&gt;C1344, C1344&gt;B1344)), 1, 0)</f>
        <v>0</v>
      </c>
      <c r="E1345" s="4" t="n">
        <f aca="false" t="array" ref="E1345:E1345">INDEX($A$9:A1344, MAX(IF($D$9:D1344=1, ROW(D$9:$D1344)-ROW($D$9)+1, 0)))</f>
        <v>45736</v>
      </c>
      <c r="F1345" s="36" t="n">
        <f aca="false">(A1345-$A$2)/365.25</f>
        <v>5.11978097193703</v>
      </c>
      <c r="G1345" s="37" t="n">
        <f aca="false">INDEX('Default Prob'!$P$5:$P$14,MIN(1+_xlfn.IFNA(MATCH(F1345,'Default Prob'!$F$5:$F$14,1),0),COUNT('Default Prob'!$P$5:$P$14)))</f>
        <v>0.0488818117920023</v>
      </c>
      <c r="H1345" s="37" t="n">
        <f aca="false">H1344*EXP(-G1344*(F1345-F1344))</f>
        <v>0.820546218593196</v>
      </c>
      <c r="I1345" s="38" t="n">
        <f aca="false">H1344-H1345</f>
        <v>0.000109821957322787</v>
      </c>
      <c r="J1345" s="39" t="n">
        <f aca="false">INDEX('Default Prob'!$C$3:$C$20, _xlfn.IFNA(MATCH(F1345, 'Default Prob'!$B$3:$B$20, 1), 1))</f>
        <v>-0.00443</v>
      </c>
      <c r="K1345" s="40" t="n">
        <f aca="false">1/((1+J1345)^F1345)</f>
        <v>1.02299133440223</v>
      </c>
      <c r="L1345" s="41" t="n">
        <f aca="false">IF(AND(D1345, A1345 &lt;= $G$2), $D$5*$D$2*(A1345-E1345)/365.25, 0)</f>
        <v>0</v>
      </c>
      <c r="M1345" s="41" t="n">
        <f aca="false">IF(A1345&lt;=$G$2, $D$5*$D$2*(A1345-E1345)/365.25, 0)</f>
        <v>0</v>
      </c>
      <c r="N1345" s="42" t="n">
        <f aca="false">(L1345*H1345 + M1345*I1345) * K1345</f>
        <v>0</v>
      </c>
      <c r="O1345" s="43" t="n">
        <f aca="false">IF(A1345&lt;=$G$2, $D$2*(1-$D$3), 0)</f>
        <v>0</v>
      </c>
      <c r="P1345" s="44" t="n">
        <f aca="false">O1345*I1345*K1345</f>
        <v>0</v>
      </c>
    </row>
    <row r="1346" customFormat="false" ht="15" hidden="false" customHeight="false" outlineLevel="0" collapsed="false">
      <c r="A1346" s="4" t="n">
        <f aca="false">WORKDAY(A1345, 1)</f>
        <v>45765</v>
      </c>
      <c r="B1346" s="33" t="n">
        <f aca="false">DATE(2000, MONTH(A1346), DAY(A1346))</f>
        <v>36634</v>
      </c>
      <c r="C1346" s="33" t="n">
        <f aca="false">VLOOKUP(B1346, $R$9:$S$13, 2)</f>
        <v>36697</v>
      </c>
      <c r="D1346" s="34" t="n">
        <f aca="false">IF(OR(C1346=B1346, AND(C1346&lt;&gt;C1345, C1345&gt;B1345)), 1, 0)</f>
        <v>0</v>
      </c>
      <c r="E1346" s="4" t="n">
        <f aca="false" t="array" ref="E1346:E1346">INDEX($A$9:A1345, MAX(IF($D$9:D1345=1, ROW(D$9:$D1345)-ROW($D$9)+1, 0)))</f>
        <v>45736</v>
      </c>
      <c r="F1346" s="36" t="n">
        <f aca="false">(A1346-$A$2)/365.25</f>
        <v>5.12251882272416</v>
      </c>
      <c r="G1346" s="37" t="n">
        <f aca="false">INDEX('Default Prob'!$P$5:$P$14,MIN(1+_xlfn.IFNA(MATCH(F1346,'Default Prob'!$F$5:$F$14,1),0),COUNT('Default Prob'!$P$5:$P$14)))</f>
        <v>0.0488818117920023</v>
      </c>
      <c r="H1346" s="37" t="n">
        <f aca="false">H1345*EXP(-G1345*(F1346-F1345))</f>
        <v>0.820436411332484</v>
      </c>
      <c r="I1346" s="38" t="n">
        <f aca="false">H1345-H1346</f>
        <v>0.000109807260712191</v>
      </c>
      <c r="J1346" s="39" t="n">
        <f aca="false">INDEX('Default Prob'!$C$3:$C$20, _xlfn.IFNA(MATCH(F1346, 'Default Prob'!$B$3:$B$20, 1), 1))</f>
        <v>-0.00443</v>
      </c>
      <c r="K1346" s="40" t="n">
        <f aca="false">1/((1+J1346)^F1346)</f>
        <v>1.02300376957543</v>
      </c>
      <c r="L1346" s="41" t="n">
        <f aca="false">IF(AND(D1346, A1346 &lt;= $G$2), $D$5*$D$2*(A1346-E1346)/365.25, 0)</f>
        <v>0</v>
      </c>
      <c r="M1346" s="41" t="n">
        <f aca="false">IF(A1346&lt;=$G$2, $D$5*$D$2*(A1346-E1346)/365.25, 0)</f>
        <v>0</v>
      </c>
      <c r="N1346" s="42" t="n">
        <f aca="false">(L1346*H1346 + M1346*I1346) * K1346</f>
        <v>0</v>
      </c>
      <c r="O1346" s="43" t="n">
        <f aca="false">IF(A1346&lt;=$G$2, $D$2*(1-$D$3), 0)</f>
        <v>0</v>
      </c>
      <c r="P1346" s="44" t="n">
        <f aca="false">O1346*I1346*K1346</f>
        <v>0</v>
      </c>
    </row>
    <row r="1347" customFormat="false" ht="15" hidden="false" customHeight="false" outlineLevel="0" collapsed="false">
      <c r="A1347" s="4" t="n">
        <f aca="false">WORKDAY(A1346, 1)</f>
        <v>45768</v>
      </c>
      <c r="B1347" s="33" t="n">
        <f aca="false">DATE(2000, MONTH(A1347), DAY(A1347))</f>
        <v>36637</v>
      </c>
      <c r="C1347" s="33" t="n">
        <f aca="false">VLOOKUP(B1347, $R$9:$S$13, 2)</f>
        <v>36697</v>
      </c>
      <c r="D1347" s="34" t="n">
        <f aca="false">IF(OR(C1347=B1347, AND(C1347&lt;&gt;C1346, C1346&gt;B1346)), 1, 0)</f>
        <v>0</v>
      </c>
      <c r="E1347" s="4" t="n">
        <f aca="false" t="array" ref="E1347:E1347">INDEX($A$9:A1346, MAX(IF($D$9:D1346=1, ROW(D$9:$D1346)-ROW($D$9)+1, 0)))</f>
        <v>45736</v>
      </c>
      <c r="F1347" s="36" t="n">
        <f aca="false">(A1347-$A$2)/365.25</f>
        <v>5.13073237508556</v>
      </c>
      <c r="G1347" s="37" t="n">
        <f aca="false">INDEX('Default Prob'!$P$5:$P$14,MIN(1+_xlfn.IFNA(MATCH(F1347,'Default Prob'!$F$5:$F$14,1),0),COUNT('Default Prob'!$P$5:$P$14)))</f>
        <v>0.0488818117920023</v>
      </c>
      <c r="H1347" s="37" t="n">
        <f aca="false">H1346*EXP(-G1346*(F1347-F1346))</f>
        <v>0.820107077710345</v>
      </c>
      <c r="I1347" s="38" t="n">
        <f aca="false">H1346-H1347</f>
        <v>0.000329333622138606</v>
      </c>
      <c r="J1347" s="39" t="n">
        <f aca="false">INDEX('Default Prob'!$C$3:$C$20, _xlfn.IFNA(MATCH(F1347, 'Default Prob'!$B$3:$B$20, 1), 1))</f>
        <v>-0.00443</v>
      </c>
      <c r="K1347" s="40" t="n">
        <f aca="false">1/((1+J1347)^F1347)</f>
        <v>1.02304107600199</v>
      </c>
      <c r="L1347" s="41" t="n">
        <f aca="false">IF(AND(D1347, A1347 &lt;= $G$2), $D$5*$D$2*(A1347-E1347)/365.25, 0)</f>
        <v>0</v>
      </c>
      <c r="M1347" s="41" t="n">
        <f aca="false">IF(A1347&lt;=$G$2, $D$5*$D$2*(A1347-E1347)/365.25, 0)</f>
        <v>0</v>
      </c>
      <c r="N1347" s="42" t="n">
        <f aca="false">(L1347*H1347 + M1347*I1347) * K1347</f>
        <v>0</v>
      </c>
      <c r="O1347" s="43" t="n">
        <f aca="false">IF(A1347&lt;=$G$2, $D$2*(1-$D$3), 0)</f>
        <v>0</v>
      </c>
      <c r="P1347" s="44" t="n">
        <f aca="false">O1347*I1347*K1347</f>
        <v>0</v>
      </c>
    </row>
    <row r="1348" customFormat="false" ht="15" hidden="false" customHeight="false" outlineLevel="0" collapsed="false">
      <c r="A1348" s="4" t="n">
        <f aca="false">WORKDAY(A1347, 1)</f>
        <v>45769</v>
      </c>
      <c r="B1348" s="33" t="n">
        <f aca="false">DATE(2000, MONTH(A1348), DAY(A1348))</f>
        <v>36638</v>
      </c>
      <c r="C1348" s="33" t="n">
        <f aca="false">VLOOKUP(B1348, $R$9:$S$13, 2)</f>
        <v>36697</v>
      </c>
      <c r="D1348" s="34" t="n">
        <f aca="false">IF(OR(C1348=B1348, AND(C1348&lt;&gt;C1347, C1347&gt;B1347)), 1, 0)</f>
        <v>0</v>
      </c>
      <c r="E1348" s="4" t="n">
        <f aca="false" t="array" ref="E1348:E1348">INDEX($A$9:A1347, MAX(IF($D$9:D1347=1, ROW(D$9:$D1347)-ROW($D$9)+1, 0)))</f>
        <v>45736</v>
      </c>
      <c r="F1348" s="36" t="n">
        <f aca="false">(A1348-$A$2)/365.25</f>
        <v>5.13347022587269</v>
      </c>
      <c r="G1348" s="37" t="n">
        <f aca="false">INDEX('Default Prob'!$P$5:$P$14,MIN(1+_xlfn.IFNA(MATCH(F1348,'Default Prob'!$F$5:$F$14,1),0),COUNT('Default Prob'!$P$5:$P$14)))</f>
        <v>0.0488818117920023</v>
      </c>
      <c r="H1348" s="37" t="n">
        <f aca="false">H1347*EXP(-G1347*(F1348-F1347))</f>
        <v>0.819997329216411</v>
      </c>
      <c r="I1348" s="38" t="n">
        <f aca="false">H1347-H1348</f>
        <v>0.000109748493934192</v>
      </c>
      <c r="J1348" s="39" t="n">
        <f aca="false">INDEX('Default Prob'!$C$3:$C$20, _xlfn.IFNA(MATCH(F1348, 'Default Prob'!$B$3:$B$20, 1), 1))</f>
        <v>-0.00443</v>
      </c>
      <c r="K1348" s="40" t="n">
        <f aca="false">1/((1+J1348)^F1348)</f>
        <v>1.02305351177984</v>
      </c>
      <c r="L1348" s="41" t="n">
        <f aca="false">IF(AND(D1348, A1348 &lt;= $G$2), $D$5*$D$2*(A1348-E1348)/365.25, 0)</f>
        <v>0</v>
      </c>
      <c r="M1348" s="41" t="n">
        <f aca="false">IF(A1348&lt;=$G$2, $D$5*$D$2*(A1348-E1348)/365.25, 0)</f>
        <v>0</v>
      </c>
      <c r="N1348" s="42" t="n">
        <f aca="false">(L1348*H1348 + M1348*I1348) * K1348</f>
        <v>0</v>
      </c>
      <c r="O1348" s="43" t="n">
        <f aca="false">IF(A1348&lt;=$G$2, $D$2*(1-$D$3), 0)</f>
        <v>0</v>
      </c>
      <c r="P1348" s="44" t="n">
        <f aca="false">O1348*I1348*K1348</f>
        <v>0</v>
      </c>
    </row>
    <row r="1349" customFormat="false" ht="15" hidden="false" customHeight="false" outlineLevel="0" collapsed="false">
      <c r="A1349" s="4" t="n">
        <f aca="false">WORKDAY(A1348, 1)</f>
        <v>45770</v>
      </c>
      <c r="B1349" s="33" t="n">
        <f aca="false">DATE(2000, MONTH(A1349), DAY(A1349))</f>
        <v>36639</v>
      </c>
      <c r="C1349" s="33" t="n">
        <f aca="false">VLOOKUP(B1349, $R$9:$S$13, 2)</f>
        <v>36697</v>
      </c>
      <c r="D1349" s="34" t="n">
        <f aca="false">IF(OR(C1349=B1349, AND(C1349&lt;&gt;C1348, C1348&gt;B1348)), 1, 0)</f>
        <v>0</v>
      </c>
      <c r="E1349" s="4" t="n">
        <f aca="false" t="array" ref="E1349:E1349">INDEX($A$9:A1348, MAX(IF($D$9:D1348=1, ROW(D$9:$D1348)-ROW($D$9)+1, 0)))</f>
        <v>45736</v>
      </c>
      <c r="F1349" s="36" t="n">
        <f aca="false">(A1349-$A$2)/365.25</f>
        <v>5.13620807665982</v>
      </c>
      <c r="G1349" s="37" t="n">
        <f aca="false">INDEX('Default Prob'!$P$5:$P$14,MIN(1+_xlfn.IFNA(MATCH(F1349,'Default Prob'!$F$5:$F$14,1),0),COUNT('Default Prob'!$P$5:$P$14)))</f>
        <v>0.0488818117920023</v>
      </c>
      <c r="H1349" s="37" t="n">
        <f aca="false">H1348*EXP(-G1348*(F1349-F1348))</f>
        <v>0.819887595409256</v>
      </c>
      <c r="I1349" s="38" t="n">
        <f aca="false">H1348-H1349</f>
        <v>0.000109733807154622</v>
      </c>
      <c r="J1349" s="39" t="n">
        <f aca="false">INDEX('Default Prob'!$C$3:$C$20, _xlfn.IFNA(MATCH(F1349, 'Default Prob'!$B$3:$B$20, 1), 1))</f>
        <v>-0.00443</v>
      </c>
      <c r="K1349" s="40" t="n">
        <f aca="false">1/((1+J1349)^F1349)</f>
        <v>1.02306594770885</v>
      </c>
      <c r="L1349" s="41" t="n">
        <f aca="false">IF(AND(D1349, A1349 &lt;= $G$2), $D$5*$D$2*(A1349-E1349)/365.25, 0)</f>
        <v>0</v>
      </c>
      <c r="M1349" s="41" t="n">
        <f aca="false">IF(A1349&lt;=$G$2, $D$5*$D$2*(A1349-E1349)/365.25, 0)</f>
        <v>0</v>
      </c>
      <c r="N1349" s="42" t="n">
        <f aca="false">(L1349*H1349 + M1349*I1349) * K1349</f>
        <v>0</v>
      </c>
      <c r="O1349" s="43" t="n">
        <f aca="false">IF(A1349&lt;=$G$2, $D$2*(1-$D$3), 0)</f>
        <v>0</v>
      </c>
      <c r="P1349" s="44" t="n">
        <f aca="false">O1349*I1349*K1349</f>
        <v>0</v>
      </c>
    </row>
    <row r="1350" customFormat="false" ht="15" hidden="false" customHeight="false" outlineLevel="0" collapsed="false">
      <c r="A1350" s="4" t="n">
        <f aca="false">WORKDAY(A1349, 1)</f>
        <v>45771</v>
      </c>
      <c r="B1350" s="33" t="n">
        <f aca="false">DATE(2000, MONTH(A1350), DAY(A1350))</f>
        <v>36640</v>
      </c>
      <c r="C1350" s="33" t="n">
        <f aca="false">VLOOKUP(B1350, $R$9:$S$13, 2)</f>
        <v>36697</v>
      </c>
      <c r="D1350" s="34" t="n">
        <f aca="false">IF(OR(C1350=B1350, AND(C1350&lt;&gt;C1349, C1349&gt;B1349)), 1, 0)</f>
        <v>0</v>
      </c>
      <c r="E1350" s="4" t="n">
        <f aca="false" t="array" ref="E1350:E1350">INDEX($A$9:A1349, MAX(IF($D$9:D1349=1, ROW(D$9:$D1349)-ROW($D$9)+1, 0)))</f>
        <v>45736</v>
      </c>
      <c r="F1350" s="36" t="n">
        <f aca="false">(A1350-$A$2)/365.25</f>
        <v>5.13894592744695</v>
      </c>
      <c r="G1350" s="37" t="n">
        <f aca="false">INDEX('Default Prob'!$P$5:$P$14,MIN(1+_xlfn.IFNA(MATCH(F1350,'Default Prob'!$F$5:$F$14,1),0),COUNT('Default Prob'!$P$5:$P$14)))</f>
        <v>0.0488818117920023</v>
      </c>
      <c r="H1350" s="37" t="n">
        <f aca="false">H1349*EXP(-G1349*(F1350-F1349))</f>
        <v>0.819777876286916</v>
      </c>
      <c r="I1350" s="38" t="n">
        <f aca="false">H1349-H1350</f>
        <v>0.000109719122340368</v>
      </c>
      <c r="J1350" s="39" t="n">
        <f aca="false">INDEX('Default Prob'!$C$3:$C$20, _xlfn.IFNA(MATCH(F1350, 'Default Prob'!$B$3:$B$20, 1), 1))</f>
        <v>-0.00443</v>
      </c>
      <c r="K1350" s="40" t="n">
        <f aca="false">1/((1+J1350)^F1350)</f>
        <v>1.02307838378903</v>
      </c>
      <c r="L1350" s="41" t="n">
        <f aca="false">IF(AND(D1350, A1350 &lt;= $G$2), $D$5*$D$2*(A1350-E1350)/365.25, 0)</f>
        <v>0</v>
      </c>
      <c r="M1350" s="41" t="n">
        <f aca="false">IF(A1350&lt;=$G$2, $D$5*$D$2*(A1350-E1350)/365.25, 0)</f>
        <v>0</v>
      </c>
      <c r="N1350" s="42" t="n">
        <f aca="false">(L1350*H1350 + M1350*I1350) * K1350</f>
        <v>0</v>
      </c>
      <c r="O1350" s="43" t="n">
        <f aca="false">IF(A1350&lt;=$G$2, $D$2*(1-$D$3), 0)</f>
        <v>0</v>
      </c>
      <c r="P1350" s="44" t="n">
        <f aca="false">O1350*I1350*K1350</f>
        <v>0</v>
      </c>
    </row>
    <row r="1351" customFormat="false" ht="15" hidden="false" customHeight="false" outlineLevel="0" collapsed="false">
      <c r="A1351" s="4" t="n">
        <f aca="false">WORKDAY(A1350, 1)</f>
        <v>45772</v>
      </c>
      <c r="B1351" s="33" t="n">
        <f aca="false">DATE(2000, MONTH(A1351), DAY(A1351))</f>
        <v>36641</v>
      </c>
      <c r="C1351" s="33" t="n">
        <f aca="false">VLOOKUP(B1351, $R$9:$S$13, 2)</f>
        <v>36697</v>
      </c>
      <c r="D1351" s="34" t="n">
        <f aca="false">IF(OR(C1351=B1351, AND(C1351&lt;&gt;C1350, C1350&gt;B1350)), 1, 0)</f>
        <v>0</v>
      </c>
      <c r="E1351" s="4" t="n">
        <f aca="false" t="array" ref="E1351:E1351">INDEX($A$9:A1350, MAX(IF($D$9:D1350=1, ROW(D$9:$D1350)-ROW($D$9)+1, 0)))</f>
        <v>45736</v>
      </c>
      <c r="F1351" s="36" t="n">
        <f aca="false">(A1351-$A$2)/365.25</f>
        <v>5.14168377823409</v>
      </c>
      <c r="G1351" s="37" t="n">
        <f aca="false">INDEX('Default Prob'!$P$5:$P$14,MIN(1+_xlfn.IFNA(MATCH(F1351,'Default Prob'!$F$5:$F$14,1),0),COUNT('Default Prob'!$P$5:$P$14)))</f>
        <v>0.0488818117920023</v>
      </c>
      <c r="H1351" s="37" t="n">
        <f aca="false">H1350*EXP(-G1350*(F1351-F1350))</f>
        <v>0.819668171847425</v>
      </c>
      <c r="I1351" s="38" t="n">
        <f aca="false">H1350-H1351</f>
        <v>0.00010970443949132</v>
      </c>
      <c r="J1351" s="39" t="n">
        <f aca="false">INDEX('Default Prob'!$C$3:$C$20, _xlfn.IFNA(MATCH(F1351, 'Default Prob'!$B$3:$B$20, 1), 1))</f>
        <v>-0.00443</v>
      </c>
      <c r="K1351" s="40" t="n">
        <f aca="false">1/((1+J1351)^F1351)</f>
        <v>1.02309082002038</v>
      </c>
      <c r="L1351" s="41" t="n">
        <f aca="false">IF(AND(D1351, A1351 &lt;= $G$2), $D$5*$D$2*(A1351-E1351)/365.25, 0)</f>
        <v>0</v>
      </c>
      <c r="M1351" s="41" t="n">
        <f aca="false">IF(A1351&lt;=$G$2, $D$5*$D$2*(A1351-E1351)/365.25, 0)</f>
        <v>0</v>
      </c>
      <c r="N1351" s="42" t="n">
        <f aca="false">(L1351*H1351 + M1351*I1351) * K1351</f>
        <v>0</v>
      </c>
      <c r="O1351" s="43" t="n">
        <f aca="false">IF(A1351&lt;=$G$2, $D$2*(1-$D$3), 0)</f>
        <v>0</v>
      </c>
      <c r="P1351" s="44" t="n">
        <f aca="false">O1351*I1351*K1351</f>
        <v>0</v>
      </c>
    </row>
    <row r="1352" customFormat="false" ht="15" hidden="false" customHeight="false" outlineLevel="0" collapsed="false">
      <c r="A1352" s="4" t="n">
        <f aca="false">WORKDAY(A1351, 1)</f>
        <v>45775</v>
      </c>
      <c r="B1352" s="33" t="n">
        <f aca="false">DATE(2000, MONTH(A1352), DAY(A1352))</f>
        <v>36644</v>
      </c>
      <c r="C1352" s="33" t="n">
        <f aca="false">VLOOKUP(B1352, $R$9:$S$13, 2)</f>
        <v>36697</v>
      </c>
      <c r="D1352" s="34" t="n">
        <f aca="false">IF(OR(C1352=B1352, AND(C1352&lt;&gt;C1351, C1351&gt;B1351)), 1, 0)</f>
        <v>0</v>
      </c>
      <c r="E1352" s="4" t="n">
        <f aca="false" t="array" ref="E1352:E1352">INDEX($A$9:A1351, MAX(IF($D$9:D1351=1, ROW(D$9:$D1351)-ROW($D$9)+1, 0)))</f>
        <v>45736</v>
      </c>
      <c r="F1352" s="36" t="n">
        <f aca="false">(A1352-$A$2)/365.25</f>
        <v>5.14989733059548</v>
      </c>
      <c r="G1352" s="37" t="n">
        <f aca="false">INDEX('Default Prob'!$P$5:$P$14,MIN(1+_xlfn.IFNA(MATCH(F1352,'Default Prob'!$F$5:$F$14,1),0),COUNT('Default Prob'!$P$5:$P$14)))</f>
        <v>0.0488818117920023</v>
      </c>
      <c r="H1352" s="37" t="n">
        <f aca="false">H1351*EXP(-G1351*(F1352-F1351))</f>
        <v>0.819339146606398</v>
      </c>
      <c r="I1352" s="38" t="n">
        <f aca="false">H1351-H1352</f>
        <v>0.000329025241027292</v>
      </c>
      <c r="J1352" s="39" t="n">
        <f aca="false">INDEX('Default Prob'!$C$3:$C$20, _xlfn.IFNA(MATCH(F1352, 'Default Prob'!$B$3:$B$20, 1), 1))</f>
        <v>-0.00443</v>
      </c>
      <c r="K1352" s="40" t="n">
        <f aca="false">1/((1+J1352)^F1352)</f>
        <v>1.02312812962146</v>
      </c>
      <c r="L1352" s="41" t="n">
        <f aca="false">IF(AND(D1352, A1352 &lt;= $G$2), $D$5*$D$2*(A1352-E1352)/365.25, 0)</f>
        <v>0</v>
      </c>
      <c r="M1352" s="41" t="n">
        <f aca="false">IF(A1352&lt;=$G$2, $D$5*$D$2*(A1352-E1352)/365.25, 0)</f>
        <v>0</v>
      </c>
      <c r="N1352" s="42" t="n">
        <f aca="false">(L1352*H1352 + M1352*I1352) * K1352</f>
        <v>0</v>
      </c>
      <c r="O1352" s="43" t="n">
        <f aca="false">IF(A1352&lt;=$G$2, $D$2*(1-$D$3), 0)</f>
        <v>0</v>
      </c>
      <c r="P1352" s="44" t="n">
        <f aca="false">O1352*I1352*K1352</f>
        <v>0</v>
      </c>
    </row>
    <row r="1353" customFormat="false" ht="15" hidden="false" customHeight="false" outlineLevel="0" collapsed="false">
      <c r="A1353" s="4" t="n">
        <f aca="false">WORKDAY(A1352, 1)</f>
        <v>45776</v>
      </c>
      <c r="B1353" s="33" t="n">
        <f aca="false">DATE(2000, MONTH(A1353), DAY(A1353))</f>
        <v>36645</v>
      </c>
      <c r="C1353" s="33" t="n">
        <f aca="false">VLOOKUP(B1353, $R$9:$S$13, 2)</f>
        <v>36697</v>
      </c>
      <c r="D1353" s="34" t="n">
        <f aca="false">IF(OR(C1353=B1353, AND(C1353&lt;&gt;C1352, C1352&gt;B1352)), 1, 0)</f>
        <v>0</v>
      </c>
      <c r="E1353" s="4" t="n">
        <f aca="false" t="array" ref="E1353:E1353">INDEX($A$9:A1352, MAX(IF($D$9:D1352=1, ROW(D$9:$D1352)-ROW($D$9)+1, 0)))</f>
        <v>45736</v>
      </c>
      <c r="F1353" s="36" t="n">
        <f aca="false">(A1353-$A$2)/365.25</f>
        <v>5.15263518138262</v>
      </c>
      <c r="G1353" s="37" t="n">
        <f aca="false">INDEX('Default Prob'!$P$5:$P$14,MIN(1+_xlfn.IFNA(MATCH(F1353,'Default Prob'!$F$5:$F$14,1),0),COUNT('Default Prob'!$P$5:$P$14)))</f>
        <v>0.0488818117920023</v>
      </c>
      <c r="H1353" s="37" t="n">
        <f aca="false">H1352*EXP(-G1352*(F1353-F1352))</f>
        <v>0.819229500878656</v>
      </c>
      <c r="I1353" s="38" t="n">
        <f aca="false">H1352-H1353</f>
        <v>0.000109645727741414</v>
      </c>
      <c r="J1353" s="39" t="n">
        <f aca="false">INDEX('Default Prob'!$C$3:$C$20, _xlfn.IFNA(MATCH(F1353, 'Default Prob'!$B$3:$B$20, 1), 1))</f>
        <v>-0.00443</v>
      </c>
      <c r="K1353" s="40" t="n">
        <f aca="false">1/((1+J1353)^F1353)</f>
        <v>1.02314056645751</v>
      </c>
      <c r="L1353" s="41" t="n">
        <f aca="false">IF(AND(D1353, A1353 &lt;= $G$2), $D$5*$D$2*(A1353-E1353)/365.25, 0)</f>
        <v>0</v>
      </c>
      <c r="M1353" s="41" t="n">
        <f aca="false">IF(A1353&lt;=$G$2, $D$5*$D$2*(A1353-E1353)/365.25, 0)</f>
        <v>0</v>
      </c>
      <c r="N1353" s="42" t="n">
        <f aca="false">(L1353*H1353 + M1353*I1353) * K1353</f>
        <v>0</v>
      </c>
      <c r="O1353" s="43" t="n">
        <f aca="false">IF(A1353&lt;=$G$2, $D$2*(1-$D$3), 0)</f>
        <v>0</v>
      </c>
      <c r="P1353" s="44" t="n">
        <f aca="false">O1353*I1353*K1353</f>
        <v>0</v>
      </c>
    </row>
    <row r="1354" customFormat="false" ht="15" hidden="false" customHeight="false" outlineLevel="0" collapsed="false">
      <c r="A1354" s="4" t="n">
        <f aca="false">WORKDAY(A1353, 1)</f>
        <v>45777</v>
      </c>
      <c r="B1354" s="33" t="n">
        <f aca="false">DATE(2000, MONTH(A1354), DAY(A1354))</f>
        <v>36646</v>
      </c>
      <c r="C1354" s="33" t="n">
        <f aca="false">VLOOKUP(B1354, $R$9:$S$13, 2)</f>
        <v>36697</v>
      </c>
      <c r="D1354" s="34" t="n">
        <f aca="false">IF(OR(C1354=B1354, AND(C1354&lt;&gt;C1353, C1353&gt;B1353)), 1, 0)</f>
        <v>0</v>
      </c>
      <c r="E1354" s="4" t="n">
        <f aca="false" t="array" ref="E1354:E1354">INDEX($A$9:A1353, MAX(IF($D$9:D1353=1, ROW(D$9:$D1353)-ROW($D$9)+1, 0)))</f>
        <v>45736</v>
      </c>
      <c r="F1354" s="36" t="n">
        <f aca="false">(A1354-$A$2)/365.25</f>
        <v>5.15537303216975</v>
      </c>
      <c r="G1354" s="37" t="n">
        <f aca="false">INDEX('Default Prob'!$P$5:$P$14,MIN(1+_xlfn.IFNA(MATCH(F1354,'Default Prob'!$F$5:$F$14,1),0),COUNT('Default Prob'!$P$5:$P$14)))</f>
        <v>0.0488818117920023</v>
      </c>
      <c r="H1354" s="37" t="n">
        <f aca="false">H1353*EXP(-G1353*(F1354-F1353))</f>
        <v>0.819119869823942</v>
      </c>
      <c r="I1354" s="38" t="n">
        <f aca="false">H1353-H1354</f>
        <v>0.000109631054714177</v>
      </c>
      <c r="J1354" s="39" t="n">
        <f aca="false">INDEX('Default Prob'!$C$3:$C$20, _xlfn.IFNA(MATCH(F1354, 'Default Prob'!$B$3:$B$20, 1), 1))</f>
        <v>-0.00443</v>
      </c>
      <c r="K1354" s="40" t="n">
        <f aca="false">1/((1+J1354)^F1354)</f>
        <v>1.02315300344473</v>
      </c>
      <c r="L1354" s="41" t="n">
        <f aca="false">IF(AND(D1354, A1354 &lt;= $G$2), $D$5*$D$2*(A1354-E1354)/365.25, 0)</f>
        <v>0</v>
      </c>
      <c r="M1354" s="41" t="n">
        <f aca="false">IF(A1354&lt;=$G$2, $D$5*$D$2*(A1354-E1354)/365.25, 0)</f>
        <v>0</v>
      </c>
      <c r="N1354" s="42" t="n">
        <f aca="false">(L1354*H1354 + M1354*I1354) * K1354</f>
        <v>0</v>
      </c>
      <c r="O1354" s="43" t="n">
        <f aca="false">IF(A1354&lt;=$G$2, $D$2*(1-$D$3), 0)</f>
        <v>0</v>
      </c>
      <c r="P1354" s="44" t="n">
        <f aca="false">O1354*I1354*K1354</f>
        <v>0</v>
      </c>
    </row>
    <row r="1355" customFormat="false" ht="15" hidden="false" customHeight="false" outlineLevel="0" collapsed="false">
      <c r="A1355" s="4" t="n">
        <f aca="false">WORKDAY(A1354, 1)</f>
        <v>45778</v>
      </c>
      <c r="B1355" s="33" t="n">
        <f aca="false">DATE(2000, MONTH(A1355), DAY(A1355))</f>
        <v>36647</v>
      </c>
      <c r="C1355" s="33" t="n">
        <f aca="false">VLOOKUP(B1355, $R$9:$S$13, 2)</f>
        <v>36697</v>
      </c>
      <c r="D1355" s="34" t="n">
        <f aca="false">IF(OR(C1355=B1355, AND(C1355&lt;&gt;C1354, C1354&gt;B1354)), 1, 0)</f>
        <v>0</v>
      </c>
      <c r="E1355" s="4" t="n">
        <f aca="false" t="array" ref="E1355:E1355">INDEX($A$9:A1354, MAX(IF($D$9:D1354=1, ROW(D$9:$D1354)-ROW($D$9)+1, 0)))</f>
        <v>45736</v>
      </c>
      <c r="F1355" s="36" t="n">
        <f aca="false">(A1355-$A$2)/365.25</f>
        <v>5.15811088295688</v>
      </c>
      <c r="G1355" s="37" t="n">
        <f aca="false">INDEX('Default Prob'!$P$5:$P$14,MIN(1+_xlfn.IFNA(MATCH(F1355,'Default Prob'!$F$5:$F$14,1),0),COUNT('Default Prob'!$P$5:$P$14)))</f>
        <v>0.0488818117920023</v>
      </c>
      <c r="H1355" s="37" t="n">
        <f aca="false">H1354*EXP(-G1354*(F1355-F1354))</f>
        <v>0.819010253440291</v>
      </c>
      <c r="I1355" s="38" t="n">
        <f aca="false">H1354-H1355</f>
        <v>0.000109616383650479</v>
      </c>
      <c r="J1355" s="39" t="n">
        <f aca="false">INDEX('Default Prob'!$C$3:$C$20, _xlfn.IFNA(MATCH(F1355, 'Default Prob'!$B$3:$B$20, 1), 1))</f>
        <v>-0.00443</v>
      </c>
      <c r="K1355" s="40" t="n">
        <f aca="false">1/((1+J1355)^F1355)</f>
        <v>1.02316544058313</v>
      </c>
      <c r="L1355" s="41" t="n">
        <f aca="false">IF(AND(D1355, A1355 &lt;= $G$2), $D$5*$D$2*(A1355-E1355)/365.25, 0)</f>
        <v>0</v>
      </c>
      <c r="M1355" s="41" t="n">
        <f aca="false">IF(A1355&lt;=$G$2, $D$5*$D$2*(A1355-E1355)/365.25, 0)</f>
        <v>0</v>
      </c>
      <c r="N1355" s="42" t="n">
        <f aca="false">(L1355*H1355 + M1355*I1355) * K1355</f>
        <v>0</v>
      </c>
      <c r="O1355" s="43" t="n">
        <f aca="false">IF(A1355&lt;=$G$2, $D$2*(1-$D$3), 0)</f>
        <v>0</v>
      </c>
      <c r="P1355" s="44" t="n">
        <f aca="false">O1355*I1355*K1355</f>
        <v>0</v>
      </c>
    </row>
    <row r="1356" customFormat="false" ht="15" hidden="false" customHeight="false" outlineLevel="0" collapsed="false">
      <c r="A1356" s="4" t="n">
        <f aca="false">WORKDAY(A1355, 1)</f>
        <v>45779</v>
      </c>
      <c r="B1356" s="33" t="n">
        <f aca="false">DATE(2000, MONTH(A1356), DAY(A1356))</f>
        <v>36648</v>
      </c>
      <c r="C1356" s="33" t="n">
        <f aca="false">VLOOKUP(B1356, $R$9:$S$13, 2)</f>
        <v>36697</v>
      </c>
      <c r="D1356" s="34" t="n">
        <f aca="false">IF(OR(C1356=B1356, AND(C1356&lt;&gt;C1355, C1355&gt;B1355)), 1, 0)</f>
        <v>0</v>
      </c>
      <c r="E1356" s="4" t="n">
        <f aca="false" t="array" ref="E1356:E1356">INDEX($A$9:A1355, MAX(IF($D$9:D1355=1, ROW(D$9:$D1355)-ROW($D$9)+1, 0)))</f>
        <v>45736</v>
      </c>
      <c r="F1356" s="36" t="n">
        <f aca="false">(A1356-$A$2)/365.25</f>
        <v>5.16084873374401</v>
      </c>
      <c r="G1356" s="37" t="n">
        <f aca="false">INDEX('Default Prob'!$P$5:$P$14,MIN(1+_xlfn.IFNA(MATCH(F1356,'Default Prob'!$F$5:$F$14,1),0),COUNT('Default Prob'!$P$5:$P$14)))</f>
        <v>0.0488818117920023</v>
      </c>
      <c r="H1356" s="37" t="n">
        <f aca="false">H1355*EXP(-G1355*(F1356-F1355))</f>
        <v>0.818900651725741</v>
      </c>
      <c r="I1356" s="38" t="n">
        <f aca="false">H1355-H1356</f>
        <v>0.0001096017145501</v>
      </c>
      <c r="J1356" s="39" t="n">
        <f aca="false">INDEX('Default Prob'!$C$3:$C$20, _xlfn.IFNA(MATCH(F1356, 'Default Prob'!$B$3:$B$20, 1), 1))</f>
        <v>-0.00443</v>
      </c>
      <c r="K1356" s="40" t="n">
        <f aca="false">1/((1+J1356)^F1356)</f>
        <v>1.02317787787272</v>
      </c>
      <c r="L1356" s="41" t="n">
        <f aca="false">IF(AND(D1356, A1356 &lt;= $G$2), $D$5*$D$2*(A1356-E1356)/365.25, 0)</f>
        <v>0</v>
      </c>
      <c r="M1356" s="41" t="n">
        <f aca="false">IF(A1356&lt;=$G$2, $D$5*$D$2*(A1356-E1356)/365.25, 0)</f>
        <v>0</v>
      </c>
      <c r="N1356" s="42" t="n">
        <f aca="false">(L1356*H1356 + M1356*I1356) * K1356</f>
        <v>0</v>
      </c>
      <c r="O1356" s="43" t="n">
        <f aca="false">IF(A1356&lt;=$G$2, $D$2*(1-$D$3), 0)</f>
        <v>0</v>
      </c>
      <c r="P1356" s="44" t="n">
        <f aca="false">O1356*I1356*K1356</f>
        <v>0</v>
      </c>
    </row>
    <row r="1357" customFormat="false" ht="15" hidden="false" customHeight="false" outlineLevel="0" collapsed="false">
      <c r="A1357" s="4" t="n">
        <f aca="false">WORKDAY(A1356, 1)</f>
        <v>45782</v>
      </c>
      <c r="B1357" s="33" t="n">
        <f aca="false">DATE(2000, MONTH(A1357), DAY(A1357))</f>
        <v>36651</v>
      </c>
      <c r="C1357" s="33" t="n">
        <f aca="false">VLOOKUP(B1357, $R$9:$S$13, 2)</f>
        <v>36697</v>
      </c>
      <c r="D1357" s="34" t="n">
        <f aca="false">IF(OR(C1357=B1357, AND(C1357&lt;&gt;C1356, C1356&gt;B1356)), 1, 0)</f>
        <v>0</v>
      </c>
      <c r="E1357" s="4" t="n">
        <f aca="false" t="array" ref="E1357:E1357">INDEX($A$9:A1356, MAX(IF($D$9:D1356=1, ROW(D$9:$D1356)-ROW($D$9)+1, 0)))</f>
        <v>45736</v>
      </c>
      <c r="F1357" s="36" t="n">
        <f aca="false">(A1357-$A$2)/365.25</f>
        <v>5.16906228610541</v>
      </c>
      <c r="G1357" s="37" t="n">
        <f aca="false">INDEX('Default Prob'!$P$5:$P$14,MIN(1+_xlfn.IFNA(MATCH(F1357,'Default Prob'!$F$5:$F$14,1),0),COUNT('Default Prob'!$P$5:$P$14)))</f>
        <v>0.0488818117920023</v>
      </c>
      <c r="H1357" s="37" t="n">
        <f aca="false">H1356*EXP(-G1356*(F1357-F1356))</f>
        <v>0.818571934577064</v>
      </c>
      <c r="I1357" s="38" t="n">
        <f aca="false">H1356-H1357</f>
        <v>0.00032871714867766</v>
      </c>
      <c r="J1357" s="39" t="n">
        <f aca="false">INDEX('Default Prob'!$C$3:$C$20, _xlfn.IFNA(MATCH(F1357, 'Default Prob'!$B$3:$B$20, 1), 1))</f>
        <v>-0.00443</v>
      </c>
      <c r="K1357" s="40" t="n">
        <f aca="false">1/((1+J1357)^F1357)</f>
        <v>1.02321519064858</v>
      </c>
      <c r="L1357" s="41" t="n">
        <f aca="false">IF(AND(D1357, A1357 &lt;= $G$2), $D$5*$D$2*(A1357-E1357)/365.25, 0)</f>
        <v>0</v>
      </c>
      <c r="M1357" s="41" t="n">
        <f aca="false">IF(A1357&lt;=$G$2, $D$5*$D$2*(A1357-E1357)/365.25, 0)</f>
        <v>0</v>
      </c>
      <c r="N1357" s="42" t="n">
        <f aca="false">(L1357*H1357 + M1357*I1357) * K1357</f>
        <v>0</v>
      </c>
      <c r="O1357" s="43" t="n">
        <f aca="false">IF(A1357&lt;=$G$2, $D$2*(1-$D$3), 0)</f>
        <v>0</v>
      </c>
      <c r="P1357" s="44" t="n">
        <f aca="false">O1357*I1357*K1357</f>
        <v>0</v>
      </c>
    </row>
    <row r="1358" customFormat="false" ht="15" hidden="false" customHeight="false" outlineLevel="0" collapsed="false">
      <c r="A1358" s="4" t="n">
        <f aca="false">WORKDAY(A1357, 1)</f>
        <v>45783</v>
      </c>
      <c r="B1358" s="33" t="n">
        <f aca="false">DATE(2000, MONTH(A1358), DAY(A1358))</f>
        <v>36652</v>
      </c>
      <c r="C1358" s="33" t="n">
        <f aca="false">VLOOKUP(B1358, $R$9:$S$13, 2)</f>
        <v>36697</v>
      </c>
      <c r="D1358" s="34" t="n">
        <f aca="false">IF(OR(C1358=B1358, AND(C1358&lt;&gt;C1357, C1357&gt;B1357)), 1, 0)</f>
        <v>0</v>
      </c>
      <c r="E1358" s="4" t="n">
        <f aca="false" t="array" ref="E1358:E1358">INDEX($A$9:A1357, MAX(IF($D$9:D1357=1, ROW(D$9:$D1357)-ROW($D$9)+1, 0)))</f>
        <v>45736</v>
      </c>
      <c r="F1358" s="36" t="n">
        <f aca="false">(A1358-$A$2)/365.25</f>
        <v>5.17180013689254</v>
      </c>
      <c r="G1358" s="37" t="n">
        <f aca="false">INDEX('Default Prob'!$P$5:$P$14,MIN(1+_xlfn.IFNA(MATCH(F1358,'Default Prob'!$F$5:$F$14,1),0),COUNT('Default Prob'!$P$5:$P$14)))</f>
        <v>0.0488818117920023</v>
      </c>
      <c r="H1358" s="37" t="n">
        <f aca="false">H1357*EXP(-G1357*(F1358-F1357))</f>
        <v>0.818462391519287</v>
      </c>
      <c r="I1358" s="38" t="n">
        <f aca="false">H1357-H1358</f>
        <v>0.000109543057776662</v>
      </c>
      <c r="J1358" s="39" t="n">
        <f aca="false">INDEX('Default Prob'!$C$3:$C$20, _xlfn.IFNA(MATCH(F1358, 'Default Prob'!$B$3:$B$20, 1), 1))</f>
        <v>-0.00443</v>
      </c>
      <c r="K1358" s="40" t="n">
        <f aca="false">1/((1+J1358)^F1358)</f>
        <v>1.02322762854291</v>
      </c>
      <c r="L1358" s="41" t="n">
        <f aca="false">IF(AND(D1358, A1358 &lt;= $G$2), $D$5*$D$2*(A1358-E1358)/365.25, 0)</f>
        <v>0</v>
      </c>
      <c r="M1358" s="41" t="n">
        <f aca="false">IF(A1358&lt;=$G$2, $D$5*$D$2*(A1358-E1358)/365.25, 0)</f>
        <v>0</v>
      </c>
      <c r="N1358" s="42" t="n">
        <f aca="false">(L1358*H1358 + M1358*I1358) * K1358</f>
        <v>0</v>
      </c>
      <c r="O1358" s="43" t="n">
        <f aca="false">IF(A1358&lt;=$G$2, $D$2*(1-$D$3), 0)</f>
        <v>0</v>
      </c>
      <c r="P1358" s="44" t="n">
        <f aca="false">O1358*I1358*K1358</f>
        <v>0</v>
      </c>
    </row>
    <row r="1359" customFormat="false" ht="15" hidden="false" customHeight="false" outlineLevel="0" collapsed="false">
      <c r="A1359" s="4" t="n">
        <f aca="false">WORKDAY(A1358, 1)</f>
        <v>45784</v>
      </c>
      <c r="B1359" s="33" t="n">
        <f aca="false">DATE(2000, MONTH(A1359), DAY(A1359))</f>
        <v>36653</v>
      </c>
      <c r="C1359" s="33" t="n">
        <f aca="false">VLOOKUP(B1359, $R$9:$S$13, 2)</f>
        <v>36697</v>
      </c>
      <c r="D1359" s="34" t="n">
        <f aca="false">IF(OR(C1359=B1359, AND(C1359&lt;&gt;C1358, C1358&gt;B1358)), 1, 0)</f>
        <v>0</v>
      </c>
      <c r="E1359" s="4" t="n">
        <f aca="false" t="array" ref="E1359:E1359">INDEX($A$9:A1358, MAX(IF($D$9:D1358=1, ROW(D$9:$D1358)-ROW($D$9)+1, 0)))</f>
        <v>45736</v>
      </c>
      <c r="F1359" s="36" t="n">
        <f aca="false">(A1359-$A$2)/365.25</f>
        <v>5.17453798767967</v>
      </c>
      <c r="G1359" s="37" t="n">
        <f aca="false">INDEX('Default Prob'!$P$5:$P$14,MIN(1+_xlfn.IFNA(MATCH(F1359,'Default Prob'!$F$5:$F$14,1),0),COUNT('Default Prob'!$P$5:$P$14)))</f>
        <v>0.0488818117920023</v>
      </c>
      <c r="H1359" s="37" t="n">
        <f aca="false">H1358*EXP(-G1358*(F1359-F1358))</f>
        <v>0.818352863120798</v>
      </c>
      <c r="I1359" s="38" t="n">
        <f aca="false">H1358-H1359</f>
        <v>0.000109528398488878</v>
      </c>
      <c r="J1359" s="39" t="n">
        <f aca="false">INDEX('Default Prob'!$C$3:$C$20, _xlfn.IFNA(MATCH(F1359, 'Default Prob'!$B$3:$B$20, 1), 1))</f>
        <v>-0.00443</v>
      </c>
      <c r="K1359" s="40" t="n">
        <f aca="false">1/((1+J1359)^F1359)</f>
        <v>1.02324006658844</v>
      </c>
      <c r="L1359" s="41" t="n">
        <f aca="false">IF(AND(D1359, A1359 &lt;= $G$2), $D$5*$D$2*(A1359-E1359)/365.25, 0)</f>
        <v>0</v>
      </c>
      <c r="M1359" s="41" t="n">
        <f aca="false">IF(A1359&lt;=$G$2, $D$5*$D$2*(A1359-E1359)/365.25, 0)</f>
        <v>0</v>
      </c>
      <c r="N1359" s="42" t="n">
        <f aca="false">(L1359*H1359 + M1359*I1359) * K1359</f>
        <v>0</v>
      </c>
      <c r="O1359" s="43" t="n">
        <f aca="false">IF(A1359&lt;=$G$2, $D$2*(1-$D$3), 0)</f>
        <v>0</v>
      </c>
      <c r="P1359" s="44" t="n">
        <f aca="false">O1359*I1359*K1359</f>
        <v>0</v>
      </c>
    </row>
    <row r="1360" customFormat="false" ht="15" hidden="false" customHeight="false" outlineLevel="0" collapsed="false">
      <c r="A1360" s="4" t="n">
        <f aca="false">WORKDAY(A1359, 1)</f>
        <v>45785</v>
      </c>
      <c r="B1360" s="33" t="n">
        <f aca="false">DATE(2000, MONTH(A1360), DAY(A1360))</f>
        <v>36654</v>
      </c>
      <c r="C1360" s="33" t="n">
        <f aca="false">VLOOKUP(B1360, $R$9:$S$13, 2)</f>
        <v>36697</v>
      </c>
      <c r="D1360" s="34" t="n">
        <f aca="false">IF(OR(C1360=B1360, AND(C1360&lt;&gt;C1359, C1359&gt;B1359)), 1, 0)</f>
        <v>0</v>
      </c>
      <c r="E1360" s="4" t="n">
        <f aca="false" t="array" ref="E1360:E1360">INDEX($A$9:A1359, MAX(IF($D$9:D1359=1, ROW(D$9:$D1359)-ROW($D$9)+1, 0)))</f>
        <v>45736</v>
      </c>
      <c r="F1360" s="36" t="n">
        <f aca="false">(A1360-$A$2)/365.25</f>
        <v>5.1772758384668</v>
      </c>
      <c r="G1360" s="37" t="n">
        <f aca="false">INDEX('Default Prob'!$P$5:$P$14,MIN(1+_xlfn.IFNA(MATCH(F1360,'Default Prob'!$F$5:$F$14,1),0),COUNT('Default Prob'!$P$5:$P$14)))</f>
        <v>0.0488818117920023</v>
      </c>
      <c r="H1360" s="37" t="n">
        <f aca="false">H1359*EXP(-G1359*(F1360-F1359))</f>
        <v>0.818243349379635</v>
      </c>
      <c r="I1360" s="38" t="n">
        <f aca="false">H1359-H1360</f>
        <v>0.00010951374116297</v>
      </c>
      <c r="J1360" s="39" t="n">
        <f aca="false">INDEX('Default Prob'!$C$3:$C$20, _xlfn.IFNA(MATCH(F1360, 'Default Prob'!$B$3:$B$20, 1), 1))</f>
        <v>-0.00443</v>
      </c>
      <c r="K1360" s="40" t="n">
        <f aca="false">1/((1+J1360)^F1360)</f>
        <v>1.02325250478515</v>
      </c>
      <c r="L1360" s="41" t="n">
        <f aca="false">IF(AND(D1360, A1360 &lt;= $G$2), $D$5*$D$2*(A1360-E1360)/365.25, 0)</f>
        <v>0</v>
      </c>
      <c r="M1360" s="41" t="n">
        <f aca="false">IF(A1360&lt;=$G$2, $D$5*$D$2*(A1360-E1360)/365.25, 0)</f>
        <v>0</v>
      </c>
      <c r="N1360" s="42" t="n">
        <f aca="false">(L1360*H1360 + M1360*I1360) * K1360</f>
        <v>0</v>
      </c>
      <c r="O1360" s="43" t="n">
        <f aca="false">IF(A1360&lt;=$G$2, $D$2*(1-$D$3), 0)</f>
        <v>0</v>
      </c>
      <c r="P1360" s="44" t="n">
        <f aca="false">O1360*I1360*K1360</f>
        <v>0</v>
      </c>
    </row>
    <row r="1361" customFormat="false" ht="15" hidden="false" customHeight="false" outlineLevel="0" collapsed="false">
      <c r="A1361" s="4" t="n">
        <f aca="false">WORKDAY(A1360, 1)</f>
        <v>45786</v>
      </c>
      <c r="B1361" s="33" t="n">
        <f aca="false">DATE(2000, MONTH(A1361), DAY(A1361))</f>
        <v>36655</v>
      </c>
      <c r="C1361" s="33" t="n">
        <f aca="false">VLOOKUP(B1361, $R$9:$S$13, 2)</f>
        <v>36697</v>
      </c>
      <c r="D1361" s="34" t="n">
        <f aca="false">IF(OR(C1361=B1361, AND(C1361&lt;&gt;C1360, C1360&gt;B1360)), 1, 0)</f>
        <v>0</v>
      </c>
      <c r="E1361" s="4" t="n">
        <f aca="false" t="array" ref="E1361:E1361">INDEX($A$9:A1360, MAX(IF($D$9:D1360=1, ROW(D$9:$D1360)-ROW($D$9)+1, 0)))</f>
        <v>45736</v>
      </c>
      <c r="F1361" s="36" t="n">
        <f aca="false">(A1361-$A$2)/365.25</f>
        <v>5.18001368925394</v>
      </c>
      <c r="G1361" s="37" t="n">
        <f aca="false">INDEX('Default Prob'!$P$5:$P$14,MIN(1+_xlfn.IFNA(MATCH(F1361,'Default Prob'!$F$5:$F$14,1),0),COUNT('Default Prob'!$P$5:$P$14)))</f>
        <v>0.0488818117920023</v>
      </c>
      <c r="H1361" s="37" t="n">
        <f aca="false">H1360*EXP(-G1360*(F1361-F1360))</f>
        <v>0.818133850293837</v>
      </c>
      <c r="I1361" s="38" t="n">
        <f aca="false">H1360-H1361</f>
        <v>0.000109499085798381</v>
      </c>
      <c r="J1361" s="39" t="n">
        <f aca="false">INDEX('Default Prob'!$C$3:$C$20, _xlfn.IFNA(MATCH(F1361, 'Default Prob'!$B$3:$B$20, 1), 1))</f>
        <v>-0.00443</v>
      </c>
      <c r="K1361" s="40" t="n">
        <f aca="false">1/((1+J1361)^F1361)</f>
        <v>1.02326494313306</v>
      </c>
      <c r="L1361" s="41" t="n">
        <f aca="false">IF(AND(D1361, A1361 &lt;= $G$2), $D$5*$D$2*(A1361-E1361)/365.25, 0)</f>
        <v>0</v>
      </c>
      <c r="M1361" s="41" t="n">
        <f aca="false">IF(A1361&lt;=$G$2, $D$5*$D$2*(A1361-E1361)/365.25, 0)</f>
        <v>0</v>
      </c>
      <c r="N1361" s="42" t="n">
        <f aca="false">(L1361*H1361 + M1361*I1361) * K1361</f>
        <v>0</v>
      </c>
      <c r="O1361" s="43" t="n">
        <f aca="false">IF(A1361&lt;=$G$2, $D$2*(1-$D$3), 0)</f>
        <v>0</v>
      </c>
      <c r="P1361" s="44" t="n">
        <f aca="false">O1361*I1361*K1361</f>
        <v>0</v>
      </c>
    </row>
    <row r="1362" customFormat="false" ht="15" hidden="false" customHeight="false" outlineLevel="0" collapsed="false">
      <c r="A1362" s="4" t="n">
        <f aca="false">WORKDAY(A1361, 1)</f>
        <v>45789</v>
      </c>
      <c r="B1362" s="33" t="n">
        <f aca="false">DATE(2000, MONTH(A1362), DAY(A1362))</f>
        <v>36658</v>
      </c>
      <c r="C1362" s="33" t="n">
        <f aca="false">VLOOKUP(B1362, $R$9:$S$13, 2)</f>
        <v>36697</v>
      </c>
      <c r="D1362" s="34" t="n">
        <f aca="false">IF(OR(C1362=B1362, AND(C1362&lt;&gt;C1361, C1361&gt;B1361)), 1, 0)</f>
        <v>0</v>
      </c>
      <c r="E1362" s="4" t="n">
        <f aca="false" t="array" ref="E1362:E1362">INDEX($A$9:A1361, MAX(IF($D$9:D1361=1, ROW(D$9:$D1361)-ROW($D$9)+1, 0)))</f>
        <v>45736</v>
      </c>
      <c r="F1362" s="36" t="n">
        <f aca="false">(A1362-$A$2)/365.25</f>
        <v>5.18822724161533</v>
      </c>
      <c r="G1362" s="37" t="n">
        <f aca="false">INDEX('Default Prob'!$P$5:$P$14,MIN(1+_xlfn.IFNA(MATCH(F1362,'Default Prob'!$F$5:$F$14,1),0),COUNT('Default Prob'!$P$5:$P$14)))</f>
        <v>0.0488818117920023</v>
      </c>
      <c r="H1362" s="37" t="n">
        <f aca="false">H1361*EXP(-G1361*(F1362-F1361))</f>
        <v>0.817805440949018</v>
      </c>
      <c r="I1362" s="38" t="n">
        <f aca="false">H1361-H1362</f>
        <v>0.000328409344819147</v>
      </c>
      <c r="J1362" s="39" t="n">
        <f aca="false">INDEX('Default Prob'!$C$3:$C$20, _xlfn.IFNA(MATCH(F1362, 'Default Prob'!$B$3:$B$20, 1), 1))</f>
        <v>-0.00443</v>
      </c>
      <c r="K1362" s="40" t="n">
        <f aca="false">1/((1+J1362)^F1362)</f>
        <v>1.02330225908398</v>
      </c>
      <c r="L1362" s="41" t="n">
        <f aca="false">IF(AND(D1362, A1362 &lt;= $G$2), $D$5*$D$2*(A1362-E1362)/365.25, 0)</f>
        <v>0</v>
      </c>
      <c r="M1362" s="41" t="n">
        <f aca="false">IF(A1362&lt;=$G$2, $D$5*$D$2*(A1362-E1362)/365.25, 0)</f>
        <v>0</v>
      </c>
      <c r="N1362" s="42" t="n">
        <f aca="false">(L1362*H1362 + M1362*I1362) * K1362</f>
        <v>0</v>
      </c>
      <c r="O1362" s="43" t="n">
        <f aca="false">IF(A1362&lt;=$G$2, $D$2*(1-$D$3), 0)</f>
        <v>0</v>
      </c>
      <c r="P1362" s="44" t="n">
        <f aca="false">O1362*I1362*K1362</f>
        <v>0</v>
      </c>
    </row>
    <row r="1363" customFormat="false" ht="15" hidden="false" customHeight="false" outlineLevel="0" collapsed="false">
      <c r="A1363" s="4" t="n">
        <f aca="false">WORKDAY(A1362, 1)</f>
        <v>45790</v>
      </c>
      <c r="B1363" s="33" t="n">
        <f aca="false">DATE(2000, MONTH(A1363), DAY(A1363))</f>
        <v>36659</v>
      </c>
      <c r="C1363" s="33" t="n">
        <f aca="false">VLOOKUP(B1363, $R$9:$S$13, 2)</f>
        <v>36697</v>
      </c>
      <c r="D1363" s="34" t="n">
        <f aca="false">IF(OR(C1363=B1363, AND(C1363&lt;&gt;C1362, C1362&gt;B1362)), 1, 0)</f>
        <v>0</v>
      </c>
      <c r="E1363" s="4" t="n">
        <f aca="false" t="array" ref="E1363:E1363">INDEX($A$9:A1362, MAX(IF($D$9:D1362=1, ROW(D$9:$D1362)-ROW($D$9)+1, 0)))</f>
        <v>45736</v>
      </c>
      <c r="F1363" s="36" t="n">
        <f aca="false">(A1363-$A$2)/365.25</f>
        <v>5.19096509240246</v>
      </c>
      <c r="G1363" s="37" t="n">
        <f aca="false">INDEX('Default Prob'!$P$5:$P$14,MIN(1+_xlfn.IFNA(MATCH(F1363,'Default Prob'!$F$5:$F$14,1),0),COUNT('Default Prob'!$P$5:$P$14)))</f>
        <v>0.0488818117920023</v>
      </c>
      <c r="H1363" s="37" t="n">
        <f aca="false">H1362*EXP(-G1362*(F1363-F1362))</f>
        <v>0.817696000465068</v>
      </c>
      <c r="I1363" s="38" t="n">
        <f aca="false">H1362-H1363</f>
        <v>0.000109440483949896</v>
      </c>
      <c r="J1363" s="39" t="n">
        <f aca="false">INDEX('Default Prob'!$C$3:$C$20, _xlfn.IFNA(MATCH(F1363, 'Default Prob'!$B$3:$B$20, 1), 1))</f>
        <v>-0.00443</v>
      </c>
      <c r="K1363" s="40" t="n">
        <f aca="false">1/((1+J1363)^F1363)</f>
        <v>1.02331469803669</v>
      </c>
      <c r="L1363" s="41" t="n">
        <f aca="false">IF(AND(D1363, A1363 &lt;= $G$2), $D$5*$D$2*(A1363-E1363)/365.25, 0)</f>
        <v>0</v>
      </c>
      <c r="M1363" s="41" t="n">
        <f aca="false">IF(A1363&lt;=$G$2, $D$5*$D$2*(A1363-E1363)/365.25, 0)</f>
        <v>0</v>
      </c>
      <c r="N1363" s="42" t="n">
        <f aca="false">(L1363*H1363 + M1363*I1363) * K1363</f>
        <v>0</v>
      </c>
      <c r="O1363" s="43" t="n">
        <f aca="false">IF(A1363&lt;=$G$2, $D$2*(1-$D$3), 0)</f>
        <v>0</v>
      </c>
      <c r="P1363" s="44" t="n">
        <f aca="false">O1363*I1363*K1363</f>
        <v>0</v>
      </c>
    </row>
    <row r="1364" customFormat="false" ht="15" hidden="false" customHeight="false" outlineLevel="0" collapsed="false">
      <c r="A1364" s="4" t="n">
        <f aca="false">WORKDAY(A1363, 1)</f>
        <v>45791</v>
      </c>
      <c r="B1364" s="33" t="n">
        <f aca="false">DATE(2000, MONTH(A1364), DAY(A1364))</f>
        <v>36660</v>
      </c>
      <c r="C1364" s="33" t="n">
        <f aca="false">VLOOKUP(B1364, $R$9:$S$13, 2)</f>
        <v>36697</v>
      </c>
      <c r="D1364" s="34" t="n">
        <f aca="false">IF(OR(C1364=B1364, AND(C1364&lt;&gt;C1363, C1363&gt;B1363)), 1, 0)</f>
        <v>0</v>
      </c>
      <c r="E1364" s="4" t="n">
        <f aca="false" t="array" ref="E1364:E1364">INDEX($A$9:A1363, MAX(IF($D$9:D1363=1, ROW(D$9:$D1363)-ROW($D$9)+1, 0)))</f>
        <v>45736</v>
      </c>
      <c r="F1364" s="36" t="n">
        <f aca="false">(A1364-$A$2)/365.25</f>
        <v>5.1937029431896</v>
      </c>
      <c r="G1364" s="37" t="n">
        <f aca="false">INDEX('Default Prob'!$P$5:$P$14,MIN(1+_xlfn.IFNA(MATCH(F1364,'Default Prob'!$F$5:$F$14,1),0),COUNT('Default Prob'!$P$5:$P$14)))</f>
        <v>0.0488818117920023</v>
      </c>
      <c r="H1364" s="37" t="n">
        <f aca="false">H1363*EXP(-G1363*(F1364-F1363))</f>
        <v>0.817586574626679</v>
      </c>
      <c r="I1364" s="38" t="n">
        <f aca="false">H1363-H1364</f>
        <v>0.000109425838388799</v>
      </c>
      <c r="J1364" s="39" t="n">
        <f aca="false">INDEX('Default Prob'!$C$3:$C$20, _xlfn.IFNA(MATCH(F1364, 'Default Prob'!$B$3:$B$20, 1), 1))</f>
        <v>-0.00443</v>
      </c>
      <c r="K1364" s="40" t="n">
        <f aca="false">1/((1+J1364)^F1364)</f>
        <v>1.02332713714061</v>
      </c>
      <c r="L1364" s="41" t="n">
        <f aca="false">IF(AND(D1364, A1364 &lt;= $G$2), $D$5*$D$2*(A1364-E1364)/365.25, 0)</f>
        <v>0</v>
      </c>
      <c r="M1364" s="41" t="n">
        <f aca="false">IF(A1364&lt;=$G$2, $D$5*$D$2*(A1364-E1364)/365.25, 0)</f>
        <v>0</v>
      </c>
      <c r="N1364" s="42" t="n">
        <f aca="false">(L1364*H1364 + M1364*I1364) * K1364</f>
        <v>0</v>
      </c>
      <c r="O1364" s="43" t="n">
        <f aca="false">IF(A1364&lt;=$G$2, $D$2*(1-$D$3), 0)</f>
        <v>0</v>
      </c>
      <c r="P1364" s="44" t="n">
        <f aca="false">O1364*I1364*K1364</f>
        <v>0</v>
      </c>
    </row>
    <row r="1365" customFormat="false" ht="15" hidden="false" customHeight="false" outlineLevel="0" collapsed="false">
      <c r="A1365" s="4" t="n">
        <f aca="false">WORKDAY(A1364, 1)</f>
        <v>45792</v>
      </c>
      <c r="B1365" s="33" t="n">
        <f aca="false">DATE(2000, MONTH(A1365), DAY(A1365))</f>
        <v>36661</v>
      </c>
      <c r="C1365" s="33" t="n">
        <f aca="false">VLOOKUP(B1365, $R$9:$S$13, 2)</f>
        <v>36697</v>
      </c>
      <c r="D1365" s="34" t="n">
        <f aca="false">IF(OR(C1365=B1365, AND(C1365&lt;&gt;C1364, C1364&gt;B1364)), 1, 0)</f>
        <v>0</v>
      </c>
      <c r="E1365" s="4" t="n">
        <f aca="false" t="array" ref="E1365:E1365">INDEX($A$9:A1364, MAX(IF($D$9:D1364=1, ROW(D$9:$D1364)-ROW($D$9)+1, 0)))</f>
        <v>45736</v>
      </c>
      <c r="F1365" s="36" t="n">
        <f aca="false">(A1365-$A$2)/365.25</f>
        <v>5.19644079397673</v>
      </c>
      <c r="G1365" s="37" t="n">
        <f aca="false">INDEX('Default Prob'!$P$5:$P$14,MIN(1+_xlfn.IFNA(MATCH(F1365,'Default Prob'!$F$5:$F$14,1),0),COUNT('Default Prob'!$P$5:$P$14)))</f>
        <v>0.0488818117920023</v>
      </c>
      <c r="H1365" s="37" t="n">
        <f aca="false">H1364*EXP(-G1364*(F1365-F1364))</f>
        <v>0.817477163431891</v>
      </c>
      <c r="I1365" s="38" t="n">
        <f aca="false">H1364-H1365</f>
        <v>0.00010941119478769</v>
      </c>
      <c r="J1365" s="39" t="n">
        <f aca="false">INDEX('Default Prob'!$C$3:$C$20, _xlfn.IFNA(MATCH(F1365, 'Default Prob'!$B$3:$B$20, 1), 1))</f>
        <v>-0.00443</v>
      </c>
      <c r="K1365" s="40" t="n">
        <f aca="false">1/((1+J1365)^F1365)</f>
        <v>1.02333957639573</v>
      </c>
      <c r="L1365" s="41" t="n">
        <f aca="false">IF(AND(D1365, A1365 &lt;= $G$2), $D$5*$D$2*(A1365-E1365)/365.25, 0)</f>
        <v>0</v>
      </c>
      <c r="M1365" s="41" t="n">
        <f aca="false">IF(A1365&lt;=$G$2, $D$5*$D$2*(A1365-E1365)/365.25, 0)</f>
        <v>0</v>
      </c>
      <c r="N1365" s="42" t="n">
        <f aca="false">(L1365*H1365 + M1365*I1365) * K1365</f>
        <v>0</v>
      </c>
      <c r="O1365" s="43" t="n">
        <f aca="false">IF(A1365&lt;=$G$2, $D$2*(1-$D$3), 0)</f>
        <v>0</v>
      </c>
      <c r="P1365" s="44" t="n">
        <f aca="false">O1365*I1365*K1365</f>
        <v>0</v>
      </c>
    </row>
    <row r="1366" customFormat="false" ht="15" hidden="false" customHeight="false" outlineLevel="0" collapsed="false">
      <c r="A1366" s="4" t="n">
        <f aca="false">WORKDAY(A1365, 1)</f>
        <v>45793</v>
      </c>
      <c r="B1366" s="33" t="n">
        <f aca="false">DATE(2000, MONTH(A1366), DAY(A1366))</f>
        <v>36662</v>
      </c>
      <c r="C1366" s="33" t="n">
        <f aca="false">VLOOKUP(B1366, $R$9:$S$13, 2)</f>
        <v>36697</v>
      </c>
      <c r="D1366" s="34" t="n">
        <f aca="false">IF(OR(C1366=B1366, AND(C1366&lt;&gt;C1365, C1365&gt;B1365)), 1, 0)</f>
        <v>0</v>
      </c>
      <c r="E1366" s="4" t="n">
        <f aca="false" t="array" ref="E1366:E1366">INDEX($A$9:A1365, MAX(IF($D$9:D1365=1, ROW(D$9:$D1365)-ROW($D$9)+1, 0)))</f>
        <v>45736</v>
      </c>
      <c r="F1366" s="36" t="n">
        <f aca="false">(A1366-$A$2)/365.25</f>
        <v>5.19917864476386</v>
      </c>
      <c r="G1366" s="37" t="n">
        <f aca="false">INDEX('Default Prob'!$P$5:$P$14,MIN(1+_xlfn.IFNA(MATCH(F1366,'Default Prob'!$F$5:$F$14,1),0),COUNT('Default Prob'!$P$5:$P$14)))</f>
        <v>0.0488818117920023</v>
      </c>
      <c r="H1366" s="37" t="n">
        <f aca="false">H1365*EXP(-G1365*(F1366-F1365))</f>
        <v>0.817367766878745</v>
      </c>
      <c r="I1366" s="38" t="n">
        <f aca="false">H1365-H1366</f>
        <v>0.000109396553146124</v>
      </c>
      <c r="J1366" s="39" t="n">
        <f aca="false">INDEX('Default Prob'!$C$3:$C$20, _xlfn.IFNA(MATCH(F1366, 'Default Prob'!$B$3:$B$20, 1), 1))</f>
        <v>-0.00443</v>
      </c>
      <c r="K1366" s="40" t="n">
        <f aca="false">1/((1+J1366)^F1366)</f>
        <v>1.02335201580205</v>
      </c>
      <c r="L1366" s="41" t="n">
        <f aca="false">IF(AND(D1366, A1366 &lt;= $G$2), $D$5*$D$2*(A1366-E1366)/365.25, 0)</f>
        <v>0</v>
      </c>
      <c r="M1366" s="41" t="n">
        <f aca="false">IF(A1366&lt;=$G$2, $D$5*$D$2*(A1366-E1366)/365.25, 0)</f>
        <v>0</v>
      </c>
      <c r="N1366" s="42" t="n">
        <f aca="false">(L1366*H1366 + M1366*I1366) * K1366</f>
        <v>0</v>
      </c>
      <c r="O1366" s="43" t="n">
        <f aca="false">IF(A1366&lt;=$G$2, $D$2*(1-$D$3), 0)</f>
        <v>0</v>
      </c>
      <c r="P1366" s="44" t="n">
        <f aca="false">O1366*I1366*K1366</f>
        <v>0</v>
      </c>
    </row>
    <row r="1367" customFormat="false" ht="15" hidden="false" customHeight="false" outlineLevel="0" collapsed="false">
      <c r="A1367" s="4" t="n">
        <f aca="false">WORKDAY(A1366, 1)</f>
        <v>45796</v>
      </c>
      <c r="B1367" s="33" t="n">
        <f aca="false">DATE(2000, MONTH(A1367), DAY(A1367))</f>
        <v>36665</v>
      </c>
      <c r="C1367" s="33" t="n">
        <f aca="false">VLOOKUP(B1367, $R$9:$S$13, 2)</f>
        <v>36697</v>
      </c>
      <c r="D1367" s="34" t="n">
        <f aca="false">IF(OR(C1367=B1367, AND(C1367&lt;&gt;C1366, C1366&gt;B1366)), 1, 0)</f>
        <v>0</v>
      </c>
      <c r="E1367" s="4" t="n">
        <f aca="false" t="array" ref="E1367:E1367">INDEX($A$9:A1366, MAX(IF($D$9:D1366=1, ROW(D$9:$D1366)-ROW($D$9)+1, 0)))</f>
        <v>45736</v>
      </c>
      <c r="F1367" s="36" t="n">
        <f aca="false">(A1367-$A$2)/365.25</f>
        <v>5.20739219712526</v>
      </c>
      <c r="G1367" s="37" t="n">
        <f aca="false">INDEX('Default Prob'!$P$5:$P$14,MIN(1+_xlfn.IFNA(MATCH(F1367,'Default Prob'!$F$5:$F$14,1),0),COUNT('Default Prob'!$P$5:$P$14)))</f>
        <v>0.0488818117920023</v>
      </c>
      <c r="H1367" s="37" t="n">
        <f aca="false">H1366*EXP(-G1366*(F1367-F1366))</f>
        <v>0.817039665049563</v>
      </c>
      <c r="I1367" s="38" t="n">
        <f aca="false">H1366-H1367</f>
        <v>0.000328101829181748</v>
      </c>
      <c r="J1367" s="39" t="n">
        <f aca="false">INDEX('Default Prob'!$C$3:$C$20, _xlfn.IFNA(MATCH(F1367, 'Default Prob'!$B$3:$B$20, 1), 1))</f>
        <v>-0.00443</v>
      </c>
      <c r="K1367" s="40" t="n">
        <f aca="false">1/((1+J1367)^F1367)</f>
        <v>1.0233893349283</v>
      </c>
      <c r="L1367" s="41" t="n">
        <f aca="false">IF(AND(D1367, A1367 &lt;= $G$2), $D$5*$D$2*(A1367-E1367)/365.25, 0)</f>
        <v>0</v>
      </c>
      <c r="M1367" s="41" t="n">
        <f aca="false">IF(A1367&lt;=$G$2, $D$5*$D$2*(A1367-E1367)/365.25, 0)</f>
        <v>0</v>
      </c>
      <c r="N1367" s="42" t="n">
        <f aca="false">(L1367*H1367 + M1367*I1367) * K1367</f>
        <v>0</v>
      </c>
      <c r="O1367" s="43" t="n">
        <f aca="false">IF(A1367&lt;=$G$2, $D$2*(1-$D$3), 0)</f>
        <v>0</v>
      </c>
      <c r="P1367" s="44" t="n">
        <f aca="false">O1367*I1367*K1367</f>
        <v>0</v>
      </c>
    </row>
    <row r="1368" customFormat="false" ht="15" hidden="false" customHeight="false" outlineLevel="0" collapsed="false">
      <c r="A1368" s="4" t="n">
        <f aca="false">WORKDAY(A1367, 1)</f>
        <v>45797</v>
      </c>
      <c r="B1368" s="33" t="n">
        <f aca="false">DATE(2000, MONTH(A1368), DAY(A1368))</f>
        <v>36666</v>
      </c>
      <c r="C1368" s="33" t="n">
        <f aca="false">VLOOKUP(B1368, $R$9:$S$13, 2)</f>
        <v>36697</v>
      </c>
      <c r="D1368" s="34" t="n">
        <f aca="false">IF(OR(C1368=B1368, AND(C1368&lt;&gt;C1367, C1367&gt;B1367)), 1, 0)</f>
        <v>0</v>
      </c>
      <c r="E1368" s="4" t="n">
        <f aca="false" t="array" ref="E1368:E1368">INDEX($A$9:A1367, MAX(IF($D$9:D1367=1, ROW(D$9:$D1367)-ROW($D$9)+1, 0)))</f>
        <v>45736</v>
      </c>
      <c r="F1368" s="36" t="n">
        <f aca="false">(A1368-$A$2)/365.25</f>
        <v>5.21013004791239</v>
      </c>
      <c r="G1368" s="37" t="n">
        <f aca="false">INDEX('Default Prob'!$P$5:$P$14,MIN(1+_xlfn.IFNA(MATCH(F1368,'Default Prob'!$F$5:$F$14,1),0),COUNT('Default Prob'!$P$5:$P$14)))</f>
        <v>0.0488818117920023</v>
      </c>
      <c r="H1368" s="37" t="n">
        <f aca="false">H1367*EXP(-G1367*(F1368-F1367))</f>
        <v>0.816930327043392</v>
      </c>
      <c r="I1368" s="38" t="n">
        <f aca="false">H1367-H1368</f>
        <v>0.000109338006171189</v>
      </c>
      <c r="J1368" s="39" t="n">
        <f aca="false">INDEX('Default Prob'!$C$3:$C$20, _xlfn.IFNA(MATCH(F1368, 'Default Prob'!$B$3:$B$20, 1), 1))</f>
        <v>-0.00443</v>
      </c>
      <c r="K1368" s="40" t="n">
        <f aca="false">1/((1+J1368)^F1368)</f>
        <v>1.02340177493948</v>
      </c>
      <c r="L1368" s="41" t="n">
        <f aca="false">IF(AND(D1368, A1368 &lt;= $G$2), $D$5*$D$2*(A1368-E1368)/365.25, 0)</f>
        <v>0</v>
      </c>
      <c r="M1368" s="41" t="n">
        <f aca="false">IF(A1368&lt;=$G$2, $D$5*$D$2*(A1368-E1368)/365.25, 0)</f>
        <v>0</v>
      </c>
      <c r="N1368" s="42" t="n">
        <f aca="false">(L1368*H1368 + M1368*I1368) * K1368</f>
        <v>0</v>
      </c>
      <c r="O1368" s="43" t="n">
        <f aca="false">IF(A1368&lt;=$G$2, $D$2*(1-$D$3), 0)</f>
        <v>0</v>
      </c>
      <c r="P1368" s="44" t="n">
        <f aca="false">O1368*I1368*K1368</f>
        <v>0</v>
      </c>
    </row>
    <row r="1369" customFormat="false" ht="15" hidden="false" customHeight="false" outlineLevel="0" collapsed="false">
      <c r="A1369" s="4" t="n">
        <f aca="false">WORKDAY(A1368, 1)</f>
        <v>45798</v>
      </c>
      <c r="B1369" s="33" t="n">
        <f aca="false">DATE(2000, MONTH(A1369), DAY(A1369))</f>
        <v>36667</v>
      </c>
      <c r="C1369" s="33" t="n">
        <f aca="false">VLOOKUP(B1369, $R$9:$S$13, 2)</f>
        <v>36697</v>
      </c>
      <c r="D1369" s="34" t="n">
        <f aca="false">IF(OR(C1369=B1369, AND(C1369&lt;&gt;C1368, C1368&gt;B1368)), 1, 0)</f>
        <v>0</v>
      </c>
      <c r="E1369" s="4" t="n">
        <f aca="false" t="array" ref="E1369:E1369">INDEX($A$9:A1368, MAX(IF($D$9:D1368=1, ROW(D$9:$D1368)-ROW($D$9)+1, 0)))</f>
        <v>45736</v>
      </c>
      <c r="F1369" s="36" t="n">
        <f aca="false">(A1369-$A$2)/365.25</f>
        <v>5.21286789869952</v>
      </c>
      <c r="G1369" s="37" t="n">
        <f aca="false">INDEX('Default Prob'!$P$5:$P$14,MIN(1+_xlfn.IFNA(MATCH(F1369,'Default Prob'!$F$5:$F$14,1),0),COUNT('Default Prob'!$P$5:$P$14)))</f>
        <v>0.0488818117920023</v>
      </c>
      <c r="H1369" s="37" t="n">
        <f aca="false">H1368*EXP(-G1368*(F1369-F1368))</f>
        <v>0.816821003669068</v>
      </c>
      <c r="I1369" s="38" t="n">
        <f aca="false">H1368-H1369</f>
        <v>0.0001093233743239</v>
      </c>
      <c r="J1369" s="39" t="n">
        <f aca="false">INDEX('Default Prob'!$C$3:$C$20, _xlfn.IFNA(MATCH(F1369, 'Default Prob'!$B$3:$B$20, 1), 1))</f>
        <v>-0.00443</v>
      </c>
      <c r="K1369" s="40" t="n">
        <f aca="false">1/((1+J1369)^F1369)</f>
        <v>1.02341421510187</v>
      </c>
      <c r="L1369" s="41" t="n">
        <f aca="false">IF(AND(D1369, A1369 &lt;= $G$2), $D$5*$D$2*(A1369-E1369)/365.25, 0)</f>
        <v>0</v>
      </c>
      <c r="M1369" s="41" t="n">
        <f aca="false">IF(A1369&lt;=$G$2, $D$5*$D$2*(A1369-E1369)/365.25, 0)</f>
        <v>0</v>
      </c>
      <c r="N1369" s="42" t="n">
        <f aca="false">(L1369*H1369 + M1369*I1369) * K1369</f>
        <v>0</v>
      </c>
      <c r="O1369" s="43" t="n">
        <f aca="false">IF(A1369&lt;=$G$2, $D$2*(1-$D$3), 0)</f>
        <v>0</v>
      </c>
      <c r="P1369" s="44" t="n">
        <f aca="false">O1369*I1369*K1369</f>
        <v>0</v>
      </c>
    </row>
    <row r="1370" customFormat="false" ht="15" hidden="false" customHeight="false" outlineLevel="0" collapsed="false">
      <c r="A1370" s="4" t="n">
        <f aca="false">WORKDAY(A1369, 1)</f>
        <v>45799</v>
      </c>
      <c r="B1370" s="33" t="n">
        <f aca="false">DATE(2000, MONTH(A1370), DAY(A1370))</f>
        <v>36668</v>
      </c>
      <c r="C1370" s="33" t="n">
        <f aca="false">VLOOKUP(B1370, $R$9:$S$13, 2)</f>
        <v>36697</v>
      </c>
      <c r="D1370" s="34" t="n">
        <f aca="false">IF(OR(C1370=B1370, AND(C1370&lt;&gt;C1369, C1369&gt;B1369)), 1, 0)</f>
        <v>0</v>
      </c>
      <c r="E1370" s="4" t="n">
        <f aca="false" t="array" ref="E1370:E1370">INDEX($A$9:A1369, MAX(IF($D$9:D1369=1, ROW(D$9:$D1369)-ROW($D$9)+1, 0)))</f>
        <v>45736</v>
      </c>
      <c r="F1370" s="36" t="n">
        <f aca="false">(A1370-$A$2)/365.25</f>
        <v>5.21560574948665</v>
      </c>
      <c r="G1370" s="37" t="n">
        <f aca="false">INDEX('Default Prob'!$P$5:$P$14,MIN(1+_xlfn.IFNA(MATCH(F1370,'Default Prob'!$F$5:$F$14,1),0),COUNT('Default Prob'!$P$5:$P$14)))</f>
        <v>0.0488818117920023</v>
      </c>
      <c r="H1370" s="37" t="n">
        <f aca="false">H1369*EXP(-G1369*(F1370-F1369))</f>
        <v>0.816711694924634</v>
      </c>
      <c r="I1370" s="38" t="n">
        <f aca="false">H1369-H1370</f>
        <v>0.000109308744434711</v>
      </c>
      <c r="J1370" s="39" t="n">
        <f aca="false">INDEX('Default Prob'!$C$3:$C$20, _xlfn.IFNA(MATCH(F1370, 'Default Prob'!$B$3:$B$20, 1), 1))</f>
        <v>-0.00443</v>
      </c>
      <c r="K1370" s="40" t="n">
        <f aca="false">1/((1+J1370)^F1370)</f>
        <v>1.02342665541548</v>
      </c>
      <c r="L1370" s="41" t="n">
        <f aca="false">IF(AND(D1370, A1370 &lt;= $G$2), $D$5*$D$2*(A1370-E1370)/365.25, 0)</f>
        <v>0</v>
      </c>
      <c r="M1370" s="41" t="n">
        <f aca="false">IF(A1370&lt;=$G$2, $D$5*$D$2*(A1370-E1370)/365.25, 0)</f>
        <v>0</v>
      </c>
      <c r="N1370" s="42" t="n">
        <f aca="false">(L1370*H1370 + M1370*I1370) * K1370</f>
        <v>0</v>
      </c>
      <c r="O1370" s="43" t="n">
        <f aca="false">IF(A1370&lt;=$G$2, $D$2*(1-$D$3), 0)</f>
        <v>0</v>
      </c>
      <c r="P1370" s="44" t="n">
        <f aca="false">O1370*I1370*K1370</f>
        <v>0</v>
      </c>
    </row>
    <row r="1371" customFormat="false" ht="15" hidden="false" customHeight="false" outlineLevel="0" collapsed="false">
      <c r="A1371" s="4" t="n">
        <f aca="false">WORKDAY(A1370, 1)</f>
        <v>45800</v>
      </c>
      <c r="B1371" s="33" t="n">
        <f aca="false">DATE(2000, MONTH(A1371), DAY(A1371))</f>
        <v>36669</v>
      </c>
      <c r="C1371" s="33" t="n">
        <f aca="false">VLOOKUP(B1371, $R$9:$S$13, 2)</f>
        <v>36697</v>
      </c>
      <c r="D1371" s="34" t="n">
        <f aca="false">IF(OR(C1371=B1371, AND(C1371&lt;&gt;C1370, C1370&gt;B1370)), 1, 0)</f>
        <v>0</v>
      </c>
      <c r="E1371" s="4" t="n">
        <f aca="false" t="array" ref="E1371:E1371">INDEX($A$9:A1370, MAX(IF($D$9:D1370=1, ROW(D$9:$D1370)-ROW($D$9)+1, 0)))</f>
        <v>45736</v>
      </c>
      <c r="F1371" s="36" t="n">
        <f aca="false">(A1371-$A$2)/365.25</f>
        <v>5.21834360027379</v>
      </c>
      <c r="G1371" s="37" t="n">
        <f aca="false">INDEX('Default Prob'!$P$5:$P$14,MIN(1+_xlfn.IFNA(MATCH(F1371,'Default Prob'!$F$5:$F$14,1),0),COUNT('Default Prob'!$P$5:$P$14)))</f>
        <v>0.0488818117920023</v>
      </c>
      <c r="H1371" s="37" t="n">
        <f aca="false">H1370*EXP(-G1370*(F1371-F1370))</f>
        <v>0.81660240080813</v>
      </c>
      <c r="I1371" s="38" t="n">
        <f aca="false">H1370-H1371</f>
        <v>0.000109294116503289</v>
      </c>
      <c r="J1371" s="39" t="n">
        <f aca="false">INDEX('Default Prob'!$C$3:$C$20, _xlfn.IFNA(MATCH(F1371, 'Default Prob'!$B$3:$B$20, 1), 1))</f>
        <v>-0.00443</v>
      </c>
      <c r="K1371" s="40" t="n">
        <f aca="false">1/((1+J1371)^F1371)</f>
        <v>1.02343909588032</v>
      </c>
      <c r="L1371" s="41" t="n">
        <f aca="false">IF(AND(D1371, A1371 &lt;= $G$2), $D$5*$D$2*(A1371-E1371)/365.25, 0)</f>
        <v>0</v>
      </c>
      <c r="M1371" s="41" t="n">
        <f aca="false">IF(A1371&lt;=$G$2, $D$5*$D$2*(A1371-E1371)/365.25, 0)</f>
        <v>0</v>
      </c>
      <c r="N1371" s="42" t="n">
        <f aca="false">(L1371*H1371 + M1371*I1371) * K1371</f>
        <v>0</v>
      </c>
      <c r="O1371" s="43" t="n">
        <f aca="false">IF(A1371&lt;=$G$2, $D$2*(1-$D$3), 0)</f>
        <v>0</v>
      </c>
      <c r="P1371" s="44" t="n">
        <f aca="false">O1371*I1371*K1371</f>
        <v>0</v>
      </c>
    </row>
    <row r="1372" customFormat="false" ht="15" hidden="false" customHeight="false" outlineLevel="0" collapsed="false">
      <c r="A1372" s="4" t="n">
        <f aca="false">WORKDAY(A1371, 1)</f>
        <v>45803</v>
      </c>
      <c r="B1372" s="33" t="n">
        <f aca="false">DATE(2000, MONTH(A1372), DAY(A1372))</f>
        <v>36672</v>
      </c>
      <c r="C1372" s="33" t="n">
        <f aca="false">VLOOKUP(B1372, $R$9:$S$13, 2)</f>
        <v>36697</v>
      </c>
      <c r="D1372" s="34" t="n">
        <f aca="false">IF(OR(C1372=B1372, AND(C1372&lt;&gt;C1371, C1371&gt;B1371)), 1, 0)</f>
        <v>0</v>
      </c>
      <c r="E1372" s="4" t="n">
        <f aca="false" t="array" ref="E1372:E1372">INDEX($A$9:A1371, MAX(IF($D$9:D1371=1, ROW(D$9:$D1371)-ROW($D$9)+1, 0)))</f>
        <v>45736</v>
      </c>
      <c r="F1372" s="36" t="n">
        <f aca="false">(A1372-$A$2)/365.25</f>
        <v>5.22655715263518</v>
      </c>
      <c r="G1372" s="37" t="n">
        <f aca="false">INDEX('Default Prob'!$P$5:$P$14,MIN(1+_xlfn.IFNA(MATCH(F1372,'Default Prob'!$F$5:$F$14,1),0),COUNT('Default Prob'!$P$5:$P$14)))</f>
        <v>0.0488818117920023</v>
      </c>
      <c r="H1372" s="37" t="n">
        <f aca="false">H1371*EXP(-G1371*(F1372-F1371))</f>
        <v>0.816274606206635</v>
      </c>
      <c r="I1372" s="38" t="n">
        <f aca="false">H1371-H1372</f>
        <v>0.000327794601495568</v>
      </c>
      <c r="J1372" s="39" t="n">
        <f aca="false">INDEX('Default Prob'!$C$3:$C$20, _xlfn.IFNA(MATCH(F1372, 'Default Prob'!$B$3:$B$20, 1), 1))</f>
        <v>-0.00443</v>
      </c>
      <c r="K1372" s="40" t="n">
        <f aca="false">1/((1+J1372)^F1372)</f>
        <v>1.02347641818216</v>
      </c>
      <c r="L1372" s="41" t="n">
        <f aca="false">IF(AND(D1372, A1372 &lt;= $G$2), $D$5*$D$2*(A1372-E1372)/365.25, 0)</f>
        <v>0</v>
      </c>
      <c r="M1372" s="41" t="n">
        <f aca="false">IF(A1372&lt;=$G$2, $D$5*$D$2*(A1372-E1372)/365.25, 0)</f>
        <v>0</v>
      </c>
      <c r="N1372" s="42" t="n">
        <f aca="false">(L1372*H1372 + M1372*I1372) * K1372</f>
        <v>0</v>
      </c>
      <c r="O1372" s="43" t="n">
        <f aca="false">IF(A1372&lt;=$G$2, $D$2*(1-$D$3), 0)</f>
        <v>0</v>
      </c>
      <c r="P1372" s="44" t="n">
        <f aca="false">O1372*I1372*K1372</f>
        <v>0</v>
      </c>
    </row>
    <row r="1373" customFormat="false" ht="15" hidden="false" customHeight="false" outlineLevel="0" collapsed="false">
      <c r="A1373" s="4" t="n">
        <f aca="false">WORKDAY(A1372, 1)</f>
        <v>45804</v>
      </c>
      <c r="B1373" s="33" t="n">
        <f aca="false">DATE(2000, MONTH(A1373), DAY(A1373))</f>
        <v>36673</v>
      </c>
      <c r="C1373" s="33" t="n">
        <f aca="false">VLOOKUP(B1373, $R$9:$S$13, 2)</f>
        <v>36697</v>
      </c>
      <c r="D1373" s="34" t="n">
        <f aca="false">IF(OR(C1373=B1373, AND(C1373&lt;&gt;C1372, C1372&gt;B1372)), 1, 0)</f>
        <v>0</v>
      </c>
      <c r="E1373" s="4" t="n">
        <f aca="false" t="array" ref="E1373:E1373">INDEX($A$9:A1372, MAX(IF($D$9:D1372=1, ROW(D$9:$D1372)-ROW($D$9)+1, 0)))</f>
        <v>45736</v>
      </c>
      <c r="F1373" s="36" t="n">
        <f aca="false">(A1373-$A$2)/365.25</f>
        <v>5.22929500342231</v>
      </c>
      <c r="G1373" s="37" t="n">
        <f aca="false">INDEX('Default Prob'!$P$5:$P$14,MIN(1+_xlfn.IFNA(MATCH(F1373,'Default Prob'!$F$5:$F$14,1),0),COUNT('Default Prob'!$P$5:$P$14)))</f>
        <v>0.0488818117920023</v>
      </c>
      <c r="H1373" s="37" t="n">
        <f aca="false">H1372*EXP(-G1372*(F1373-F1372))</f>
        <v>0.816165370582284</v>
      </c>
      <c r="I1373" s="38" t="n">
        <f aca="false">H1372-H1373</f>
        <v>0.000109235624350501</v>
      </c>
      <c r="J1373" s="39" t="n">
        <f aca="false">INDEX('Default Prob'!$C$3:$C$20, _xlfn.IFNA(MATCH(F1373, 'Default Prob'!$B$3:$B$20, 1), 1))</f>
        <v>-0.00443</v>
      </c>
      <c r="K1373" s="40" t="n">
        <f aca="false">1/((1+J1373)^F1373)</f>
        <v>1.02348885925189</v>
      </c>
      <c r="L1373" s="41" t="n">
        <f aca="false">IF(AND(D1373, A1373 &lt;= $G$2), $D$5*$D$2*(A1373-E1373)/365.25, 0)</f>
        <v>0</v>
      </c>
      <c r="M1373" s="41" t="n">
        <f aca="false">IF(A1373&lt;=$G$2, $D$5*$D$2*(A1373-E1373)/365.25, 0)</f>
        <v>0</v>
      </c>
      <c r="N1373" s="42" t="n">
        <f aca="false">(L1373*H1373 + M1373*I1373) * K1373</f>
        <v>0</v>
      </c>
      <c r="O1373" s="43" t="n">
        <f aca="false">IF(A1373&lt;=$G$2, $D$2*(1-$D$3), 0)</f>
        <v>0</v>
      </c>
      <c r="P1373" s="44" t="n">
        <f aca="false">O1373*I1373*K1373</f>
        <v>0</v>
      </c>
    </row>
    <row r="1374" customFormat="false" ht="15" hidden="false" customHeight="false" outlineLevel="0" collapsed="false">
      <c r="A1374" s="4" t="n">
        <f aca="false">WORKDAY(A1373, 1)</f>
        <v>45805</v>
      </c>
      <c r="B1374" s="33" t="n">
        <f aca="false">DATE(2000, MONTH(A1374), DAY(A1374))</f>
        <v>36674</v>
      </c>
      <c r="C1374" s="33" t="n">
        <f aca="false">VLOOKUP(B1374, $R$9:$S$13, 2)</f>
        <v>36697</v>
      </c>
      <c r="D1374" s="34" t="n">
        <f aca="false">IF(OR(C1374=B1374, AND(C1374&lt;&gt;C1373, C1373&gt;B1373)), 1, 0)</f>
        <v>0</v>
      </c>
      <c r="E1374" s="4" t="n">
        <f aca="false" t="array" ref="E1374:E1374">INDEX($A$9:A1373, MAX(IF($D$9:D1373=1, ROW(D$9:$D1373)-ROW($D$9)+1, 0)))</f>
        <v>45736</v>
      </c>
      <c r="F1374" s="36" t="n">
        <f aca="false">(A1374-$A$2)/365.25</f>
        <v>5.23203285420945</v>
      </c>
      <c r="G1374" s="37" t="n">
        <f aca="false">INDEX('Default Prob'!$P$5:$P$14,MIN(1+_xlfn.IFNA(MATCH(F1374,'Default Prob'!$F$5:$F$14,1),0),COUNT('Default Prob'!$P$5:$P$14)))</f>
        <v>0.0488818117920023</v>
      </c>
      <c r="H1374" s="37" t="n">
        <f aca="false">H1373*EXP(-G1373*(F1374-F1373))</f>
        <v>0.81605614957608</v>
      </c>
      <c r="I1374" s="38" t="n">
        <f aca="false">H1373-H1374</f>
        <v>0.000109221006204141</v>
      </c>
      <c r="J1374" s="39" t="n">
        <f aca="false">INDEX('Default Prob'!$C$3:$C$20, _xlfn.IFNA(MATCH(F1374, 'Default Prob'!$B$3:$B$20, 1), 1))</f>
        <v>-0.00443</v>
      </c>
      <c r="K1374" s="40" t="n">
        <f aca="false">1/((1+J1374)^F1374)</f>
        <v>1.02350130047286</v>
      </c>
      <c r="L1374" s="41" t="n">
        <f aca="false">IF(AND(D1374, A1374 &lt;= $G$2), $D$5*$D$2*(A1374-E1374)/365.25, 0)</f>
        <v>0</v>
      </c>
      <c r="M1374" s="41" t="n">
        <f aca="false">IF(A1374&lt;=$G$2, $D$5*$D$2*(A1374-E1374)/365.25, 0)</f>
        <v>0</v>
      </c>
      <c r="N1374" s="42" t="n">
        <f aca="false">(L1374*H1374 + M1374*I1374) * K1374</f>
        <v>0</v>
      </c>
      <c r="O1374" s="43" t="n">
        <f aca="false">IF(A1374&lt;=$G$2, $D$2*(1-$D$3), 0)</f>
        <v>0</v>
      </c>
      <c r="P1374" s="44" t="n">
        <f aca="false">O1374*I1374*K1374</f>
        <v>0</v>
      </c>
    </row>
    <row r="1375" customFormat="false" ht="15" hidden="false" customHeight="false" outlineLevel="0" collapsed="false">
      <c r="A1375" s="4" t="n">
        <f aca="false">WORKDAY(A1374, 1)</f>
        <v>45806</v>
      </c>
      <c r="B1375" s="33" t="n">
        <f aca="false">DATE(2000, MONTH(A1375), DAY(A1375))</f>
        <v>36675</v>
      </c>
      <c r="C1375" s="33" t="n">
        <f aca="false">VLOOKUP(B1375, $R$9:$S$13, 2)</f>
        <v>36697</v>
      </c>
      <c r="D1375" s="34" t="n">
        <f aca="false">IF(OR(C1375=B1375, AND(C1375&lt;&gt;C1374, C1374&gt;B1374)), 1, 0)</f>
        <v>0</v>
      </c>
      <c r="E1375" s="4" t="n">
        <f aca="false" t="array" ref="E1375:E1375">INDEX($A$9:A1374, MAX(IF($D$9:D1374=1, ROW(D$9:$D1374)-ROW($D$9)+1, 0)))</f>
        <v>45736</v>
      </c>
      <c r="F1375" s="36" t="n">
        <f aca="false">(A1375-$A$2)/365.25</f>
        <v>5.23477070499658</v>
      </c>
      <c r="G1375" s="37" t="n">
        <f aca="false">INDEX('Default Prob'!$P$5:$P$14,MIN(1+_xlfn.IFNA(MATCH(F1375,'Default Prob'!$F$5:$F$14,1),0),COUNT('Default Prob'!$P$5:$P$14)))</f>
        <v>0.0488818117920023</v>
      </c>
      <c r="H1375" s="37" t="n">
        <f aca="false">H1374*EXP(-G1374*(F1375-F1374))</f>
        <v>0.815946943186066</v>
      </c>
      <c r="I1375" s="38" t="n">
        <f aca="false">H1374-H1375</f>
        <v>0.000109206390014105</v>
      </c>
      <c r="J1375" s="39" t="n">
        <f aca="false">INDEX('Default Prob'!$C$3:$C$20, _xlfn.IFNA(MATCH(F1375, 'Default Prob'!$B$3:$B$20, 1), 1))</f>
        <v>-0.00443</v>
      </c>
      <c r="K1375" s="40" t="n">
        <f aca="false">1/((1+J1375)^F1375)</f>
        <v>1.02351374184505</v>
      </c>
      <c r="L1375" s="41" t="n">
        <f aca="false">IF(AND(D1375, A1375 &lt;= $G$2), $D$5*$D$2*(A1375-E1375)/365.25, 0)</f>
        <v>0</v>
      </c>
      <c r="M1375" s="41" t="n">
        <f aca="false">IF(A1375&lt;=$G$2, $D$5*$D$2*(A1375-E1375)/365.25, 0)</f>
        <v>0</v>
      </c>
      <c r="N1375" s="42" t="n">
        <f aca="false">(L1375*H1375 + M1375*I1375) * K1375</f>
        <v>0</v>
      </c>
      <c r="O1375" s="43" t="n">
        <f aca="false">IF(A1375&lt;=$G$2, $D$2*(1-$D$3), 0)</f>
        <v>0</v>
      </c>
      <c r="P1375" s="44" t="n">
        <f aca="false">O1375*I1375*K1375</f>
        <v>0</v>
      </c>
    </row>
    <row r="1376" customFormat="false" ht="15" hidden="false" customHeight="false" outlineLevel="0" collapsed="false">
      <c r="A1376" s="4" t="n">
        <f aca="false">WORKDAY(A1375, 1)</f>
        <v>45807</v>
      </c>
      <c r="B1376" s="33" t="n">
        <f aca="false">DATE(2000, MONTH(A1376), DAY(A1376))</f>
        <v>36676</v>
      </c>
      <c r="C1376" s="33" t="n">
        <f aca="false">VLOOKUP(B1376, $R$9:$S$13, 2)</f>
        <v>36697</v>
      </c>
      <c r="D1376" s="34" t="n">
        <f aca="false">IF(OR(C1376=B1376, AND(C1376&lt;&gt;C1375, C1375&gt;B1375)), 1, 0)</f>
        <v>0</v>
      </c>
      <c r="E1376" s="4" t="n">
        <f aca="false" t="array" ref="E1376:E1376">INDEX($A$9:A1375, MAX(IF($D$9:D1375=1, ROW(D$9:$D1375)-ROW($D$9)+1, 0)))</f>
        <v>45736</v>
      </c>
      <c r="F1376" s="36" t="n">
        <f aca="false">(A1376-$A$2)/365.25</f>
        <v>5.23750855578371</v>
      </c>
      <c r="G1376" s="37" t="n">
        <f aca="false">INDEX('Default Prob'!$P$5:$P$14,MIN(1+_xlfn.IFNA(MATCH(F1376,'Default Prob'!$F$5:$F$14,1),0),COUNT('Default Prob'!$P$5:$P$14)))</f>
        <v>0.0488818117920023</v>
      </c>
      <c r="H1376" s="37" t="n">
        <f aca="false">H1375*EXP(-G1375*(F1376-F1375))</f>
        <v>0.815837751410286</v>
      </c>
      <c r="I1376" s="38" t="n">
        <f aca="false">H1375-H1376</f>
        <v>0.000109191775779949</v>
      </c>
      <c r="J1376" s="39" t="n">
        <f aca="false">INDEX('Default Prob'!$C$3:$C$20, _xlfn.IFNA(MATCH(F1376, 'Default Prob'!$B$3:$B$20, 1), 1))</f>
        <v>-0.00443</v>
      </c>
      <c r="K1376" s="40" t="n">
        <f aca="false">1/((1+J1376)^F1376)</f>
        <v>1.02352618336848</v>
      </c>
      <c r="L1376" s="41" t="n">
        <f aca="false">IF(AND(D1376, A1376 &lt;= $G$2), $D$5*$D$2*(A1376-E1376)/365.25, 0)</f>
        <v>0</v>
      </c>
      <c r="M1376" s="41" t="n">
        <f aca="false">IF(A1376&lt;=$G$2, $D$5*$D$2*(A1376-E1376)/365.25, 0)</f>
        <v>0</v>
      </c>
      <c r="N1376" s="42" t="n">
        <f aca="false">(L1376*H1376 + M1376*I1376) * K1376</f>
        <v>0</v>
      </c>
      <c r="O1376" s="43" t="n">
        <f aca="false">IF(A1376&lt;=$G$2, $D$2*(1-$D$3), 0)</f>
        <v>0</v>
      </c>
      <c r="P1376" s="44" t="n">
        <f aca="false">O1376*I1376*K1376</f>
        <v>0</v>
      </c>
    </row>
    <row r="1377" customFormat="false" ht="15" hidden="false" customHeight="false" outlineLevel="0" collapsed="false">
      <c r="A1377" s="4" t="n">
        <f aca="false">WORKDAY(A1376, 1)</f>
        <v>45810</v>
      </c>
      <c r="B1377" s="33" t="n">
        <f aca="false">DATE(2000, MONTH(A1377), DAY(A1377))</f>
        <v>36679</v>
      </c>
      <c r="C1377" s="33" t="n">
        <f aca="false">VLOOKUP(B1377, $R$9:$S$13, 2)</f>
        <v>36697</v>
      </c>
      <c r="D1377" s="34" t="n">
        <f aca="false">IF(OR(C1377=B1377, AND(C1377&lt;&gt;C1376, C1376&gt;B1376)), 1, 0)</f>
        <v>0</v>
      </c>
      <c r="E1377" s="4" t="n">
        <f aca="false" t="array" ref="E1377:E1377">INDEX($A$9:A1376, MAX(IF($D$9:D1376=1, ROW(D$9:$D1376)-ROW($D$9)+1, 0)))</f>
        <v>45736</v>
      </c>
      <c r="F1377" s="36" t="n">
        <f aca="false">(A1377-$A$2)/365.25</f>
        <v>5.24572210814511</v>
      </c>
      <c r="G1377" s="37" t="n">
        <f aca="false">INDEX('Default Prob'!$P$5:$P$14,MIN(1+_xlfn.IFNA(MATCH(F1377,'Default Prob'!$F$5:$F$14,1),0),COUNT('Default Prob'!$P$5:$P$14)))</f>
        <v>0.0488818117920023</v>
      </c>
      <c r="H1377" s="37" t="n">
        <f aca="false">H1376*EXP(-G1376*(F1377-F1376))</f>
        <v>0.815510263748795</v>
      </c>
      <c r="I1377" s="38" t="n">
        <f aca="false">H1376-H1377</f>
        <v>0.000327487661491044</v>
      </c>
      <c r="J1377" s="39" t="n">
        <f aca="false">INDEX('Default Prob'!$C$3:$C$20, _xlfn.IFNA(MATCH(F1377, 'Default Prob'!$B$3:$B$20, 1), 1))</f>
        <v>-0.00443</v>
      </c>
      <c r="K1377" s="40" t="n">
        <f aca="false">1/((1+J1377)^F1377)</f>
        <v>1.02356350884619</v>
      </c>
      <c r="L1377" s="41" t="n">
        <f aca="false">IF(AND(D1377, A1377 &lt;= $G$2), $D$5*$D$2*(A1377-E1377)/365.25, 0)</f>
        <v>0</v>
      </c>
      <c r="M1377" s="41" t="n">
        <f aca="false">IF(A1377&lt;=$G$2, $D$5*$D$2*(A1377-E1377)/365.25, 0)</f>
        <v>0</v>
      </c>
      <c r="N1377" s="42" t="n">
        <f aca="false">(L1377*H1377 + M1377*I1377) * K1377</f>
        <v>0</v>
      </c>
      <c r="O1377" s="43" t="n">
        <f aca="false">IF(A1377&lt;=$G$2, $D$2*(1-$D$3), 0)</f>
        <v>0</v>
      </c>
      <c r="P1377" s="44" t="n">
        <f aca="false">O1377*I1377*K1377</f>
        <v>0</v>
      </c>
    </row>
    <row r="1378" customFormat="false" ht="15" hidden="false" customHeight="false" outlineLevel="0" collapsed="false">
      <c r="A1378" s="4" t="n">
        <f aca="false">WORKDAY(A1377, 1)</f>
        <v>45811</v>
      </c>
      <c r="B1378" s="33" t="n">
        <f aca="false">DATE(2000, MONTH(A1378), DAY(A1378))</f>
        <v>36680</v>
      </c>
      <c r="C1378" s="33" t="n">
        <f aca="false">VLOOKUP(B1378, $R$9:$S$13, 2)</f>
        <v>36697</v>
      </c>
      <c r="D1378" s="34" t="n">
        <f aca="false">IF(OR(C1378=B1378, AND(C1378&lt;&gt;C1377, C1377&gt;B1377)), 1, 0)</f>
        <v>0</v>
      </c>
      <c r="E1378" s="4" t="n">
        <f aca="false" t="array" ref="E1378:E1378">INDEX($A$9:A1377, MAX(IF($D$9:D1377=1, ROW(D$9:$D1377)-ROW($D$9)+1, 0)))</f>
        <v>45736</v>
      </c>
      <c r="F1378" s="36" t="n">
        <f aca="false">(A1378-$A$2)/365.25</f>
        <v>5.24845995893224</v>
      </c>
      <c r="G1378" s="37" t="n">
        <f aca="false">INDEX('Default Prob'!$P$5:$P$14,MIN(1+_xlfn.IFNA(MATCH(F1378,'Default Prob'!$F$5:$F$14,1),0),COUNT('Default Prob'!$P$5:$P$14)))</f>
        <v>0.0488818117920023</v>
      </c>
      <c r="H1378" s="37" t="n">
        <f aca="false">H1377*EXP(-G1377*(F1378-F1377))</f>
        <v>0.815401130410397</v>
      </c>
      <c r="I1378" s="38" t="n">
        <f aca="false">H1377-H1378</f>
        <v>0.000109133338398015</v>
      </c>
      <c r="J1378" s="39" t="n">
        <f aca="false">INDEX('Default Prob'!$C$3:$C$20, _xlfn.IFNA(MATCH(F1378, 'Default Prob'!$B$3:$B$20, 1), 1))</f>
        <v>-0.00443</v>
      </c>
      <c r="K1378" s="40" t="n">
        <f aca="false">1/((1+J1378)^F1378)</f>
        <v>1.02357595097457</v>
      </c>
      <c r="L1378" s="41" t="n">
        <f aca="false">IF(AND(D1378, A1378 &lt;= $G$2), $D$5*$D$2*(A1378-E1378)/365.25, 0)</f>
        <v>0</v>
      </c>
      <c r="M1378" s="41" t="n">
        <f aca="false">IF(A1378&lt;=$G$2, $D$5*$D$2*(A1378-E1378)/365.25, 0)</f>
        <v>0</v>
      </c>
      <c r="N1378" s="42" t="n">
        <f aca="false">(L1378*H1378 + M1378*I1378) * K1378</f>
        <v>0</v>
      </c>
      <c r="O1378" s="43" t="n">
        <f aca="false">IF(A1378&lt;=$G$2, $D$2*(1-$D$3), 0)</f>
        <v>0</v>
      </c>
      <c r="P1378" s="44" t="n">
        <f aca="false">O1378*I1378*K1378</f>
        <v>0</v>
      </c>
    </row>
    <row r="1379" customFormat="false" ht="15" hidden="false" customHeight="false" outlineLevel="0" collapsed="false">
      <c r="A1379" s="4" t="n">
        <f aca="false">WORKDAY(A1378, 1)</f>
        <v>45812</v>
      </c>
      <c r="B1379" s="33" t="n">
        <f aca="false">DATE(2000, MONTH(A1379), DAY(A1379))</f>
        <v>36681</v>
      </c>
      <c r="C1379" s="33" t="n">
        <f aca="false">VLOOKUP(B1379, $R$9:$S$13, 2)</f>
        <v>36697</v>
      </c>
      <c r="D1379" s="34" t="n">
        <f aca="false">IF(OR(C1379=B1379, AND(C1379&lt;&gt;C1378, C1378&gt;B1378)), 1, 0)</f>
        <v>0</v>
      </c>
      <c r="E1379" s="4" t="n">
        <f aca="false" t="array" ref="E1379:E1379">INDEX($A$9:A1378, MAX(IF($D$9:D1378=1, ROW(D$9:$D1378)-ROW($D$9)+1, 0)))</f>
        <v>45736</v>
      </c>
      <c r="F1379" s="36" t="n">
        <f aca="false">(A1379-$A$2)/365.25</f>
        <v>5.25119780971937</v>
      </c>
      <c r="G1379" s="37" t="n">
        <f aca="false">INDEX('Default Prob'!$P$5:$P$14,MIN(1+_xlfn.IFNA(MATCH(F1379,'Default Prob'!$F$5:$F$14,1),0),COUNT('Default Prob'!$P$5:$P$14)))</f>
        <v>0.0488818117920023</v>
      </c>
      <c r="H1379" s="37" t="n">
        <f aca="false">H1378*EXP(-G1378*(F1379-F1378))</f>
        <v>0.815292011676457</v>
      </c>
      <c r="I1379" s="38" t="n">
        <f aca="false">H1378-H1379</f>
        <v>0.000109118733939817</v>
      </c>
      <c r="J1379" s="39" t="n">
        <f aca="false">INDEX('Default Prob'!$C$3:$C$20, _xlfn.IFNA(MATCH(F1379, 'Default Prob'!$B$3:$B$20, 1), 1))</f>
        <v>-0.00443</v>
      </c>
      <c r="K1379" s="40" t="n">
        <f aca="false">1/((1+J1379)^F1379)</f>
        <v>1.0235883932542</v>
      </c>
      <c r="L1379" s="41" t="n">
        <f aca="false">IF(AND(D1379, A1379 &lt;= $G$2), $D$5*$D$2*(A1379-E1379)/365.25, 0)</f>
        <v>0</v>
      </c>
      <c r="M1379" s="41" t="n">
        <f aca="false">IF(A1379&lt;=$G$2, $D$5*$D$2*(A1379-E1379)/365.25, 0)</f>
        <v>0</v>
      </c>
      <c r="N1379" s="42" t="n">
        <f aca="false">(L1379*H1379 + M1379*I1379) * K1379</f>
        <v>0</v>
      </c>
      <c r="O1379" s="43" t="n">
        <f aca="false">IF(A1379&lt;=$G$2, $D$2*(1-$D$3), 0)</f>
        <v>0</v>
      </c>
      <c r="P1379" s="44" t="n">
        <f aca="false">O1379*I1379*K1379</f>
        <v>0</v>
      </c>
    </row>
    <row r="1380" customFormat="false" ht="15" hidden="false" customHeight="false" outlineLevel="0" collapsed="false">
      <c r="A1380" s="4" t="n">
        <f aca="false">WORKDAY(A1379, 1)</f>
        <v>45813</v>
      </c>
      <c r="B1380" s="33" t="n">
        <f aca="false">DATE(2000, MONTH(A1380), DAY(A1380))</f>
        <v>36682</v>
      </c>
      <c r="C1380" s="33" t="n">
        <f aca="false">VLOOKUP(B1380, $R$9:$S$13, 2)</f>
        <v>36697</v>
      </c>
      <c r="D1380" s="34" t="n">
        <f aca="false">IF(OR(C1380=B1380, AND(C1380&lt;&gt;C1379, C1379&gt;B1379)), 1, 0)</f>
        <v>0</v>
      </c>
      <c r="E1380" s="4" t="n">
        <f aca="false" t="array" ref="E1380:E1380">INDEX($A$9:A1379, MAX(IF($D$9:D1379=1, ROW(D$9:$D1379)-ROW($D$9)+1, 0)))</f>
        <v>45736</v>
      </c>
      <c r="F1380" s="36" t="n">
        <f aca="false">(A1380-$A$2)/365.25</f>
        <v>5.2539356605065</v>
      </c>
      <c r="G1380" s="37" t="n">
        <f aca="false">INDEX('Default Prob'!$P$5:$P$14,MIN(1+_xlfn.IFNA(MATCH(F1380,'Default Prob'!$F$5:$F$14,1),0),COUNT('Default Prob'!$P$5:$P$14)))</f>
        <v>0.0488818117920023</v>
      </c>
      <c r="H1380" s="37" t="n">
        <f aca="false">H1379*EXP(-G1379*(F1380-F1379))</f>
        <v>0.815182907545021</v>
      </c>
      <c r="I1380" s="38" t="n">
        <f aca="false">H1379-H1380</f>
        <v>0.000109104131435944</v>
      </c>
      <c r="J1380" s="39" t="n">
        <f aca="false">INDEX('Default Prob'!$C$3:$C$20, _xlfn.IFNA(MATCH(F1380, 'Default Prob'!$B$3:$B$20, 1), 1))</f>
        <v>-0.00443</v>
      </c>
      <c r="K1380" s="40" t="n">
        <f aca="false">1/((1+J1380)^F1380)</f>
        <v>1.02360083568507</v>
      </c>
      <c r="L1380" s="41" t="n">
        <f aca="false">IF(AND(D1380, A1380 &lt;= $G$2), $D$5*$D$2*(A1380-E1380)/365.25, 0)</f>
        <v>0</v>
      </c>
      <c r="M1380" s="41" t="n">
        <f aca="false">IF(A1380&lt;=$G$2, $D$5*$D$2*(A1380-E1380)/365.25, 0)</f>
        <v>0</v>
      </c>
      <c r="N1380" s="42" t="n">
        <f aca="false">(L1380*H1380 + M1380*I1380) * K1380</f>
        <v>0</v>
      </c>
      <c r="O1380" s="43" t="n">
        <f aca="false">IF(A1380&lt;=$G$2, $D$2*(1-$D$3), 0)</f>
        <v>0</v>
      </c>
      <c r="P1380" s="44" t="n">
        <f aca="false">O1380*I1380*K1380</f>
        <v>0</v>
      </c>
    </row>
    <row r="1381" customFormat="false" ht="15" hidden="false" customHeight="false" outlineLevel="0" collapsed="false">
      <c r="A1381" s="4" t="n">
        <f aca="false">WORKDAY(A1380, 1)</f>
        <v>45814</v>
      </c>
      <c r="B1381" s="33" t="n">
        <f aca="false">DATE(2000, MONTH(A1381), DAY(A1381))</f>
        <v>36683</v>
      </c>
      <c r="C1381" s="33" t="n">
        <f aca="false">VLOOKUP(B1381, $R$9:$S$13, 2)</f>
        <v>36697</v>
      </c>
      <c r="D1381" s="34" t="n">
        <f aca="false">IF(OR(C1381=B1381, AND(C1381&lt;&gt;C1380, C1380&gt;B1380)), 1, 0)</f>
        <v>0</v>
      </c>
      <c r="E1381" s="4" t="n">
        <f aca="false" t="array" ref="E1381:E1381">INDEX($A$9:A1380, MAX(IF($D$9:D1380=1, ROW(D$9:$D1380)-ROW($D$9)+1, 0)))</f>
        <v>45736</v>
      </c>
      <c r="F1381" s="36" t="n">
        <f aca="false">(A1381-$A$2)/365.25</f>
        <v>5.25667351129363</v>
      </c>
      <c r="G1381" s="37" t="n">
        <f aca="false">INDEX('Default Prob'!$P$5:$P$14,MIN(1+_xlfn.IFNA(MATCH(F1381,'Default Prob'!$F$5:$F$14,1),0),COUNT('Default Prob'!$P$5:$P$14)))</f>
        <v>0.0488818117920023</v>
      </c>
      <c r="H1381" s="37" t="n">
        <f aca="false">H1380*EXP(-G1380*(F1381-F1380))</f>
        <v>0.815073818014135</v>
      </c>
      <c r="I1381" s="38" t="n">
        <f aca="false">H1380-H1381</f>
        <v>0.000109089530886286</v>
      </c>
      <c r="J1381" s="39" t="n">
        <f aca="false">INDEX('Default Prob'!$C$3:$C$20, _xlfn.IFNA(MATCH(F1381, 'Default Prob'!$B$3:$B$20, 1), 1))</f>
        <v>-0.00443</v>
      </c>
      <c r="K1381" s="40" t="n">
        <f aca="false">1/((1+J1381)^F1381)</f>
        <v>1.02361327826719</v>
      </c>
      <c r="L1381" s="41" t="n">
        <f aca="false">IF(AND(D1381, A1381 &lt;= $G$2), $D$5*$D$2*(A1381-E1381)/365.25, 0)</f>
        <v>0</v>
      </c>
      <c r="M1381" s="41" t="n">
        <f aca="false">IF(A1381&lt;=$G$2, $D$5*$D$2*(A1381-E1381)/365.25, 0)</f>
        <v>0</v>
      </c>
      <c r="N1381" s="42" t="n">
        <f aca="false">(L1381*H1381 + M1381*I1381) * K1381</f>
        <v>0</v>
      </c>
      <c r="O1381" s="43" t="n">
        <f aca="false">IF(A1381&lt;=$G$2, $D$2*(1-$D$3), 0)</f>
        <v>0</v>
      </c>
      <c r="P1381" s="44" t="n">
        <f aca="false">O1381*I1381*K1381</f>
        <v>0</v>
      </c>
    </row>
    <row r="1382" customFormat="false" ht="15" hidden="false" customHeight="false" outlineLevel="0" collapsed="false">
      <c r="A1382" s="4" t="n">
        <f aca="false">WORKDAY(A1381, 1)</f>
        <v>45817</v>
      </c>
      <c r="B1382" s="33" t="n">
        <f aca="false">DATE(2000, MONTH(A1382), DAY(A1382))</f>
        <v>36686</v>
      </c>
      <c r="C1382" s="33" t="n">
        <f aca="false">VLOOKUP(B1382, $R$9:$S$13, 2)</f>
        <v>36697</v>
      </c>
      <c r="D1382" s="34" t="n">
        <f aca="false">IF(OR(C1382=B1382, AND(C1382&lt;&gt;C1381, C1381&gt;B1381)), 1, 0)</f>
        <v>0</v>
      </c>
      <c r="E1382" s="4" t="n">
        <f aca="false" t="array" ref="E1382:E1382">INDEX($A$9:A1381, MAX(IF($D$9:D1381=1, ROW(D$9:$D1381)-ROW($D$9)+1, 0)))</f>
        <v>45736</v>
      </c>
      <c r="F1382" s="36" t="n">
        <f aca="false">(A1382-$A$2)/365.25</f>
        <v>5.26488706365503</v>
      </c>
      <c r="G1382" s="37" t="n">
        <f aca="false">INDEX('Default Prob'!$P$5:$P$14,MIN(1+_xlfn.IFNA(MATCH(F1382,'Default Prob'!$F$5:$F$14,1),0),COUNT('Default Prob'!$P$5:$P$14)))</f>
        <v>0.0488818117920023</v>
      </c>
      <c r="H1382" s="37" t="n">
        <f aca="false">H1381*EXP(-G1381*(F1382-F1381))</f>
        <v>0.814746637005236</v>
      </c>
      <c r="I1382" s="38" t="n">
        <f aca="false">H1381-H1382</f>
        <v>0.000327181008898614</v>
      </c>
      <c r="J1382" s="39" t="n">
        <f aca="false">INDEX('Default Prob'!$C$3:$C$20, _xlfn.IFNA(MATCH(F1382, 'Default Prob'!$B$3:$B$20, 1), 1))</f>
        <v>-0.00443</v>
      </c>
      <c r="K1382" s="40" t="n">
        <f aca="false">1/((1+J1382)^F1382)</f>
        <v>1.02365060692103</v>
      </c>
      <c r="L1382" s="41" t="n">
        <f aca="false">IF(AND(D1382, A1382 &lt;= $G$2), $D$5*$D$2*(A1382-E1382)/365.25, 0)</f>
        <v>0</v>
      </c>
      <c r="M1382" s="41" t="n">
        <f aca="false">IF(A1382&lt;=$G$2, $D$5*$D$2*(A1382-E1382)/365.25, 0)</f>
        <v>0</v>
      </c>
      <c r="N1382" s="42" t="n">
        <f aca="false">(L1382*H1382 + M1382*I1382) * K1382</f>
        <v>0</v>
      </c>
      <c r="O1382" s="43" t="n">
        <f aca="false">IF(A1382&lt;=$G$2, $D$2*(1-$D$3), 0)</f>
        <v>0</v>
      </c>
      <c r="P1382" s="44" t="n">
        <f aca="false">O1382*I1382*K1382</f>
        <v>0</v>
      </c>
    </row>
    <row r="1383" customFormat="false" ht="15" hidden="false" customHeight="false" outlineLevel="0" collapsed="false">
      <c r="A1383" s="4" t="n">
        <f aca="false">WORKDAY(A1382, 1)</f>
        <v>45818</v>
      </c>
      <c r="B1383" s="33" t="n">
        <f aca="false">DATE(2000, MONTH(A1383), DAY(A1383))</f>
        <v>36687</v>
      </c>
      <c r="C1383" s="33" t="n">
        <f aca="false">VLOOKUP(B1383, $R$9:$S$13, 2)</f>
        <v>36697</v>
      </c>
      <c r="D1383" s="34" t="n">
        <f aca="false">IF(OR(C1383=B1383, AND(C1383&lt;&gt;C1382, C1382&gt;B1382)), 1, 0)</f>
        <v>0</v>
      </c>
      <c r="E1383" s="4" t="n">
        <f aca="false" t="array" ref="E1383:E1383">INDEX($A$9:A1382, MAX(IF($D$9:D1382=1, ROW(D$9:$D1382)-ROW($D$9)+1, 0)))</f>
        <v>45736</v>
      </c>
      <c r="F1383" s="36" t="n">
        <f aca="false">(A1383-$A$2)/365.25</f>
        <v>5.26762491444216</v>
      </c>
      <c r="G1383" s="37" t="n">
        <f aca="false">INDEX('Default Prob'!$P$5:$P$14,MIN(1+_xlfn.IFNA(MATCH(F1383,'Default Prob'!$F$5:$F$14,1),0),COUNT('Default Prob'!$P$5:$P$14)))</f>
        <v>0.0488818117920023</v>
      </c>
      <c r="H1383" s="37" t="n">
        <f aca="false">H1382*EXP(-G1382*(F1383-F1382))</f>
        <v>0.814637605857012</v>
      </c>
      <c r="I1383" s="38" t="n">
        <f aca="false">H1382-H1383</f>
        <v>0.000109031148223915</v>
      </c>
      <c r="J1383" s="39" t="n">
        <f aca="false">INDEX('Default Prob'!$C$3:$C$20, _xlfn.IFNA(MATCH(F1383, 'Default Prob'!$B$3:$B$20, 1), 1))</f>
        <v>-0.00443</v>
      </c>
      <c r="K1383" s="40" t="n">
        <f aca="false">1/((1+J1383)^F1383)</f>
        <v>1.02366305010815</v>
      </c>
      <c r="L1383" s="41" t="n">
        <f aca="false">IF(AND(D1383, A1383 &lt;= $G$2), $D$5*$D$2*(A1383-E1383)/365.25, 0)</f>
        <v>0</v>
      </c>
      <c r="M1383" s="41" t="n">
        <f aca="false">IF(A1383&lt;=$G$2, $D$5*$D$2*(A1383-E1383)/365.25, 0)</f>
        <v>0</v>
      </c>
      <c r="N1383" s="42" t="n">
        <f aca="false">(L1383*H1383 + M1383*I1383) * K1383</f>
        <v>0</v>
      </c>
      <c r="O1383" s="43" t="n">
        <f aca="false">IF(A1383&lt;=$G$2, $D$2*(1-$D$3), 0)</f>
        <v>0</v>
      </c>
      <c r="P1383" s="44" t="n">
        <f aca="false">O1383*I1383*K1383</f>
        <v>0</v>
      </c>
    </row>
    <row r="1384" customFormat="false" ht="15" hidden="false" customHeight="false" outlineLevel="0" collapsed="false">
      <c r="A1384" s="4" t="n">
        <f aca="false">WORKDAY(A1383, 1)</f>
        <v>45819</v>
      </c>
      <c r="B1384" s="33" t="n">
        <f aca="false">DATE(2000, MONTH(A1384), DAY(A1384))</f>
        <v>36688</v>
      </c>
      <c r="C1384" s="33" t="n">
        <f aca="false">VLOOKUP(B1384, $R$9:$S$13, 2)</f>
        <v>36697</v>
      </c>
      <c r="D1384" s="34" t="n">
        <f aca="false">IF(OR(C1384=B1384, AND(C1384&lt;&gt;C1383, C1383&gt;B1383)), 1, 0)</f>
        <v>0</v>
      </c>
      <c r="E1384" s="4" t="n">
        <f aca="false" t="array" ref="E1384:E1384">INDEX($A$9:A1383, MAX(IF($D$9:D1383=1, ROW(D$9:$D1383)-ROW($D$9)+1, 0)))</f>
        <v>45736</v>
      </c>
      <c r="F1384" s="36" t="n">
        <f aca="false">(A1384-$A$2)/365.25</f>
        <v>5.27036276522929</v>
      </c>
      <c r="G1384" s="37" t="n">
        <f aca="false">INDEX('Default Prob'!$P$5:$P$14,MIN(1+_xlfn.IFNA(MATCH(F1384,'Default Prob'!$F$5:$F$14,1),0),COUNT('Default Prob'!$P$5:$P$14)))</f>
        <v>0.0488818117920023</v>
      </c>
      <c r="H1384" s="37" t="n">
        <f aca="false">H1383*EXP(-G1383*(F1384-F1383))</f>
        <v>0.814528589299571</v>
      </c>
      <c r="I1384" s="38" t="n">
        <f aca="false">H1383-H1384</f>
        <v>0.000109016557441</v>
      </c>
      <c r="J1384" s="39" t="n">
        <f aca="false">INDEX('Default Prob'!$C$3:$C$20, _xlfn.IFNA(MATCH(F1384, 'Default Prob'!$B$3:$B$20, 1), 1))</f>
        <v>-0.00443</v>
      </c>
      <c r="K1384" s="40" t="n">
        <f aca="false">1/((1+J1384)^F1384)</f>
        <v>1.02367549344653</v>
      </c>
      <c r="L1384" s="41" t="n">
        <f aca="false">IF(AND(D1384, A1384 &lt;= $G$2), $D$5*$D$2*(A1384-E1384)/365.25, 0)</f>
        <v>0</v>
      </c>
      <c r="M1384" s="41" t="n">
        <f aca="false">IF(A1384&lt;=$G$2, $D$5*$D$2*(A1384-E1384)/365.25, 0)</f>
        <v>0</v>
      </c>
      <c r="N1384" s="42" t="n">
        <f aca="false">(L1384*H1384 + M1384*I1384) * K1384</f>
        <v>0</v>
      </c>
      <c r="O1384" s="43" t="n">
        <f aca="false">IF(A1384&lt;=$G$2, $D$2*(1-$D$3), 0)</f>
        <v>0</v>
      </c>
      <c r="P1384" s="44" t="n">
        <f aca="false">O1384*I1384*K1384</f>
        <v>0</v>
      </c>
    </row>
    <row r="1385" customFormat="false" ht="15" hidden="false" customHeight="false" outlineLevel="0" collapsed="false">
      <c r="A1385" s="4" t="n">
        <f aca="false">WORKDAY(A1384, 1)</f>
        <v>45820</v>
      </c>
      <c r="B1385" s="33" t="n">
        <f aca="false">DATE(2000, MONTH(A1385), DAY(A1385))</f>
        <v>36689</v>
      </c>
      <c r="C1385" s="33" t="n">
        <f aca="false">VLOOKUP(B1385, $R$9:$S$13, 2)</f>
        <v>36697</v>
      </c>
      <c r="D1385" s="34" t="n">
        <f aca="false">IF(OR(C1385=B1385, AND(C1385&lt;&gt;C1384, C1384&gt;B1384)), 1, 0)</f>
        <v>0</v>
      </c>
      <c r="E1385" s="4" t="n">
        <f aca="false" t="array" ref="E1385:E1385">INDEX($A$9:A1384, MAX(IF($D$9:D1384=1, ROW(D$9:$D1384)-ROW($D$9)+1, 0)))</f>
        <v>45736</v>
      </c>
      <c r="F1385" s="36" t="n">
        <f aca="false">(A1385-$A$2)/365.25</f>
        <v>5.27310061601643</v>
      </c>
      <c r="G1385" s="37" t="n">
        <f aca="false">INDEX('Default Prob'!$P$5:$P$14,MIN(1+_xlfn.IFNA(MATCH(F1385,'Default Prob'!$F$5:$F$14,1),0),COUNT('Default Prob'!$P$5:$P$14)))</f>
        <v>0.0488818117920023</v>
      </c>
      <c r="H1385" s="37" t="n">
        <f aca="false">H1384*EXP(-G1384*(F1385-F1384))</f>
        <v>0.814419587330961</v>
      </c>
      <c r="I1385" s="38" t="n">
        <f aca="false">H1384-H1385</f>
        <v>0.000109001968610745</v>
      </c>
      <c r="J1385" s="39" t="n">
        <f aca="false">INDEX('Default Prob'!$C$3:$C$20, _xlfn.IFNA(MATCH(F1385, 'Default Prob'!$B$3:$B$20, 1), 1))</f>
        <v>-0.00443</v>
      </c>
      <c r="K1385" s="40" t="n">
        <f aca="false">1/((1+J1385)^F1385)</f>
        <v>1.02368793693616</v>
      </c>
      <c r="L1385" s="41" t="n">
        <f aca="false">IF(AND(D1385, A1385 &lt;= $G$2), $D$5*$D$2*(A1385-E1385)/365.25, 0)</f>
        <v>0</v>
      </c>
      <c r="M1385" s="41" t="n">
        <f aca="false">IF(A1385&lt;=$G$2, $D$5*$D$2*(A1385-E1385)/365.25, 0)</f>
        <v>0</v>
      </c>
      <c r="N1385" s="42" t="n">
        <f aca="false">(L1385*H1385 + M1385*I1385) * K1385</f>
        <v>0</v>
      </c>
      <c r="O1385" s="43" t="n">
        <f aca="false">IF(A1385&lt;=$G$2, $D$2*(1-$D$3), 0)</f>
        <v>0</v>
      </c>
      <c r="P1385" s="44" t="n">
        <f aca="false">O1385*I1385*K1385</f>
        <v>0</v>
      </c>
    </row>
    <row r="1386" customFormat="false" ht="15" hidden="false" customHeight="false" outlineLevel="0" collapsed="false">
      <c r="A1386" s="4" t="n">
        <f aca="false">WORKDAY(A1385, 1)</f>
        <v>45821</v>
      </c>
      <c r="B1386" s="33" t="n">
        <f aca="false">DATE(2000, MONTH(A1386), DAY(A1386))</f>
        <v>36690</v>
      </c>
      <c r="C1386" s="33" t="n">
        <f aca="false">VLOOKUP(B1386, $R$9:$S$13, 2)</f>
        <v>36697</v>
      </c>
      <c r="D1386" s="34" t="n">
        <f aca="false">IF(OR(C1386=B1386, AND(C1386&lt;&gt;C1385, C1385&gt;B1385)), 1, 0)</f>
        <v>0</v>
      </c>
      <c r="E1386" s="4" t="n">
        <f aca="false" t="array" ref="E1386:E1386">INDEX($A$9:A1385, MAX(IF($D$9:D1385=1, ROW(D$9:$D1385)-ROW($D$9)+1, 0)))</f>
        <v>45736</v>
      </c>
      <c r="F1386" s="36" t="n">
        <f aca="false">(A1386-$A$2)/365.25</f>
        <v>5.27583846680356</v>
      </c>
      <c r="G1386" s="37" t="n">
        <f aca="false">INDEX('Default Prob'!$P$5:$P$14,MIN(1+_xlfn.IFNA(MATCH(F1386,'Default Prob'!$F$5:$F$14,1),0),COUNT('Default Prob'!$P$5:$P$14)))</f>
        <v>0.0488818117920023</v>
      </c>
      <c r="H1386" s="37" t="n">
        <f aca="false">H1385*EXP(-G1385*(F1386-F1385))</f>
        <v>0.814310599949228</v>
      </c>
      <c r="I1386" s="38" t="n">
        <f aca="false">H1385-H1386</f>
        <v>0.000108987381732706</v>
      </c>
      <c r="J1386" s="39" t="n">
        <f aca="false">INDEX('Default Prob'!$C$3:$C$20, _xlfn.IFNA(MATCH(F1386, 'Default Prob'!$B$3:$B$20, 1), 1))</f>
        <v>-0.00443</v>
      </c>
      <c r="K1386" s="40" t="n">
        <f aca="false">1/((1+J1386)^F1386)</f>
        <v>1.02370038057705</v>
      </c>
      <c r="L1386" s="41" t="n">
        <f aca="false">IF(AND(D1386, A1386 &lt;= $G$2), $D$5*$D$2*(A1386-E1386)/365.25, 0)</f>
        <v>0</v>
      </c>
      <c r="M1386" s="41" t="n">
        <f aca="false">IF(A1386&lt;=$G$2, $D$5*$D$2*(A1386-E1386)/365.25, 0)</f>
        <v>0</v>
      </c>
      <c r="N1386" s="42" t="n">
        <f aca="false">(L1386*H1386 + M1386*I1386) * K1386</f>
        <v>0</v>
      </c>
      <c r="O1386" s="43" t="n">
        <f aca="false">IF(A1386&lt;=$G$2, $D$2*(1-$D$3), 0)</f>
        <v>0</v>
      </c>
      <c r="P1386" s="44" t="n">
        <f aca="false">O1386*I1386*K1386</f>
        <v>0</v>
      </c>
    </row>
    <row r="1387" customFormat="false" ht="15" hidden="false" customHeight="false" outlineLevel="0" collapsed="false">
      <c r="A1387" s="4" t="n">
        <f aca="false">WORKDAY(A1386, 1)</f>
        <v>45824</v>
      </c>
      <c r="B1387" s="33" t="n">
        <f aca="false">DATE(2000, MONTH(A1387), DAY(A1387))</f>
        <v>36693</v>
      </c>
      <c r="C1387" s="33" t="n">
        <f aca="false">VLOOKUP(B1387, $R$9:$S$13, 2)</f>
        <v>36697</v>
      </c>
      <c r="D1387" s="34" t="n">
        <f aca="false">IF(OR(C1387=B1387, AND(C1387&lt;&gt;C1386, C1386&gt;B1386)), 1, 0)</f>
        <v>0</v>
      </c>
      <c r="E1387" s="4" t="n">
        <f aca="false" t="array" ref="E1387:E1387">INDEX($A$9:A1386, MAX(IF($D$9:D1386=1, ROW(D$9:$D1386)-ROW($D$9)+1, 0)))</f>
        <v>45736</v>
      </c>
      <c r="F1387" s="36" t="n">
        <f aca="false">(A1387-$A$2)/365.25</f>
        <v>5.28405201916496</v>
      </c>
      <c r="G1387" s="37" t="n">
        <f aca="false">INDEX('Default Prob'!$P$5:$P$14,MIN(1+_xlfn.IFNA(MATCH(F1387,'Default Prob'!$F$5:$F$14,1),0),COUNT('Default Prob'!$P$5:$P$14)))</f>
        <v>0.0488818117920023</v>
      </c>
      <c r="H1387" s="37" t="n">
        <f aca="false">H1386*EXP(-G1386*(F1387-F1386))</f>
        <v>0.813983725305779</v>
      </c>
      <c r="I1387" s="38" t="n">
        <f aca="false">H1386-H1387</f>
        <v>0.000326874643449271</v>
      </c>
      <c r="J1387" s="39" t="n">
        <f aca="false">INDEX('Default Prob'!$C$3:$C$20, _xlfn.IFNA(MATCH(F1387, 'Default Prob'!$B$3:$B$20, 1), 1))</f>
        <v>-0.00443</v>
      </c>
      <c r="K1387" s="40" t="n">
        <f aca="false">1/((1+J1387)^F1387)</f>
        <v>1.0237377124073</v>
      </c>
      <c r="L1387" s="41" t="n">
        <f aca="false">IF(AND(D1387, A1387 &lt;= $G$2), $D$5*$D$2*(A1387-E1387)/365.25, 0)</f>
        <v>0</v>
      </c>
      <c r="M1387" s="41" t="n">
        <f aca="false">IF(A1387&lt;=$G$2, $D$5*$D$2*(A1387-E1387)/365.25, 0)</f>
        <v>0</v>
      </c>
      <c r="N1387" s="42" t="n">
        <f aca="false">(L1387*H1387 + M1387*I1387) * K1387</f>
        <v>0</v>
      </c>
      <c r="O1387" s="43" t="n">
        <f aca="false">IF(A1387&lt;=$G$2, $D$2*(1-$D$3), 0)</f>
        <v>0</v>
      </c>
      <c r="P1387" s="44" t="n">
        <f aca="false">O1387*I1387*K1387</f>
        <v>0</v>
      </c>
    </row>
    <row r="1388" customFormat="false" ht="15" hidden="false" customHeight="false" outlineLevel="0" collapsed="false">
      <c r="A1388" s="4" t="n">
        <f aca="false">WORKDAY(A1387, 1)</f>
        <v>45825</v>
      </c>
      <c r="B1388" s="33" t="n">
        <f aca="false">DATE(2000, MONTH(A1388), DAY(A1388))</f>
        <v>36694</v>
      </c>
      <c r="C1388" s="33" t="n">
        <f aca="false">VLOOKUP(B1388, $R$9:$S$13, 2)</f>
        <v>36697</v>
      </c>
      <c r="D1388" s="34" t="n">
        <f aca="false">IF(OR(C1388=B1388, AND(C1388&lt;&gt;C1387, C1387&gt;B1387)), 1, 0)</f>
        <v>0</v>
      </c>
      <c r="E1388" s="4" t="n">
        <f aca="false" t="array" ref="E1388:E1388">INDEX($A$9:A1387, MAX(IF($D$9:D1387=1, ROW(D$9:$D1387)-ROW($D$9)+1, 0)))</f>
        <v>45736</v>
      </c>
      <c r="F1388" s="36" t="n">
        <f aca="false">(A1388-$A$2)/365.25</f>
        <v>5.28678986995209</v>
      </c>
      <c r="G1388" s="37" t="n">
        <f aca="false">INDEX('Default Prob'!$P$5:$P$14,MIN(1+_xlfn.IFNA(MATCH(F1388,'Default Prob'!$F$5:$F$14,1),0),COUNT('Default Prob'!$P$5:$P$14)))</f>
        <v>0.0488818117920023</v>
      </c>
      <c r="H1388" s="37" t="n">
        <f aca="false">H1387*EXP(-G1387*(F1388-F1387))</f>
        <v>0.81387479625204</v>
      </c>
      <c r="I1388" s="38" t="n">
        <f aca="false">H1387-H1388</f>
        <v>0.000108929053738493</v>
      </c>
      <c r="J1388" s="39" t="n">
        <f aca="false">INDEX('Default Prob'!$C$3:$C$20, _xlfn.IFNA(MATCH(F1388, 'Default Prob'!$B$3:$B$20, 1), 1))</f>
        <v>-0.00443</v>
      </c>
      <c r="K1388" s="40" t="n">
        <f aca="false">1/((1+J1388)^F1388)</f>
        <v>1.02375015665325</v>
      </c>
      <c r="L1388" s="41" t="n">
        <f aca="false">IF(AND(D1388, A1388 &lt;= $G$2), $D$5*$D$2*(A1388-E1388)/365.25, 0)</f>
        <v>0</v>
      </c>
      <c r="M1388" s="41" t="n">
        <f aca="false">IF(A1388&lt;=$G$2, $D$5*$D$2*(A1388-E1388)/365.25, 0)</f>
        <v>0</v>
      </c>
      <c r="N1388" s="42" t="n">
        <f aca="false">(L1388*H1388 + M1388*I1388) * K1388</f>
        <v>0</v>
      </c>
      <c r="O1388" s="43" t="n">
        <f aca="false">IF(A1388&lt;=$G$2, $D$2*(1-$D$3), 0)</f>
        <v>0</v>
      </c>
      <c r="P1388" s="44" t="n">
        <f aca="false">O1388*I1388*K1388</f>
        <v>0</v>
      </c>
    </row>
    <row r="1389" customFormat="false" ht="15" hidden="false" customHeight="false" outlineLevel="0" collapsed="false">
      <c r="A1389" s="4" t="n">
        <f aca="false">WORKDAY(A1388, 1)</f>
        <v>45826</v>
      </c>
      <c r="B1389" s="33" t="n">
        <f aca="false">DATE(2000, MONTH(A1389), DAY(A1389))</f>
        <v>36695</v>
      </c>
      <c r="C1389" s="33" t="n">
        <f aca="false">VLOOKUP(B1389, $R$9:$S$13, 2)</f>
        <v>36697</v>
      </c>
      <c r="D1389" s="34" t="n">
        <f aca="false">IF(OR(C1389=B1389, AND(C1389&lt;&gt;C1388, C1388&gt;B1388)), 1, 0)</f>
        <v>0</v>
      </c>
      <c r="E1389" s="4" t="n">
        <f aca="false" t="array" ref="E1389:E1389">INDEX($A$9:A1388, MAX(IF($D$9:D1388=1, ROW(D$9:$D1388)-ROW($D$9)+1, 0)))</f>
        <v>45736</v>
      </c>
      <c r="F1389" s="36" t="n">
        <f aca="false">(A1389-$A$2)/365.25</f>
        <v>5.28952772073922</v>
      </c>
      <c r="G1389" s="37" t="n">
        <f aca="false">INDEX('Default Prob'!$P$5:$P$14,MIN(1+_xlfn.IFNA(MATCH(F1389,'Default Prob'!$F$5:$F$14,1),0),COUNT('Default Prob'!$P$5:$P$14)))</f>
        <v>0.0488818117920023</v>
      </c>
      <c r="H1389" s="37" t="n">
        <f aca="false">H1388*EXP(-G1388*(F1389-F1388))</f>
        <v>0.813765881775422</v>
      </c>
      <c r="I1389" s="38" t="n">
        <f aca="false">H1388-H1389</f>
        <v>0.000108914476618205</v>
      </c>
      <c r="J1389" s="39" t="n">
        <f aca="false">INDEX('Default Prob'!$C$3:$C$20, _xlfn.IFNA(MATCH(F1389, 'Default Prob'!$B$3:$B$20, 1), 1))</f>
        <v>-0.00443</v>
      </c>
      <c r="K1389" s="40" t="n">
        <f aca="false">1/((1+J1389)^F1389)</f>
        <v>1.02376260105047</v>
      </c>
      <c r="L1389" s="41" t="n">
        <f aca="false">IF(AND(D1389, A1389 &lt;= $G$2), $D$5*$D$2*(A1389-E1389)/365.25, 0)</f>
        <v>0</v>
      </c>
      <c r="M1389" s="41" t="n">
        <f aca="false">IF(A1389&lt;=$G$2, $D$5*$D$2*(A1389-E1389)/365.25, 0)</f>
        <v>0</v>
      </c>
      <c r="N1389" s="42" t="n">
        <f aca="false">(L1389*H1389 + M1389*I1389) * K1389</f>
        <v>0</v>
      </c>
      <c r="O1389" s="43" t="n">
        <f aca="false">IF(A1389&lt;=$G$2, $D$2*(1-$D$3), 0)</f>
        <v>0</v>
      </c>
      <c r="P1389" s="44" t="n">
        <f aca="false">O1389*I1389*K1389</f>
        <v>0</v>
      </c>
    </row>
    <row r="1390" customFormat="false" ht="15" hidden="false" customHeight="false" outlineLevel="0" collapsed="false">
      <c r="A1390" s="4" t="n">
        <f aca="false">WORKDAY(A1389, 1)</f>
        <v>45827</v>
      </c>
      <c r="B1390" s="33" t="n">
        <f aca="false">DATE(2000, MONTH(A1390), DAY(A1390))</f>
        <v>36696</v>
      </c>
      <c r="C1390" s="33" t="n">
        <f aca="false">VLOOKUP(B1390, $R$9:$S$13, 2)</f>
        <v>36697</v>
      </c>
      <c r="D1390" s="34" t="n">
        <f aca="false">IF(OR(C1390=B1390, AND(C1390&lt;&gt;C1389, C1389&gt;B1389)), 1, 0)</f>
        <v>0</v>
      </c>
      <c r="E1390" s="4" t="n">
        <f aca="false" t="array" ref="E1390:E1390">INDEX($A$9:A1389, MAX(IF($D$9:D1389=1, ROW(D$9:$D1389)-ROW($D$9)+1, 0)))</f>
        <v>45736</v>
      </c>
      <c r="F1390" s="36" t="n">
        <f aca="false">(A1390-$A$2)/365.25</f>
        <v>5.29226557152635</v>
      </c>
      <c r="G1390" s="37" t="n">
        <f aca="false">INDEX('Default Prob'!$P$5:$P$14,MIN(1+_xlfn.IFNA(MATCH(F1390,'Default Prob'!$F$5:$F$14,1),0),COUNT('Default Prob'!$P$5:$P$14)))</f>
        <v>0.0488818117920023</v>
      </c>
      <c r="H1390" s="37" t="n">
        <f aca="false">H1389*EXP(-G1389*(F1390-F1389))</f>
        <v>0.813656981873973</v>
      </c>
      <c r="I1390" s="38" t="n">
        <f aca="false">H1389-H1390</f>
        <v>0.000108899901448578</v>
      </c>
      <c r="J1390" s="39" t="n">
        <f aca="false">INDEX('Default Prob'!$C$3:$C$20, _xlfn.IFNA(MATCH(F1390, 'Default Prob'!$B$3:$B$20, 1), 1))</f>
        <v>-0.00443</v>
      </c>
      <c r="K1390" s="40" t="n">
        <f aca="false">1/((1+J1390)^F1390)</f>
        <v>1.02377504559895</v>
      </c>
      <c r="L1390" s="41" t="n">
        <f aca="false">IF(AND(D1390, A1390 &lt;= $G$2), $D$5*$D$2*(A1390-E1390)/365.25, 0)</f>
        <v>0</v>
      </c>
      <c r="M1390" s="41" t="n">
        <f aca="false">IF(A1390&lt;=$G$2, $D$5*$D$2*(A1390-E1390)/365.25, 0)</f>
        <v>0</v>
      </c>
      <c r="N1390" s="42" t="n">
        <f aca="false">(L1390*H1390 + M1390*I1390) * K1390</f>
        <v>0</v>
      </c>
      <c r="O1390" s="43" t="n">
        <f aca="false">IF(A1390&lt;=$G$2, $D$2*(1-$D$3), 0)</f>
        <v>0</v>
      </c>
      <c r="P1390" s="44" t="n">
        <f aca="false">O1390*I1390*K1390</f>
        <v>0</v>
      </c>
    </row>
    <row r="1391" customFormat="false" ht="15" hidden="false" customHeight="false" outlineLevel="0" collapsed="false">
      <c r="A1391" s="4" t="n">
        <f aca="false">WORKDAY(A1390, 1)</f>
        <v>45828</v>
      </c>
      <c r="B1391" s="33" t="n">
        <f aca="false">DATE(2000, MONTH(A1391), DAY(A1391))</f>
        <v>36697</v>
      </c>
      <c r="C1391" s="33" t="n">
        <f aca="false">VLOOKUP(B1391, $R$9:$S$13, 2)</f>
        <v>36697</v>
      </c>
      <c r="D1391" s="34" t="n">
        <f aca="false">IF(OR(C1391=B1391, AND(C1391&lt;&gt;C1390, C1390&gt;B1390)), 1, 0)</f>
        <v>1</v>
      </c>
      <c r="E1391" s="4" t="n">
        <f aca="false" t="array" ref="E1391:E1391">INDEX($A$9:A1390, MAX(IF($D$9:D1390=1, ROW(D$9:$D1390)-ROW($D$9)+1, 0)))</f>
        <v>45736</v>
      </c>
      <c r="F1391" s="36" t="n">
        <f aca="false">(A1391-$A$2)/365.25</f>
        <v>5.29500342231348</v>
      </c>
      <c r="G1391" s="37" t="n">
        <f aca="false">INDEX('Default Prob'!$P$5:$P$14,MIN(1+_xlfn.IFNA(MATCH(F1391,'Default Prob'!$F$5:$F$14,1),0),COUNT('Default Prob'!$P$5:$P$14)))</f>
        <v>0.0488818117920023</v>
      </c>
      <c r="H1391" s="37" t="n">
        <f aca="false">H1390*EXP(-G1390*(F1391-F1390))</f>
        <v>0.813548096545744</v>
      </c>
      <c r="I1391" s="38" t="n">
        <f aca="false">H1390-H1391</f>
        <v>0.000108885328229391</v>
      </c>
      <c r="J1391" s="39" t="n">
        <f aca="false">INDEX('Default Prob'!$C$3:$C$20, _xlfn.IFNA(MATCH(F1391, 'Default Prob'!$B$3:$B$20, 1), 1))</f>
        <v>-0.00443</v>
      </c>
      <c r="K1391" s="40" t="n">
        <f aca="false">1/((1+J1391)^F1391)</f>
        <v>1.02378749029871</v>
      </c>
      <c r="L1391" s="41" t="n">
        <f aca="false">IF(AND(D1391, A1391 &lt;= $G$2), $D$5*$D$2*(A1391-E1391)/365.25, 0)</f>
        <v>0</v>
      </c>
      <c r="M1391" s="41" t="n">
        <f aca="false">IF(A1391&lt;=$G$2, $D$5*$D$2*(A1391-E1391)/365.25, 0)</f>
        <v>0</v>
      </c>
      <c r="N1391" s="42" t="n">
        <f aca="false">(L1391*H1391 + M1391*I1391) * K1391</f>
        <v>0</v>
      </c>
      <c r="O1391" s="43" t="n">
        <f aca="false">IF(A1391&lt;=$G$2, $D$2*(1-$D$3), 0)</f>
        <v>0</v>
      </c>
      <c r="P1391" s="44" t="n">
        <f aca="false">O1391*I1391*K1391</f>
        <v>0</v>
      </c>
    </row>
    <row r="1392" customFormat="false" ht="15" hidden="false" customHeight="false" outlineLevel="0" collapsed="false">
      <c r="A1392" s="4" t="n">
        <f aca="false">WORKDAY(A1391, 1)</f>
        <v>45831</v>
      </c>
      <c r="B1392" s="33" t="n">
        <f aca="false">DATE(2000, MONTH(A1392), DAY(A1392))</f>
        <v>36700</v>
      </c>
      <c r="C1392" s="33" t="n">
        <f aca="false">VLOOKUP(B1392, $R$9:$S$13, 2)</f>
        <v>36789</v>
      </c>
      <c r="D1392" s="34" t="n">
        <f aca="false">IF(OR(C1392=B1392, AND(C1392&lt;&gt;C1391, C1391&gt;B1391)), 1, 0)</f>
        <v>0</v>
      </c>
      <c r="E1392" s="4" t="n">
        <f aca="false" t="array" ref="E1392:E1392">INDEX($A$9:A1391, MAX(IF($D$9:D1391=1, ROW(D$9:$D1391)-ROW($D$9)+1, 0)))</f>
        <v>45828</v>
      </c>
      <c r="F1392" s="36" t="n">
        <f aca="false">(A1392-$A$2)/365.25</f>
        <v>5.30321697467488</v>
      </c>
      <c r="G1392" s="37" t="n">
        <f aca="false">INDEX('Default Prob'!$P$5:$P$14,MIN(1+_xlfn.IFNA(MATCH(F1392,'Default Prob'!$F$5:$F$14,1),0),COUNT('Default Prob'!$P$5:$P$14)))</f>
        <v>0.0488818117920023</v>
      </c>
      <c r="H1392" s="37" t="n">
        <f aca="false">H1391*EXP(-G1391*(F1392-F1391))</f>
        <v>0.81322152798087</v>
      </c>
      <c r="I1392" s="38" t="n">
        <f aca="false">H1391-H1392</f>
        <v>0.00032656856487423</v>
      </c>
      <c r="J1392" s="39" t="n">
        <f aca="false">INDEX('Default Prob'!$C$3:$C$20, _xlfn.IFNA(MATCH(F1392, 'Default Prob'!$B$3:$B$20, 1), 1))</f>
        <v>-0.00443</v>
      </c>
      <c r="K1392" s="40" t="n">
        <f aca="false">1/((1+J1392)^F1392)</f>
        <v>1.02382482530564</v>
      </c>
      <c r="L1392" s="41" t="n">
        <f aca="false">IF(AND(D1392, A1392 &lt;= $G$2), $D$5*$D$2*(A1392-E1392)/365.25, 0)</f>
        <v>0</v>
      </c>
      <c r="M1392" s="41" t="n">
        <f aca="false">IF(A1392&lt;=$G$2, $D$5*$D$2*(A1392-E1392)/365.25, 0)</f>
        <v>0</v>
      </c>
      <c r="N1392" s="42" t="n">
        <f aca="false">(L1392*H1392 + M1392*I1392) * K1392</f>
        <v>0</v>
      </c>
      <c r="O1392" s="43" t="n">
        <f aca="false">IF(A1392&lt;=$G$2, $D$2*(1-$D$3), 0)</f>
        <v>0</v>
      </c>
      <c r="P1392" s="44" t="n">
        <f aca="false">O1392*I1392*K1392</f>
        <v>0</v>
      </c>
    </row>
    <row r="1393" customFormat="false" ht="15" hidden="false" customHeight="false" outlineLevel="0" collapsed="false">
      <c r="A1393" s="4" t="n">
        <f aca="false">WORKDAY(A1392, 1)</f>
        <v>45832</v>
      </c>
      <c r="B1393" s="33" t="n">
        <f aca="false">DATE(2000, MONTH(A1393), DAY(A1393))</f>
        <v>36701</v>
      </c>
      <c r="C1393" s="33" t="n">
        <f aca="false">VLOOKUP(B1393, $R$9:$S$13, 2)</f>
        <v>36789</v>
      </c>
      <c r="D1393" s="34" t="n">
        <f aca="false">IF(OR(C1393=B1393, AND(C1393&lt;&gt;C1392, C1392&gt;B1392)), 1, 0)</f>
        <v>0</v>
      </c>
      <c r="E1393" s="4" t="n">
        <f aca="false" t="array" ref="E1393:E1393">INDEX($A$9:A1392, MAX(IF($D$9:D1392=1, ROW(D$9:$D1392)-ROW($D$9)+1, 0)))</f>
        <v>45828</v>
      </c>
      <c r="F1393" s="36" t="n">
        <f aca="false">(A1393-$A$2)/365.25</f>
        <v>5.30595482546201</v>
      </c>
      <c r="G1393" s="37" t="n">
        <f aca="false">INDEX('Default Prob'!$P$5:$P$14,MIN(1+_xlfn.IFNA(MATCH(F1393,'Default Prob'!$F$5:$F$14,1),0),COUNT('Default Prob'!$P$5:$P$14)))</f>
        <v>0.0488818117920023</v>
      </c>
      <c r="H1393" s="37" t="n">
        <f aca="false">H1392*EXP(-G1392*(F1393-F1392))</f>
        <v>0.813112700926017</v>
      </c>
      <c r="I1393" s="38" t="n">
        <f aca="false">H1392-H1393</f>
        <v>0.000108827054852378</v>
      </c>
      <c r="J1393" s="39" t="n">
        <f aca="false">INDEX('Default Prob'!$C$3:$C$20, _xlfn.IFNA(MATCH(F1393, 'Default Prob'!$B$3:$B$20, 1), 1))</f>
        <v>-0.00443</v>
      </c>
      <c r="K1393" s="40" t="n">
        <f aca="false">1/((1+J1393)^F1393)</f>
        <v>1.02383727061051</v>
      </c>
      <c r="L1393" s="41" t="n">
        <f aca="false">IF(AND(D1393, A1393 &lt;= $G$2), $D$5*$D$2*(A1393-E1393)/365.25, 0)</f>
        <v>0</v>
      </c>
      <c r="M1393" s="41" t="n">
        <f aca="false">IF(A1393&lt;=$G$2, $D$5*$D$2*(A1393-E1393)/365.25, 0)</f>
        <v>0</v>
      </c>
      <c r="N1393" s="42" t="n">
        <f aca="false">(L1393*H1393 + M1393*I1393) * K1393</f>
        <v>0</v>
      </c>
      <c r="O1393" s="43" t="n">
        <f aca="false">IF(A1393&lt;=$G$2, $D$2*(1-$D$3), 0)</f>
        <v>0</v>
      </c>
      <c r="P1393" s="44" t="n">
        <f aca="false">O1393*I1393*K1393</f>
        <v>0</v>
      </c>
    </row>
    <row r="1394" customFormat="false" ht="15" hidden="false" customHeight="false" outlineLevel="0" collapsed="false">
      <c r="A1394" s="4" t="n">
        <f aca="false">WORKDAY(A1393, 1)</f>
        <v>45833</v>
      </c>
      <c r="B1394" s="33" t="n">
        <f aca="false">DATE(2000, MONTH(A1394), DAY(A1394))</f>
        <v>36702</v>
      </c>
      <c r="C1394" s="33" t="n">
        <f aca="false">VLOOKUP(B1394, $R$9:$S$13, 2)</f>
        <v>36789</v>
      </c>
      <c r="D1394" s="34" t="n">
        <f aca="false">IF(OR(C1394=B1394, AND(C1394&lt;&gt;C1393, C1393&gt;B1393)), 1, 0)</f>
        <v>0</v>
      </c>
      <c r="E1394" s="4" t="n">
        <f aca="false" t="array" ref="E1394:E1394">INDEX($A$9:A1393, MAX(IF($D$9:D1393=1, ROW(D$9:$D1393)-ROW($D$9)+1, 0)))</f>
        <v>45828</v>
      </c>
      <c r="F1394" s="36" t="n">
        <f aca="false">(A1394-$A$2)/365.25</f>
        <v>5.30869267624914</v>
      </c>
      <c r="G1394" s="37" t="n">
        <f aca="false">INDEX('Default Prob'!$P$5:$P$14,MIN(1+_xlfn.IFNA(MATCH(F1394,'Default Prob'!$F$5:$F$14,1),0),COUNT('Default Prob'!$P$5:$P$14)))</f>
        <v>0.0488818117920023</v>
      </c>
      <c r="H1394" s="37" t="n">
        <f aca="false">H1393*EXP(-G1393*(F1394-F1393))</f>
        <v>0.813003888434636</v>
      </c>
      <c r="I1394" s="38" t="n">
        <f aca="false">H1393-H1394</f>
        <v>0.000108812491381727</v>
      </c>
      <c r="J1394" s="39" t="n">
        <f aca="false">INDEX('Default Prob'!$C$3:$C$20, _xlfn.IFNA(MATCH(F1394, 'Default Prob'!$B$3:$B$20, 1), 1))</f>
        <v>-0.00443</v>
      </c>
      <c r="K1394" s="40" t="n">
        <f aca="false">1/((1+J1394)^F1394)</f>
        <v>1.02384971606666</v>
      </c>
      <c r="L1394" s="41" t="n">
        <f aca="false">IF(AND(D1394, A1394 &lt;= $G$2), $D$5*$D$2*(A1394-E1394)/365.25, 0)</f>
        <v>0</v>
      </c>
      <c r="M1394" s="41" t="n">
        <f aca="false">IF(A1394&lt;=$G$2, $D$5*$D$2*(A1394-E1394)/365.25, 0)</f>
        <v>0</v>
      </c>
      <c r="N1394" s="42" t="n">
        <f aca="false">(L1394*H1394 + M1394*I1394) * K1394</f>
        <v>0</v>
      </c>
      <c r="O1394" s="43" t="n">
        <f aca="false">IF(A1394&lt;=$G$2, $D$2*(1-$D$3), 0)</f>
        <v>0</v>
      </c>
      <c r="P1394" s="44" t="n">
        <f aca="false">O1394*I1394*K1394</f>
        <v>0</v>
      </c>
    </row>
    <row r="1395" customFormat="false" ht="15" hidden="false" customHeight="false" outlineLevel="0" collapsed="false">
      <c r="A1395" s="4" t="n">
        <f aca="false">WORKDAY(A1394, 1)</f>
        <v>45834</v>
      </c>
      <c r="B1395" s="33" t="n">
        <f aca="false">DATE(2000, MONTH(A1395), DAY(A1395))</f>
        <v>36703</v>
      </c>
      <c r="C1395" s="33" t="n">
        <f aca="false">VLOOKUP(B1395, $R$9:$S$13, 2)</f>
        <v>36789</v>
      </c>
      <c r="D1395" s="34" t="n">
        <f aca="false">IF(OR(C1395=B1395, AND(C1395&lt;&gt;C1394, C1394&gt;B1394)), 1, 0)</f>
        <v>0</v>
      </c>
      <c r="E1395" s="4" t="n">
        <f aca="false" t="array" ref="E1395:E1395">INDEX($A$9:A1394, MAX(IF($D$9:D1394=1, ROW(D$9:$D1394)-ROW($D$9)+1, 0)))</f>
        <v>45828</v>
      </c>
      <c r="F1395" s="36" t="n">
        <f aca="false">(A1395-$A$2)/365.25</f>
        <v>5.31143052703628</v>
      </c>
      <c r="G1395" s="37" t="n">
        <f aca="false">INDEX('Default Prob'!$P$5:$P$14,MIN(1+_xlfn.IFNA(MATCH(F1395,'Default Prob'!$F$5:$F$14,1),0),COUNT('Default Prob'!$P$5:$P$14)))</f>
        <v>0.0488818117920023</v>
      </c>
      <c r="H1395" s="37" t="n">
        <f aca="false">H1394*EXP(-G1394*(F1395-F1394))</f>
        <v>0.812895090504776</v>
      </c>
      <c r="I1395" s="38" t="n">
        <f aca="false">H1394-H1395</f>
        <v>0.000108797929859961</v>
      </c>
      <c r="J1395" s="39" t="n">
        <f aca="false">INDEX('Default Prob'!$C$3:$C$20, _xlfn.IFNA(MATCH(F1395, 'Default Prob'!$B$3:$B$20, 1), 1))</f>
        <v>-0.00443</v>
      </c>
      <c r="K1395" s="40" t="n">
        <f aca="false">1/((1+J1395)^F1395)</f>
        <v>1.02386216167409</v>
      </c>
      <c r="L1395" s="41" t="n">
        <f aca="false">IF(AND(D1395, A1395 &lt;= $G$2), $D$5*$D$2*(A1395-E1395)/365.25, 0)</f>
        <v>0</v>
      </c>
      <c r="M1395" s="41" t="n">
        <f aca="false">IF(A1395&lt;=$G$2, $D$5*$D$2*(A1395-E1395)/365.25, 0)</f>
        <v>0</v>
      </c>
      <c r="N1395" s="42" t="n">
        <f aca="false">(L1395*H1395 + M1395*I1395) * K1395</f>
        <v>0</v>
      </c>
      <c r="O1395" s="43" t="n">
        <f aca="false">IF(A1395&lt;=$G$2, $D$2*(1-$D$3), 0)</f>
        <v>0</v>
      </c>
      <c r="P1395" s="44" t="n">
        <f aca="false">O1395*I1395*K1395</f>
        <v>0</v>
      </c>
    </row>
    <row r="1396" customFormat="false" ht="15" hidden="false" customHeight="false" outlineLevel="0" collapsed="false">
      <c r="A1396" s="4" t="n">
        <f aca="false">WORKDAY(A1395, 1)</f>
        <v>45835</v>
      </c>
      <c r="B1396" s="33" t="n">
        <f aca="false">DATE(2000, MONTH(A1396), DAY(A1396))</f>
        <v>36704</v>
      </c>
      <c r="C1396" s="33" t="n">
        <f aca="false">VLOOKUP(B1396, $R$9:$S$13, 2)</f>
        <v>36789</v>
      </c>
      <c r="D1396" s="34" t="n">
        <f aca="false">IF(OR(C1396=B1396, AND(C1396&lt;&gt;C1395, C1395&gt;B1395)), 1, 0)</f>
        <v>0</v>
      </c>
      <c r="E1396" s="4" t="n">
        <f aca="false" t="array" ref="E1396:E1396">INDEX($A$9:A1395, MAX(IF($D$9:D1395=1, ROW(D$9:$D1395)-ROW($D$9)+1, 0)))</f>
        <v>45828</v>
      </c>
      <c r="F1396" s="36" t="n">
        <f aca="false">(A1396-$A$2)/365.25</f>
        <v>5.31416837782341</v>
      </c>
      <c r="G1396" s="37" t="n">
        <f aca="false">INDEX('Default Prob'!$P$5:$P$14,MIN(1+_xlfn.IFNA(MATCH(F1396,'Default Prob'!$F$5:$F$14,1),0),COUNT('Default Prob'!$P$5:$P$14)))</f>
        <v>0.0488818117920023</v>
      </c>
      <c r="H1396" s="37" t="n">
        <f aca="false">H1395*EXP(-G1395*(F1396-F1395))</f>
        <v>0.812786307134489</v>
      </c>
      <c r="I1396" s="38" t="n">
        <f aca="false">H1395-H1396</f>
        <v>0.000108783370286858</v>
      </c>
      <c r="J1396" s="39" t="n">
        <f aca="false">INDEX('Default Prob'!$C$3:$C$20, _xlfn.IFNA(MATCH(F1396, 'Default Prob'!$B$3:$B$20, 1), 1))</f>
        <v>-0.00443</v>
      </c>
      <c r="K1396" s="40" t="n">
        <f aca="false">1/((1+J1396)^F1396)</f>
        <v>1.0238746074328</v>
      </c>
      <c r="L1396" s="41" t="n">
        <f aca="false">IF(AND(D1396, A1396 &lt;= $G$2), $D$5*$D$2*(A1396-E1396)/365.25, 0)</f>
        <v>0</v>
      </c>
      <c r="M1396" s="41" t="n">
        <f aca="false">IF(A1396&lt;=$G$2, $D$5*$D$2*(A1396-E1396)/365.25, 0)</f>
        <v>0</v>
      </c>
      <c r="N1396" s="42" t="n">
        <f aca="false">(L1396*H1396 + M1396*I1396) * K1396</f>
        <v>0</v>
      </c>
      <c r="O1396" s="43" t="n">
        <f aca="false">IF(A1396&lt;=$G$2, $D$2*(1-$D$3), 0)</f>
        <v>0</v>
      </c>
      <c r="P1396" s="44" t="n">
        <f aca="false">O1396*I1396*K1396</f>
        <v>0</v>
      </c>
    </row>
    <row r="1397" customFormat="false" ht="15" hidden="false" customHeight="false" outlineLevel="0" collapsed="false">
      <c r="A1397" s="4" t="n">
        <f aca="false">WORKDAY(A1396, 1)</f>
        <v>45838</v>
      </c>
      <c r="B1397" s="33" t="n">
        <f aca="false">DATE(2000, MONTH(A1397), DAY(A1397))</f>
        <v>36707</v>
      </c>
      <c r="C1397" s="33" t="n">
        <f aca="false">VLOOKUP(B1397, $R$9:$S$13, 2)</f>
        <v>36789</v>
      </c>
      <c r="D1397" s="34" t="n">
        <f aca="false">IF(OR(C1397=B1397, AND(C1397&lt;&gt;C1396, C1396&gt;B1396)), 1, 0)</f>
        <v>0</v>
      </c>
      <c r="E1397" s="4" t="n">
        <f aca="false" t="array" ref="E1397:E1397">INDEX($A$9:A1396, MAX(IF($D$9:D1396=1, ROW(D$9:$D1396)-ROW($D$9)+1, 0)))</f>
        <v>45828</v>
      </c>
      <c r="F1397" s="36" t="n">
        <f aca="false">(A1397-$A$2)/365.25</f>
        <v>5.32238193018481</v>
      </c>
      <c r="G1397" s="37" t="n">
        <f aca="false">INDEX('Default Prob'!$P$5:$P$14,MIN(1+_xlfn.IFNA(MATCH(F1397,'Default Prob'!$F$5:$F$14,1),0),COUNT('Default Prob'!$P$5:$P$14)))</f>
        <v>0.0488818117920023</v>
      </c>
      <c r="H1397" s="37" t="n">
        <f aca="false">H1396*EXP(-G1396*(F1397-F1396))</f>
        <v>0.812460044361584</v>
      </c>
      <c r="I1397" s="38" t="n">
        <f aca="false">H1396-H1397</f>
        <v>0.000326262772904595</v>
      </c>
      <c r="J1397" s="39" t="n">
        <f aca="false">INDEX('Default Prob'!$C$3:$C$20, _xlfn.IFNA(MATCH(F1397, 'Default Prob'!$B$3:$B$20, 1), 1))</f>
        <v>-0.00443</v>
      </c>
      <c r="K1397" s="40" t="n">
        <f aca="false">1/((1+J1397)^F1397)</f>
        <v>1.02391194561668</v>
      </c>
      <c r="L1397" s="41" t="n">
        <f aca="false">IF(AND(D1397, A1397 &lt;= $G$2), $D$5*$D$2*(A1397-E1397)/365.25, 0)</f>
        <v>0</v>
      </c>
      <c r="M1397" s="41" t="n">
        <f aca="false">IF(A1397&lt;=$G$2, $D$5*$D$2*(A1397-E1397)/365.25, 0)</f>
        <v>0</v>
      </c>
      <c r="N1397" s="42" t="n">
        <f aca="false">(L1397*H1397 + M1397*I1397) * K1397</f>
        <v>0</v>
      </c>
      <c r="O1397" s="43" t="n">
        <f aca="false">IF(A1397&lt;=$G$2, $D$2*(1-$D$3), 0)</f>
        <v>0</v>
      </c>
      <c r="P1397" s="44" t="n">
        <f aca="false">O1397*I1397*K1397</f>
        <v>0</v>
      </c>
    </row>
    <row r="1398" customFormat="false" ht="15" hidden="false" customHeight="false" outlineLevel="0" collapsed="false">
      <c r="A1398" s="4" t="n">
        <f aca="false">WORKDAY(A1397, 1)</f>
        <v>45839</v>
      </c>
      <c r="B1398" s="33" t="n">
        <f aca="false">DATE(2000, MONTH(A1398), DAY(A1398))</f>
        <v>36708</v>
      </c>
      <c r="C1398" s="33" t="n">
        <f aca="false">VLOOKUP(B1398, $R$9:$S$13, 2)</f>
        <v>36789</v>
      </c>
      <c r="D1398" s="34" t="n">
        <f aca="false">IF(OR(C1398=B1398, AND(C1398&lt;&gt;C1397, C1397&gt;B1397)), 1, 0)</f>
        <v>0</v>
      </c>
      <c r="E1398" s="4" t="n">
        <f aca="false" t="array" ref="E1398:E1398">INDEX($A$9:A1397, MAX(IF($D$9:D1397=1, ROW(D$9:$D1397)-ROW($D$9)+1, 0)))</f>
        <v>45828</v>
      </c>
      <c r="F1398" s="36" t="n">
        <f aca="false">(A1398-$A$2)/365.25</f>
        <v>5.32511978097194</v>
      </c>
      <c r="G1398" s="37" t="n">
        <f aca="false">INDEX('Default Prob'!$P$5:$P$14,MIN(1+_xlfn.IFNA(MATCH(F1398,'Default Prob'!$F$5:$F$14,1),0),COUNT('Default Prob'!$P$5:$P$14)))</f>
        <v>0.0488818117920023</v>
      </c>
      <c r="H1398" s="37" t="n">
        <f aca="false">H1397*EXP(-G1397*(F1398-F1397))</f>
        <v>0.812351319210108</v>
      </c>
      <c r="I1398" s="38" t="n">
        <f aca="false">H1397-H1398</f>
        <v>0.000108725151475753</v>
      </c>
      <c r="J1398" s="39" t="n">
        <f aca="false">INDEX('Default Prob'!$C$3:$C$20, _xlfn.IFNA(MATCH(F1398, 'Default Prob'!$B$3:$B$20, 1), 1))</f>
        <v>-0.00443</v>
      </c>
      <c r="K1398" s="40" t="n">
        <f aca="false">1/((1+J1398)^F1398)</f>
        <v>1.02392439198055</v>
      </c>
      <c r="L1398" s="41" t="n">
        <f aca="false">IF(AND(D1398, A1398 &lt;= $G$2), $D$5*$D$2*(A1398-E1398)/365.25, 0)</f>
        <v>0</v>
      </c>
      <c r="M1398" s="41" t="n">
        <f aca="false">IF(A1398&lt;=$G$2, $D$5*$D$2*(A1398-E1398)/365.25, 0)</f>
        <v>0</v>
      </c>
      <c r="N1398" s="42" t="n">
        <f aca="false">(L1398*H1398 + M1398*I1398) * K1398</f>
        <v>0</v>
      </c>
      <c r="O1398" s="43" t="n">
        <f aca="false">IF(A1398&lt;=$G$2, $D$2*(1-$D$3), 0)</f>
        <v>0</v>
      </c>
      <c r="P1398" s="44" t="n">
        <f aca="false">O1398*I1398*K1398</f>
        <v>0</v>
      </c>
    </row>
    <row r="1399" customFormat="false" ht="15" hidden="false" customHeight="false" outlineLevel="0" collapsed="false">
      <c r="A1399" s="4" t="n">
        <f aca="false">WORKDAY(A1398, 1)</f>
        <v>45840</v>
      </c>
      <c r="B1399" s="33" t="n">
        <f aca="false">DATE(2000, MONTH(A1399), DAY(A1399))</f>
        <v>36709</v>
      </c>
      <c r="C1399" s="33" t="n">
        <f aca="false">VLOOKUP(B1399, $R$9:$S$13, 2)</f>
        <v>36789</v>
      </c>
      <c r="D1399" s="34" t="n">
        <f aca="false">IF(OR(C1399=B1399, AND(C1399&lt;&gt;C1398, C1398&gt;B1398)), 1, 0)</f>
        <v>0</v>
      </c>
      <c r="E1399" s="4" t="n">
        <f aca="false" t="array" ref="E1399:E1399">INDEX($A$9:A1398, MAX(IF($D$9:D1398=1, ROW(D$9:$D1398)-ROW($D$9)+1, 0)))</f>
        <v>45828</v>
      </c>
      <c r="F1399" s="36" t="n">
        <f aca="false">(A1399-$A$2)/365.25</f>
        <v>5.32785763175907</v>
      </c>
      <c r="G1399" s="37" t="n">
        <f aca="false">INDEX('Default Prob'!$P$5:$P$14,MIN(1+_xlfn.IFNA(MATCH(F1399,'Default Prob'!$F$5:$F$14,1),0),COUNT('Default Prob'!$P$5:$P$14)))</f>
        <v>0.0488818117920023</v>
      </c>
      <c r="H1399" s="37" t="n">
        <f aca="false">H1398*EXP(-G1398*(F1399-F1398))</f>
        <v>0.812242608608466</v>
      </c>
      <c r="I1399" s="38" t="n">
        <f aca="false">H1398-H1399</f>
        <v>0.000108710601642081</v>
      </c>
      <c r="J1399" s="39" t="n">
        <f aca="false">INDEX('Default Prob'!$C$3:$C$20, _xlfn.IFNA(MATCH(F1399, 'Default Prob'!$B$3:$B$20, 1), 1))</f>
        <v>-0.00443</v>
      </c>
      <c r="K1399" s="40" t="n">
        <f aca="false">1/((1+J1399)^F1399)</f>
        <v>1.02393683849572</v>
      </c>
      <c r="L1399" s="41" t="n">
        <f aca="false">IF(AND(D1399, A1399 &lt;= $G$2), $D$5*$D$2*(A1399-E1399)/365.25, 0)</f>
        <v>0</v>
      </c>
      <c r="M1399" s="41" t="n">
        <f aca="false">IF(A1399&lt;=$G$2, $D$5*$D$2*(A1399-E1399)/365.25, 0)</f>
        <v>0</v>
      </c>
      <c r="N1399" s="42" t="n">
        <f aca="false">(L1399*H1399 + M1399*I1399) * K1399</f>
        <v>0</v>
      </c>
      <c r="O1399" s="43" t="n">
        <f aca="false">IF(A1399&lt;=$G$2, $D$2*(1-$D$3), 0)</f>
        <v>0</v>
      </c>
      <c r="P1399" s="44" t="n">
        <f aca="false">O1399*I1399*K1399</f>
        <v>0</v>
      </c>
    </row>
    <row r="1400" customFormat="false" ht="15" hidden="false" customHeight="false" outlineLevel="0" collapsed="false">
      <c r="A1400" s="4" t="n">
        <f aca="false">WORKDAY(A1399, 1)</f>
        <v>45841</v>
      </c>
      <c r="B1400" s="33" t="n">
        <f aca="false">DATE(2000, MONTH(A1400), DAY(A1400))</f>
        <v>36710</v>
      </c>
      <c r="C1400" s="33" t="n">
        <f aca="false">VLOOKUP(B1400, $R$9:$S$13, 2)</f>
        <v>36789</v>
      </c>
      <c r="D1400" s="34" t="n">
        <f aca="false">IF(OR(C1400=B1400, AND(C1400&lt;&gt;C1399, C1399&gt;B1399)), 1, 0)</f>
        <v>0</v>
      </c>
      <c r="E1400" s="4" t="n">
        <f aca="false" t="array" ref="E1400:E1400">INDEX($A$9:A1399, MAX(IF($D$9:D1399=1, ROW(D$9:$D1399)-ROW($D$9)+1, 0)))</f>
        <v>45828</v>
      </c>
      <c r="F1400" s="36" t="n">
        <f aca="false">(A1400-$A$2)/365.25</f>
        <v>5.3305954825462</v>
      </c>
      <c r="G1400" s="37" t="n">
        <f aca="false">INDEX('Default Prob'!$P$5:$P$14,MIN(1+_xlfn.IFNA(MATCH(F1400,'Default Prob'!$F$5:$F$14,1),0),COUNT('Default Prob'!$P$5:$P$14)))</f>
        <v>0.0488818117920023</v>
      </c>
      <c r="H1400" s="37" t="n">
        <f aca="false">H1399*EXP(-G1399*(F1400-F1399))</f>
        <v>0.812133912554711</v>
      </c>
      <c r="I1400" s="38" t="n">
        <f aca="false">H1399-H1400</f>
        <v>0.000108696053755408</v>
      </c>
      <c r="J1400" s="39" t="n">
        <f aca="false">INDEX('Default Prob'!$C$3:$C$20, _xlfn.IFNA(MATCH(F1400, 'Default Prob'!$B$3:$B$20, 1), 1))</f>
        <v>-0.00443</v>
      </c>
      <c r="K1400" s="40" t="n">
        <f aca="false">1/((1+J1400)^F1400)</f>
        <v>1.02394928516219</v>
      </c>
      <c r="L1400" s="41" t="n">
        <f aca="false">IF(AND(D1400, A1400 &lt;= $G$2), $D$5*$D$2*(A1400-E1400)/365.25, 0)</f>
        <v>0</v>
      </c>
      <c r="M1400" s="41" t="n">
        <f aca="false">IF(A1400&lt;=$G$2, $D$5*$D$2*(A1400-E1400)/365.25, 0)</f>
        <v>0</v>
      </c>
      <c r="N1400" s="42" t="n">
        <f aca="false">(L1400*H1400 + M1400*I1400) * K1400</f>
        <v>0</v>
      </c>
      <c r="O1400" s="43" t="n">
        <f aca="false">IF(A1400&lt;=$G$2, $D$2*(1-$D$3), 0)</f>
        <v>0</v>
      </c>
      <c r="P1400" s="44" t="n">
        <f aca="false">O1400*I1400*K1400</f>
        <v>0</v>
      </c>
    </row>
    <row r="1401" customFormat="false" ht="15" hidden="false" customHeight="false" outlineLevel="0" collapsed="false">
      <c r="A1401" s="4" t="n">
        <f aca="false">WORKDAY(A1400, 1)</f>
        <v>45842</v>
      </c>
      <c r="B1401" s="33" t="n">
        <f aca="false">DATE(2000, MONTH(A1401), DAY(A1401))</f>
        <v>36711</v>
      </c>
      <c r="C1401" s="33" t="n">
        <f aca="false">VLOOKUP(B1401, $R$9:$S$13, 2)</f>
        <v>36789</v>
      </c>
      <c r="D1401" s="34" t="n">
        <f aca="false">IF(OR(C1401=B1401, AND(C1401&lt;&gt;C1400, C1400&gt;B1400)), 1, 0)</f>
        <v>0</v>
      </c>
      <c r="E1401" s="4" t="n">
        <f aca="false" t="array" ref="E1401:E1401">INDEX($A$9:A1400, MAX(IF($D$9:D1400=1, ROW(D$9:$D1400)-ROW($D$9)+1, 0)))</f>
        <v>45828</v>
      </c>
      <c r="F1401" s="36" t="n">
        <f aca="false">(A1401-$A$2)/365.25</f>
        <v>5.33333333333333</v>
      </c>
      <c r="G1401" s="37" t="n">
        <f aca="false">INDEX('Default Prob'!$P$5:$P$14,MIN(1+_xlfn.IFNA(MATCH(F1401,'Default Prob'!$F$5:$F$14,1),0),COUNT('Default Prob'!$P$5:$P$14)))</f>
        <v>0.0488818117920023</v>
      </c>
      <c r="H1401" s="37" t="n">
        <f aca="false">H1400*EXP(-G1400*(F1401-F1400))</f>
        <v>0.812025231046895</v>
      </c>
      <c r="I1401" s="38" t="n">
        <f aca="false">H1400-H1401</f>
        <v>0.000108681507815622</v>
      </c>
      <c r="J1401" s="39" t="n">
        <f aca="false">INDEX('Default Prob'!$C$3:$C$20, _xlfn.IFNA(MATCH(F1401, 'Default Prob'!$B$3:$B$20, 1), 1))</f>
        <v>-0.00443</v>
      </c>
      <c r="K1401" s="40" t="n">
        <f aca="false">1/((1+J1401)^F1401)</f>
        <v>1.02396173197995</v>
      </c>
      <c r="L1401" s="41" t="n">
        <f aca="false">IF(AND(D1401, A1401 &lt;= $G$2), $D$5*$D$2*(A1401-E1401)/365.25, 0)</f>
        <v>0</v>
      </c>
      <c r="M1401" s="41" t="n">
        <f aca="false">IF(A1401&lt;=$G$2, $D$5*$D$2*(A1401-E1401)/365.25, 0)</f>
        <v>0</v>
      </c>
      <c r="N1401" s="42" t="n">
        <f aca="false">(L1401*H1401 + M1401*I1401) * K1401</f>
        <v>0</v>
      </c>
      <c r="O1401" s="43" t="n">
        <f aca="false">IF(A1401&lt;=$G$2, $D$2*(1-$D$3), 0)</f>
        <v>0</v>
      </c>
      <c r="P1401" s="44" t="n">
        <f aca="false">O1401*I1401*K1401</f>
        <v>0</v>
      </c>
    </row>
    <row r="1402" customFormat="false" ht="15" hidden="false" customHeight="false" outlineLevel="0" collapsed="false">
      <c r="A1402" s="4" t="n">
        <f aca="false">WORKDAY(A1401, 1)</f>
        <v>45845</v>
      </c>
      <c r="B1402" s="33" t="n">
        <f aca="false">DATE(2000, MONTH(A1402), DAY(A1402))</f>
        <v>36714</v>
      </c>
      <c r="C1402" s="33" t="n">
        <f aca="false">VLOOKUP(B1402, $R$9:$S$13, 2)</f>
        <v>36789</v>
      </c>
      <c r="D1402" s="34" t="n">
        <f aca="false">IF(OR(C1402=B1402, AND(C1402&lt;&gt;C1401, C1401&gt;B1401)), 1, 0)</f>
        <v>0</v>
      </c>
      <c r="E1402" s="4" t="n">
        <f aca="false" t="array" ref="E1402:E1402">INDEX($A$9:A1401, MAX(IF($D$9:D1401=1, ROW(D$9:$D1401)-ROW($D$9)+1, 0)))</f>
        <v>45828</v>
      </c>
      <c r="F1402" s="36" t="n">
        <f aca="false">(A1402-$A$2)/365.25</f>
        <v>5.34154688569473</v>
      </c>
      <c r="G1402" s="37" t="n">
        <f aca="false">INDEX('Default Prob'!$P$5:$P$14,MIN(1+_xlfn.IFNA(MATCH(F1402,'Default Prob'!$F$5:$F$14,1),0),COUNT('Default Prob'!$P$5:$P$14)))</f>
        <v>0.0488818117920023</v>
      </c>
      <c r="H1402" s="37" t="n">
        <f aca="false">H1401*EXP(-G1401*(F1402-F1401))</f>
        <v>0.811699273779623</v>
      </c>
      <c r="I1402" s="38" t="n">
        <f aca="false">H1401-H1402</f>
        <v>0.000325957267272248</v>
      </c>
      <c r="J1402" s="39" t="n">
        <f aca="false">INDEX('Default Prob'!$C$3:$C$20, _xlfn.IFNA(MATCH(F1402, 'Default Prob'!$B$3:$B$20, 1), 1))</f>
        <v>-0.00443</v>
      </c>
      <c r="K1402" s="40" t="n">
        <f aca="false">1/((1+J1402)^F1402)</f>
        <v>1.02399907334104</v>
      </c>
      <c r="L1402" s="41" t="n">
        <f aca="false">IF(AND(D1402, A1402 &lt;= $G$2), $D$5*$D$2*(A1402-E1402)/365.25, 0)</f>
        <v>0</v>
      </c>
      <c r="M1402" s="41" t="n">
        <f aca="false">IF(A1402&lt;=$G$2, $D$5*$D$2*(A1402-E1402)/365.25, 0)</f>
        <v>0</v>
      </c>
      <c r="N1402" s="42" t="n">
        <f aca="false">(L1402*H1402 + M1402*I1402) * K1402</f>
        <v>0</v>
      </c>
      <c r="O1402" s="43" t="n">
        <f aca="false">IF(A1402&lt;=$G$2, $D$2*(1-$D$3), 0)</f>
        <v>0</v>
      </c>
      <c r="P1402" s="44" t="n">
        <f aca="false">O1402*I1402*K1402</f>
        <v>0</v>
      </c>
    </row>
    <row r="1403" customFormat="false" ht="15" hidden="false" customHeight="false" outlineLevel="0" collapsed="false">
      <c r="A1403" s="4" t="n">
        <f aca="false">WORKDAY(A1402, 1)</f>
        <v>45846</v>
      </c>
      <c r="B1403" s="33" t="n">
        <f aca="false">DATE(2000, MONTH(A1403), DAY(A1403))</f>
        <v>36715</v>
      </c>
      <c r="C1403" s="33" t="n">
        <f aca="false">VLOOKUP(B1403, $R$9:$S$13, 2)</f>
        <v>36789</v>
      </c>
      <c r="D1403" s="34" t="n">
        <f aca="false">IF(OR(C1403=B1403, AND(C1403&lt;&gt;C1402, C1402&gt;B1402)), 1, 0)</f>
        <v>0</v>
      </c>
      <c r="E1403" s="4" t="n">
        <f aca="false" t="array" ref="E1403:E1403">INDEX($A$9:A1402, MAX(IF($D$9:D1402=1, ROW(D$9:$D1402)-ROW($D$9)+1, 0)))</f>
        <v>45828</v>
      </c>
      <c r="F1403" s="36" t="n">
        <f aca="false">(A1403-$A$2)/365.25</f>
        <v>5.34428473648186</v>
      </c>
      <c r="G1403" s="37" t="n">
        <f aca="false">INDEX('Default Prob'!$P$5:$P$14,MIN(1+_xlfn.IFNA(MATCH(F1403,'Default Prob'!$F$5:$F$14,1),0),COUNT('Default Prob'!$P$5:$P$14)))</f>
        <v>0.0488818117920023</v>
      </c>
      <c r="H1403" s="37" t="n">
        <f aca="false">H1402*EXP(-G1402*(F1403-F1402))</f>
        <v>0.811590650436104</v>
      </c>
      <c r="I1403" s="38" t="n">
        <f aca="false">H1402-H1403</f>
        <v>0.000108623343519354</v>
      </c>
      <c r="J1403" s="39" t="n">
        <f aca="false">INDEX('Default Prob'!$C$3:$C$20, _xlfn.IFNA(MATCH(F1403, 'Default Prob'!$B$3:$B$20, 1), 1))</f>
        <v>-0.00443</v>
      </c>
      <c r="K1403" s="40" t="n">
        <f aca="false">1/((1+J1403)^F1403)</f>
        <v>1.02401152076401</v>
      </c>
      <c r="L1403" s="41" t="n">
        <f aca="false">IF(AND(D1403, A1403 &lt;= $G$2), $D$5*$D$2*(A1403-E1403)/365.25, 0)</f>
        <v>0</v>
      </c>
      <c r="M1403" s="41" t="n">
        <f aca="false">IF(A1403&lt;=$G$2, $D$5*$D$2*(A1403-E1403)/365.25, 0)</f>
        <v>0</v>
      </c>
      <c r="N1403" s="42" t="n">
        <f aca="false">(L1403*H1403 + M1403*I1403) * K1403</f>
        <v>0</v>
      </c>
      <c r="O1403" s="43" t="n">
        <f aca="false">IF(A1403&lt;=$G$2, $D$2*(1-$D$3), 0)</f>
        <v>0</v>
      </c>
      <c r="P1403" s="44" t="n">
        <f aca="false">O1403*I1403*K1403</f>
        <v>0</v>
      </c>
    </row>
    <row r="1404" customFormat="false" ht="15" hidden="false" customHeight="false" outlineLevel="0" collapsed="false">
      <c r="A1404" s="4" t="n">
        <f aca="false">WORKDAY(A1403, 1)</f>
        <v>45847</v>
      </c>
      <c r="B1404" s="33" t="n">
        <f aca="false">DATE(2000, MONTH(A1404), DAY(A1404))</f>
        <v>36716</v>
      </c>
      <c r="C1404" s="33" t="n">
        <f aca="false">VLOOKUP(B1404, $R$9:$S$13, 2)</f>
        <v>36789</v>
      </c>
      <c r="D1404" s="34" t="n">
        <f aca="false">IF(OR(C1404=B1404, AND(C1404&lt;&gt;C1403, C1403&gt;B1403)), 1, 0)</f>
        <v>0</v>
      </c>
      <c r="E1404" s="4" t="n">
        <f aca="false" t="array" ref="E1404:E1404">INDEX($A$9:A1403, MAX(IF($D$9:D1403=1, ROW(D$9:$D1403)-ROW($D$9)+1, 0)))</f>
        <v>45828</v>
      </c>
      <c r="F1404" s="36" t="n">
        <f aca="false">(A1404-$A$2)/365.25</f>
        <v>5.34702258726899</v>
      </c>
      <c r="G1404" s="37" t="n">
        <f aca="false">INDEX('Default Prob'!$P$5:$P$14,MIN(1+_xlfn.IFNA(MATCH(F1404,'Default Prob'!$F$5:$F$14,1),0),COUNT('Default Prob'!$P$5:$P$14)))</f>
        <v>0.0488818117920023</v>
      </c>
      <c r="H1404" s="37" t="n">
        <f aca="false">H1403*EXP(-G1403*(F1404-F1403))</f>
        <v>0.811482041628794</v>
      </c>
      <c r="I1404" s="38" t="n">
        <f aca="false">H1403-H1404</f>
        <v>0.000108608807309896</v>
      </c>
      <c r="J1404" s="39" t="n">
        <f aca="false">INDEX('Default Prob'!$C$3:$C$20, _xlfn.IFNA(MATCH(F1404, 'Default Prob'!$B$3:$B$20, 1), 1))</f>
        <v>-0.00443</v>
      </c>
      <c r="K1404" s="40" t="n">
        <f aca="false">1/((1+J1404)^F1404)</f>
        <v>1.02402396833829</v>
      </c>
      <c r="L1404" s="41" t="n">
        <f aca="false">IF(AND(D1404, A1404 &lt;= $G$2), $D$5*$D$2*(A1404-E1404)/365.25, 0)</f>
        <v>0</v>
      </c>
      <c r="M1404" s="41" t="n">
        <f aca="false">IF(A1404&lt;=$G$2, $D$5*$D$2*(A1404-E1404)/365.25, 0)</f>
        <v>0</v>
      </c>
      <c r="N1404" s="42" t="n">
        <f aca="false">(L1404*H1404 + M1404*I1404) * K1404</f>
        <v>0</v>
      </c>
      <c r="O1404" s="43" t="n">
        <f aca="false">IF(A1404&lt;=$G$2, $D$2*(1-$D$3), 0)</f>
        <v>0</v>
      </c>
      <c r="P1404" s="44" t="n">
        <f aca="false">O1404*I1404*K1404</f>
        <v>0</v>
      </c>
    </row>
    <row r="1405" customFormat="false" ht="15" hidden="false" customHeight="false" outlineLevel="0" collapsed="false">
      <c r="A1405" s="4" t="n">
        <f aca="false">WORKDAY(A1404, 1)</f>
        <v>45848</v>
      </c>
      <c r="B1405" s="33" t="n">
        <f aca="false">DATE(2000, MONTH(A1405), DAY(A1405))</f>
        <v>36717</v>
      </c>
      <c r="C1405" s="33" t="n">
        <f aca="false">VLOOKUP(B1405, $R$9:$S$13, 2)</f>
        <v>36789</v>
      </c>
      <c r="D1405" s="34" t="n">
        <f aca="false">IF(OR(C1405=B1405, AND(C1405&lt;&gt;C1404, C1404&gt;B1404)), 1, 0)</f>
        <v>0</v>
      </c>
      <c r="E1405" s="4" t="n">
        <f aca="false" t="array" ref="E1405:E1405">INDEX($A$9:A1404, MAX(IF($D$9:D1404=1, ROW(D$9:$D1404)-ROW($D$9)+1, 0)))</f>
        <v>45828</v>
      </c>
      <c r="F1405" s="36" t="n">
        <f aca="false">(A1405-$A$2)/365.25</f>
        <v>5.34976043805613</v>
      </c>
      <c r="G1405" s="37" t="n">
        <f aca="false">INDEX('Default Prob'!$P$5:$P$14,MIN(1+_xlfn.IFNA(MATCH(F1405,'Default Prob'!$F$5:$F$14,1),0),COUNT('Default Prob'!$P$5:$P$14)))</f>
        <v>0.0488818117920023</v>
      </c>
      <c r="H1405" s="37" t="n">
        <f aca="false">H1404*EXP(-G1404*(F1405-F1404))</f>
        <v>0.811373447355748</v>
      </c>
      <c r="I1405" s="38" t="n">
        <f aca="false">H1404-H1405</f>
        <v>0.000108594273045548</v>
      </c>
      <c r="J1405" s="39" t="n">
        <f aca="false">INDEX('Default Prob'!$C$3:$C$20, _xlfn.IFNA(MATCH(F1405, 'Default Prob'!$B$3:$B$20, 1), 1))</f>
        <v>-0.00443</v>
      </c>
      <c r="K1405" s="40" t="n">
        <f aca="false">1/((1+J1405)^F1405)</f>
        <v>1.02403641606388</v>
      </c>
      <c r="L1405" s="41" t="n">
        <f aca="false">IF(AND(D1405, A1405 &lt;= $G$2), $D$5*$D$2*(A1405-E1405)/365.25, 0)</f>
        <v>0</v>
      </c>
      <c r="M1405" s="41" t="n">
        <f aca="false">IF(A1405&lt;=$G$2, $D$5*$D$2*(A1405-E1405)/365.25, 0)</f>
        <v>0</v>
      </c>
      <c r="N1405" s="42" t="n">
        <f aca="false">(L1405*H1405 + M1405*I1405) * K1405</f>
        <v>0</v>
      </c>
      <c r="O1405" s="43" t="n">
        <f aca="false">IF(A1405&lt;=$G$2, $D$2*(1-$D$3), 0)</f>
        <v>0</v>
      </c>
      <c r="P1405" s="44" t="n">
        <f aca="false">O1405*I1405*K1405</f>
        <v>0</v>
      </c>
    </row>
    <row r="1406" customFormat="false" ht="15" hidden="false" customHeight="false" outlineLevel="0" collapsed="false">
      <c r="A1406" s="4" t="n">
        <f aca="false">WORKDAY(A1405, 1)</f>
        <v>45849</v>
      </c>
      <c r="B1406" s="33" t="n">
        <f aca="false">DATE(2000, MONTH(A1406), DAY(A1406))</f>
        <v>36718</v>
      </c>
      <c r="C1406" s="33" t="n">
        <f aca="false">VLOOKUP(B1406, $R$9:$S$13, 2)</f>
        <v>36789</v>
      </c>
      <c r="D1406" s="34" t="n">
        <f aca="false">IF(OR(C1406=B1406, AND(C1406&lt;&gt;C1405, C1405&gt;B1405)), 1, 0)</f>
        <v>0</v>
      </c>
      <c r="E1406" s="4" t="n">
        <f aca="false" t="array" ref="E1406:E1406">INDEX($A$9:A1405, MAX(IF($D$9:D1405=1, ROW(D$9:$D1405)-ROW($D$9)+1, 0)))</f>
        <v>45828</v>
      </c>
      <c r="F1406" s="36" t="n">
        <f aca="false">(A1406-$A$2)/365.25</f>
        <v>5.35249828884326</v>
      </c>
      <c r="G1406" s="37" t="n">
        <f aca="false">INDEX('Default Prob'!$P$5:$P$14,MIN(1+_xlfn.IFNA(MATCH(F1406,'Default Prob'!$F$5:$F$14,1),0),COUNT('Default Prob'!$P$5:$P$14)))</f>
        <v>0.0488818117920023</v>
      </c>
      <c r="H1406" s="37" t="n">
        <f aca="false">H1405*EXP(-G1405*(F1406-F1405))</f>
        <v>0.811264867615022</v>
      </c>
      <c r="I1406" s="38" t="n">
        <f aca="false">H1405-H1406</f>
        <v>0.0001085797407262</v>
      </c>
      <c r="J1406" s="39" t="n">
        <f aca="false">INDEX('Default Prob'!$C$3:$C$20, _xlfn.IFNA(MATCH(F1406, 'Default Prob'!$B$3:$B$20, 1), 1))</f>
        <v>-0.00443</v>
      </c>
      <c r="K1406" s="40" t="n">
        <f aca="false">1/((1+J1406)^F1406)</f>
        <v>1.02404886394078</v>
      </c>
      <c r="L1406" s="41" t="n">
        <f aca="false">IF(AND(D1406, A1406 &lt;= $G$2), $D$5*$D$2*(A1406-E1406)/365.25, 0)</f>
        <v>0</v>
      </c>
      <c r="M1406" s="41" t="n">
        <f aca="false">IF(A1406&lt;=$G$2, $D$5*$D$2*(A1406-E1406)/365.25, 0)</f>
        <v>0</v>
      </c>
      <c r="N1406" s="42" t="n">
        <f aca="false">(L1406*H1406 + M1406*I1406) * K1406</f>
        <v>0</v>
      </c>
      <c r="O1406" s="43" t="n">
        <f aca="false">IF(A1406&lt;=$G$2, $D$2*(1-$D$3), 0)</f>
        <v>0</v>
      </c>
      <c r="P1406" s="44" t="n">
        <f aca="false">O1406*I1406*K1406</f>
        <v>0</v>
      </c>
    </row>
    <row r="1407" customFormat="false" ht="15" hidden="false" customHeight="false" outlineLevel="0" collapsed="false">
      <c r="A1407" s="4" t="n">
        <f aca="false">WORKDAY(A1406, 1)</f>
        <v>45852</v>
      </c>
      <c r="B1407" s="33" t="n">
        <f aca="false">DATE(2000, MONTH(A1407), DAY(A1407))</f>
        <v>36721</v>
      </c>
      <c r="C1407" s="33" t="n">
        <f aca="false">VLOOKUP(B1407, $R$9:$S$13, 2)</f>
        <v>36789</v>
      </c>
      <c r="D1407" s="34" t="n">
        <f aca="false">IF(OR(C1407=B1407, AND(C1407&lt;&gt;C1406, C1406&gt;B1406)), 1, 0)</f>
        <v>0</v>
      </c>
      <c r="E1407" s="4" t="n">
        <f aca="false" t="array" ref="E1407:E1407">INDEX($A$9:A1406, MAX(IF($D$9:D1406=1, ROW(D$9:$D1406)-ROW($D$9)+1, 0)))</f>
        <v>45828</v>
      </c>
      <c r="F1407" s="36" t="n">
        <f aca="false">(A1407-$A$2)/365.25</f>
        <v>5.36071184120465</v>
      </c>
      <c r="G1407" s="37" t="n">
        <f aca="false">INDEX('Default Prob'!$P$5:$P$14,MIN(1+_xlfn.IFNA(MATCH(F1407,'Default Prob'!$F$5:$F$14,1),0),COUNT('Default Prob'!$P$5:$P$14)))</f>
        <v>0.0488818117920023</v>
      </c>
      <c r="H1407" s="37" t="n">
        <f aca="false">H1406*EXP(-G1406*(F1407-F1406))</f>
        <v>0.810939215567313</v>
      </c>
      <c r="I1407" s="38" t="n">
        <f aca="false">H1406-H1407</f>
        <v>0.000325652047708957</v>
      </c>
      <c r="J1407" s="39" t="n">
        <f aca="false">INDEX('Default Prob'!$C$3:$C$20, _xlfn.IFNA(MATCH(F1407, 'Default Prob'!$B$3:$B$20, 1), 1))</f>
        <v>-0.00443</v>
      </c>
      <c r="K1407" s="40" t="n">
        <f aca="false">1/((1+J1407)^F1407)</f>
        <v>1.02408620847936</v>
      </c>
      <c r="L1407" s="41" t="n">
        <f aca="false">IF(AND(D1407, A1407 &lt;= $G$2), $D$5*$D$2*(A1407-E1407)/365.25, 0)</f>
        <v>0</v>
      </c>
      <c r="M1407" s="41" t="n">
        <f aca="false">IF(A1407&lt;=$G$2, $D$5*$D$2*(A1407-E1407)/365.25, 0)</f>
        <v>0</v>
      </c>
      <c r="N1407" s="42" t="n">
        <f aca="false">(L1407*H1407 + M1407*I1407) * K1407</f>
        <v>0</v>
      </c>
      <c r="O1407" s="43" t="n">
        <f aca="false">IF(A1407&lt;=$G$2, $D$2*(1-$D$3), 0)</f>
        <v>0</v>
      </c>
      <c r="P1407" s="44" t="n">
        <f aca="false">O1407*I1407*K1407</f>
        <v>0</v>
      </c>
    </row>
    <row r="1408" customFormat="false" ht="15" hidden="false" customHeight="false" outlineLevel="0" collapsed="false">
      <c r="A1408" s="4" t="n">
        <f aca="false">WORKDAY(A1407, 1)</f>
        <v>45853</v>
      </c>
      <c r="B1408" s="33" t="n">
        <f aca="false">DATE(2000, MONTH(A1408), DAY(A1408))</f>
        <v>36722</v>
      </c>
      <c r="C1408" s="33" t="n">
        <f aca="false">VLOOKUP(B1408, $R$9:$S$13, 2)</f>
        <v>36789</v>
      </c>
      <c r="D1408" s="34" t="n">
        <f aca="false">IF(OR(C1408=B1408, AND(C1408&lt;&gt;C1407, C1407&gt;B1407)), 1, 0)</f>
        <v>0</v>
      </c>
      <c r="E1408" s="4" t="n">
        <f aca="false" t="array" ref="E1408:E1408">INDEX($A$9:A1407, MAX(IF($D$9:D1407=1, ROW(D$9:$D1407)-ROW($D$9)+1, 0)))</f>
        <v>45828</v>
      </c>
      <c r="F1408" s="36" t="n">
        <f aca="false">(A1408-$A$2)/365.25</f>
        <v>5.36344969199179</v>
      </c>
      <c r="G1408" s="37" t="n">
        <f aca="false">INDEX('Default Prob'!$P$5:$P$14,MIN(1+_xlfn.IFNA(MATCH(F1408,'Default Prob'!$F$5:$F$14,1),0),COUNT('Default Prob'!$P$5:$P$14)))</f>
        <v>0.0488818117920023</v>
      </c>
      <c r="H1408" s="37" t="n">
        <f aca="false">H1407*EXP(-G1407*(F1408-F1407))</f>
        <v>0.810830693936419</v>
      </c>
      <c r="I1408" s="38" t="n">
        <f aca="false">H1407-H1408</f>
        <v>0.00010852163089381</v>
      </c>
      <c r="J1408" s="39" t="n">
        <f aca="false">INDEX('Default Prob'!$C$3:$C$20, _xlfn.IFNA(MATCH(F1408, 'Default Prob'!$B$3:$B$20, 1), 1))</f>
        <v>-0.00443</v>
      </c>
      <c r="K1408" s="40" t="n">
        <f aca="false">1/((1+J1408)^F1408)</f>
        <v>1.02409865696152</v>
      </c>
      <c r="L1408" s="41" t="n">
        <f aca="false">IF(AND(D1408, A1408 &lt;= $G$2), $D$5*$D$2*(A1408-E1408)/365.25, 0)</f>
        <v>0</v>
      </c>
      <c r="M1408" s="41" t="n">
        <f aca="false">IF(A1408&lt;=$G$2, $D$5*$D$2*(A1408-E1408)/365.25, 0)</f>
        <v>0</v>
      </c>
      <c r="N1408" s="42" t="n">
        <f aca="false">(L1408*H1408 + M1408*I1408) * K1408</f>
        <v>0</v>
      </c>
      <c r="O1408" s="43" t="n">
        <f aca="false">IF(A1408&lt;=$G$2, $D$2*(1-$D$3), 0)</f>
        <v>0</v>
      </c>
      <c r="P1408" s="44" t="n">
        <f aca="false">O1408*I1408*K1408</f>
        <v>0</v>
      </c>
    </row>
    <row r="1409" customFormat="false" ht="15" hidden="false" customHeight="false" outlineLevel="0" collapsed="false">
      <c r="A1409" s="4" t="n">
        <f aca="false">WORKDAY(A1408, 1)</f>
        <v>45854</v>
      </c>
      <c r="B1409" s="33" t="n">
        <f aca="false">DATE(2000, MONTH(A1409), DAY(A1409))</f>
        <v>36723</v>
      </c>
      <c r="C1409" s="33" t="n">
        <f aca="false">VLOOKUP(B1409, $R$9:$S$13, 2)</f>
        <v>36789</v>
      </c>
      <c r="D1409" s="34" t="n">
        <f aca="false">IF(OR(C1409=B1409, AND(C1409&lt;&gt;C1408, C1408&gt;B1408)), 1, 0)</f>
        <v>0</v>
      </c>
      <c r="E1409" s="4" t="n">
        <f aca="false" t="array" ref="E1409:E1409">INDEX($A$9:A1408, MAX(IF($D$9:D1408=1, ROW(D$9:$D1408)-ROW($D$9)+1, 0)))</f>
        <v>45828</v>
      </c>
      <c r="F1409" s="36" t="n">
        <f aca="false">(A1409-$A$2)/365.25</f>
        <v>5.36618754277892</v>
      </c>
      <c r="G1409" s="37" t="n">
        <f aca="false">INDEX('Default Prob'!$P$5:$P$14,MIN(1+_xlfn.IFNA(MATCH(F1409,'Default Prob'!$F$5:$F$14,1),0),COUNT('Default Prob'!$P$5:$P$14)))</f>
        <v>0.0488818117920023</v>
      </c>
      <c r="H1409" s="37" t="n">
        <f aca="false">H1408*EXP(-G1408*(F1409-F1408))</f>
        <v>0.810722186828124</v>
      </c>
      <c r="I1409" s="38" t="n">
        <f aca="false">H1408-H1409</f>
        <v>0.000108507108295686</v>
      </c>
      <c r="J1409" s="39" t="n">
        <f aca="false">INDEX('Default Prob'!$C$3:$C$20, _xlfn.IFNA(MATCH(F1409, 'Default Prob'!$B$3:$B$20, 1), 1))</f>
        <v>-0.00443</v>
      </c>
      <c r="K1409" s="40" t="n">
        <f aca="false">1/((1+J1409)^F1409)</f>
        <v>1.024111105595</v>
      </c>
      <c r="L1409" s="41" t="n">
        <f aca="false">IF(AND(D1409, A1409 &lt;= $G$2), $D$5*$D$2*(A1409-E1409)/365.25, 0)</f>
        <v>0</v>
      </c>
      <c r="M1409" s="41" t="n">
        <f aca="false">IF(A1409&lt;=$G$2, $D$5*$D$2*(A1409-E1409)/365.25, 0)</f>
        <v>0</v>
      </c>
      <c r="N1409" s="42" t="n">
        <f aca="false">(L1409*H1409 + M1409*I1409) * K1409</f>
        <v>0</v>
      </c>
      <c r="O1409" s="43" t="n">
        <f aca="false">IF(A1409&lt;=$G$2, $D$2*(1-$D$3), 0)</f>
        <v>0</v>
      </c>
      <c r="P1409" s="44" t="n">
        <f aca="false">O1409*I1409*K1409</f>
        <v>0</v>
      </c>
    </row>
    <row r="1410" customFormat="false" ht="15" hidden="false" customHeight="false" outlineLevel="0" collapsed="false">
      <c r="A1410" s="4" t="n">
        <f aca="false">WORKDAY(A1409, 1)</f>
        <v>45855</v>
      </c>
      <c r="B1410" s="33" t="n">
        <f aca="false">DATE(2000, MONTH(A1410), DAY(A1410))</f>
        <v>36724</v>
      </c>
      <c r="C1410" s="33" t="n">
        <f aca="false">VLOOKUP(B1410, $R$9:$S$13, 2)</f>
        <v>36789</v>
      </c>
      <c r="D1410" s="34" t="n">
        <f aca="false">IF(OR(C1410=B1410, AND(C1410&lt;&gt;C1409, C1409&gt;B1409)), 1, 0)</f>
        <v>0</v>
      </c>
      <c r="E1410" s="4" t="n">
        <f aca="false" t="array" ref="E1410:E1410">INDEX($A$9:A1409, MAX(IF($D$9:D1409=1, ROW(D$9:$D1409)-ROW($D$9)+1, 0)))</f>
        <v>45828</v>
      </c>
      <c r="F1410" s="36" t="n">
        <f aca="false">(A1410-$A$2)/365.25</f>
        <v>5.36892539356605</v>
      </c>
      <c r="G1410" s="37" t="n">
        <f aca="false">INDEX('Default Prob'!$P$5:$P$14,MIN(1+_xlfn.IFNA(MATCH(F1410,'Default Prob'!$F$5:$F$14,1),0),COUNT('Default Prob'!$P$5:$P$14)))</f>
        <v>0.0488818117920023</v>
      </c>
      <c r="H1410" s="37" t="n">
        <f aca="false">H1409*EXP(-G1409*(F1410-F1409))</f>
        <v>0.810613694240483</v>
      </c>
      <c r="I1410" s="38" t="n">
        <f aca="false">H1409-H1410</f>
        <v>0.000108492587640896</v>
      </c>
      <c r="J1410" s="39" t="n">
        <f aca="false">INDEX('Default Prob'!$C$3:$C$20, _xlfn.IFNA(MATCH(F1410, 'Default Prob'!$B$3:$B$20, 1), 1))</f>
        <v>-0.00443</v>
      </c>
      <c r="K1410" s="40" t="n">
        <f aca="false">1/((1+J1410)^F1410)</f>
        <v>1.02412355437981</v>
      </c>
      <c r="L1410" s="41" t="n">
        <f aca="false">IF(AND(D1410, A1410 &lt;= $G$2), $D$5*$D$2*(A1410-E1410)/365.25, 0)</f>
        <v>0</v>
      </c>
      <c r="M1410" s="41" t="n">
        <f aca="false">IF(A1410&lt;=$G$2, $D$5*$D$2*(A1410-E1410)/365.25, 0)</f>
        <v>0</v>
      </c>
      <c r="N1410" s="42" t="n">
        <f aca="false">(L1410*H1410 + M1410*I1410) * K1410</f>
        <v>0</v>
      </c>
      <c r="O1410" s="43" t="n">
        <f aca="false">IF(A1410&lt;=$G$2, $D$2*(1-$D$3), 0)</f>
        <v>0</v>
      </c>
      <c r="P1410" s="44" t="n">
        <f aca="false">O1410*I1410*K1410</f>
        <v>0</v>
      </c>
    </row>
    <row r="1411" customFormat="false" ht="15" hidden="false" customHeight="false" outlineLevel="0" collapsed="false">
      <c r="A1411" s="4" t="n">
        <f aca="false">WORKDAY(A1410, 1)</f>
        <v>45856</v>
      </c>
      <c r="B1411" s="33" t="n">
        <f aca="false">DATE(2000, MONTH(A1411), DAY(A1411))</f>
        <v>36725</v>
      </c>
      <c r="C1411" s="33" t="n">
        <f aca="false">VLOOKUP(B1411, $R$9:$S$13, 2)</f>
        <v>36789</v>
      </c>
      <c r="D1411" s="34" t="n">
        <f aca="false">IF(OR(C1411=B1411, AND(C1411&lt;&gt;C1410, C1410&gt;B1410)), 1, 0)</f>
        <v>0</v>
      </c>
      <c r="E1411" s="4" t="n">
        <f aca="false" t="array" ref="E1411:E1411">INDEX($A$9:A1410, MAX(IF($D$9:D1410=1, ROW(D$9:$D1410)-ROW($D$9)+1, 0)))</f>
        <v>45828</v>
      </c>
      <c r="F1411" s="36" t="n">
        <f aca="false">(A1411-$A$2)/365.25</f>
        <v>5.37166324435318</v>
      </c>
      <c r="G1411" s="37" t="n">
        <f aca="false">INDEX('Default Prob'!$P$5:$P$14,MIN(1+_xlfn.IFNA(MATCH(F1411,'Default Prob'!$F$5:$F$14,1),0),COUNT('Default Prob'!$P$5:$P$14)))</f>
        <v>0.0488818117920023</v>
      </c>
      <c r="H1411" s="37" t="n">
        <f aca="false">H1410*EXP(-G1410*(F1411-F1410))</f>
        <v>0.810505216171553</v>
      </c>
      <c r="I1411" s="38" t="n">
        <f aca="false">H1410-H1411</f>
        <v>0.000108478068929441</v>
      </c>
      <c r="J1411" s="39" t="n">
        <f aca="false">INDEX('Default Prob'!$C$3:$C$20, _xlfn.IFNA(MATCH(F1411, 'Default Prob'!$B$3:$B$20, 1), 1))</f>
        <v>-0.00443</v>
      </c>
      <c r="K1411" s="40" t="n">
        <f aca="false">1/((1+J1411)^F1411)</f>
        <v>1.02413600331593</v>
      </c>
      <c r="L1411" s="41" t="n">
        <f aca="false">IF(AND(D1411, A1411 &lt;= $G$2), $D$5*$D$2*(A1411-E1411)/365.25, 0)</f>
        <v>0</v>
      </c>
      <c r="M1411" s="41" t="n">
        <f aca="false">IF(A1411&lt;=$G$2, $D$5*$D$2*(A1411-E1411)/365.25, 0)</f>
        <v>0</v>
      </c>
      <c r="N1411" s="42" t="n">
        <f aca="false">(L1411*H1411 + M1411*I1411) * K1411</f>
        <v>0</v>
      </c>
      <c r="O1411" s="43" t="n">
        <f aca="false">IF(A1411&lt;=$G$2, $D$2*(1-$D$3), 0)</f>
        <v>0</v>
      </c>
      <c r="P1411" s="44" t="n">
        <f aca="false">O1411*I1411*K1411</f>
        <v>0</v>
      </c>
    </row>
    <row r="1412" customFormat="false" ht="15" hidden="false" customHeight="false" outlineLevel="0" collapsed="false">
      <c r="A1412" s="4" t="n">
        <f aca="false">WORKDAY(A1411, 1)</f>
        <v>45859</v>
      </c>
      <c r="B1412" s="33" t="n">
        <f aca="false">DATE(2000, MONTH(A1412), DAY(A1412))</f>
        <v>36728</v>
      </c>
      <c r="C1412" s="33" t="n">
        <f aca="false">VLOOKUP(B1412, $R$9:$S$13, 2)</f>
        <v>36789</v>
      </c>
      <c r="D1412" s="34" t="n">
        <f aca="false">IF(OR(C1412=B1412, AND(C1412&lt;&gt;C1411, C1411&gt;B1411)), 1, 0)</f>
        <v>0</v>
      </c>
      <c r="E1412" s="4" t="n">
        <f aca="false" t="array" ref="E1412:E1412">INDEX($A$9:A1411, MAX(IF($D$9:D1411=1, ROW(D$9:$D1411)-ROW($D$9)+1, 0)))</f>
        <v>45828</v>
      </c>
      <c r="F1412" s="36" t="n">
        <f aca="false">(A1412-$A$2)/365.25</f>
        <v>5.37987679671458</v>
      </c>
      <c r="G1412" s="37" t="n">
        <f aca="false">INDEX('Default Prob'!$P$5:$P$14,MIN(1+_xlfn.IFNA(MATCH(F1412,'Default Prob'!$F$5:$F$14,1),0),COUNT('Default Prob'!$P$5:$P$14)))</f>
        <v>0.0488818117920023</v>
      </c>
      <c r="H1412" s="37" t="n">
        <f aca="false">H1411*EXP(-G1411*(F1412-F1411))</f>
        <v>0.810179869057606</v>
      </c>
      <c r="I1412" s="38" t="n">
        <f aca="false">H1411-H1412</f>
        <v>0.000325347113946939</v>
      </c>
      <c r="J1412" s="39" t="n">
        <f aca="false">INDEX('Default Prob'!$C$3:$C$20, _xlfn.IFNA(MATCH(F1412, 'Default Prob'!$B$3:$B$20, 1), 1))</f>
        <v>-0.00443</v>
      </c>
      <c r="K1412" s="40" t="n">
        <f aca="false">1/((1+J1412)^F1412)</f>
        <v>1.02417335103227</v>
      </c>
      <c r="L1412" s="41" t="n">
        <f aca="false">IF(AND(D1412, A1412 &lt;= $G$2), $D$5*$D$2*(A1412-E1412)/365.25, 0)</f>
        <v>0</v>
      </c>
      <c r="M1412" s="41" t="n">
        <f aca="false">IF(A1412&lt;=$G$2, $D$5*$D$2*(A1412-E1412)/365.25, 0)</f>
        <v>0</v>
      </c>
      <c r="N1412" s="42" t="n">
        <f aca="false">(L1412*H1412 + M1412*I1412) * K1412</f>
        <v>0</v>
      </c>
      <c r="O1412" s="43" t="n">
        <f aca="false">IF(A1412&lt;=$G$2, $D$2*(1-$D$3), 0)</f>
        <v>0</v>
      </c>
      <c r="P1412" s="44" t="n">
        <f aca="false">O1412*I1412*K1412</f>
        <v>0</v>
      </c>
    </row>
    <row r="1413" customFormat="false" ht="15" hidden="false" customHeight="false" outlineLevel="0" collapsed="false">
      <c r="A1413" s="4" t="n">
        <f aca="false">WORKDAY(A1412, 1)</f>
        <v>45860</v>
      </c>
      <c r="B1413" s="33" t="n">
        <f aca="false">DATE(2000, MONTH(A1413), DAY(A1413))</f>
        <v>36729</v>
      </c>
      <c r="C1413" s="33" t="n">
        <f aca="false">VLOOKUP(B1413, $R$9:$S$13, 2)</f>
        <v>36789</v>
      </c>
      <c r="D1413" s="34" t="n">
        <f aca="false">IF(OR(C1413=B1413, AND(C1413&lt;&gt;C1412, C1412&gt;B1412)), 1, 0)</f>
        <v>0</v>
      </c>
      <c r="E1413" s="4" t="n">
        <f aca="false" t="array" ref="E1413:E1413">INDEX($A$9:A1412, MAX(IF($D$9:D1412=1, ROW(D$9:$D1412)-ROW($D$9)+1, 0)))</f>
        <v>45828</v>
      </c>
      <c r="F1413" s="36" t="n">
        <f aca="false">(A1413-$A$2)/365.25</f>
        <v>5.38261464750171</v>
      </c>
      <c r="G1413" s="37" t="n">
        <f aca="false">INDEX('Default Prob'!$P$5:$P$14,MIN(1+_xlfn.IFNA(MATCH(F1413,'Default Prob'!$F$5:$F$14,1),0),COUNT('Default Prob'!$P$5:$P$14)))</f>
        <v>0.0488818117920023</v>
      </c>
      <c r="H1413" s="37" t="n">
        <f aca="false">H1412*EXP(-G1412*(F1413-F1412))</f>
        <v>0.810071449044096</v>
      </c>
      <c r="I1413" s="38" t="n">
        <f aca="false">H1412-H1413</f>
        <v>0.000108420013509858</v>
      </c>
      <c r="J1413" s="39" t="n">
        <f aca="false">INDEX('Default Prob'!$C$3:$C$20, _xlfn.IFNA(MATCH(F1413, 'Default Prob'!$B$3:$B$20, 1), 1))</f>
        <v>-0.00443</v>
      </c>
      <c r="K1413" s="40" t="n">
        <f aca="false">1/((1+J1413)^F1413)</f>
        <v>1.02418580057371</v>
      </c>
      <c r="L1413" s="41" t="n">
        <f aca="false">IF(AND(D1413, A1413 &lt;= $G$2), $D$5*$D$2*(A1413-E1413)/365.25, 0)</f>
        <v>0</v>
      </c>
      <c r="M1413" s="41" t="n">
        <f aca="false">IF(A1413&lt;=$G$2, $D$5*$D$2*(A1413-E1413)/365.25, 0)</f>
        <v>0</v>
      </c>
      <c r="N1413" s="42" t="n">
        <f aca="false">(L1413*H1413 + M1413*I1413) * K1413</f>
        <v>0</v>
      </c>
      <c r="O1413" s="43" t="n">
        <f aca="false">IF(A1413&lt;=$G$2, $D$2*(1-$D$3), 0)</f>
        <v>0</v>
      </c>
      <c r="P1413" s="44" t="n">
        <f aca="false">O1413*I1413*K1413</f>
        <v>0</v>
      </c>
    </row>
    <row r="1414" customFormat="false" ht="15" hidden="false" customHeight="false" outlineLevel="0" collapsed="false">
      <c r="A1414" s="4" t="n">
        <f aca="false">WORKDAY(A1413, 1)</f>
        <v>45861</v>
      </c>
      <c r="B1414" s="33" t="n">
        <f aca="false">DATE(2000, MONTH(A1414), DAY(A1414))</f>
        <v>36730</v>
      </c>
      <c r="C1414" s="33" t="n">
        <f aca="false">VLOOKUP(B1414, $R$9:$S$13, 2)</f>
        <v>36789</v>
      </c>
      <c r="D1414" s="34" t="n">
        <f aca="false">IF(OR(C1414=B1414, AND(C1414&lt;&gt;C1413, C1413&gt;B1413)), 1, 0)</f>
        <v>0</v>
      </c>
      <c r="E1414" s="4" t="n">
        <f aca="false" t="array" ref="E1414:E1414">INDEX($A$9:A1413, MAX(IF($D$9:D1413=1, ROW(D$9:$D1413)-ROW($D$9)+1, 0)))</f>
        <v>45828</v>
      </c>
      <c r="F1414" s="36" t="n">
        <f aca="false">(A1414-$A$2)/365.25</f>
        <v>5.38535249828884</v>
      </c>
      <c r="G1414" s="37" t="n">
        <f aca="false">INDEX('Default Prob'!$P$5:$P$14,MIN(1+_xlfn.IFNA(MATCH(F1414,'Default Prob'!$F$5:$F$14,1),0),COUNT('Default Prob'!$P$5:$P$14)))</f>
        <v>0.0488818117920023</v>
      </c>
      <c r="H1414" s="37" t="n">
        <f aca="false">H1413*EXP(-G1413*(F1414-F1413))</f>
        <v>0.809963043539586</v>
      </c>
      <c r="I1414" s="38" t="n">
        <f aca="false">H1413-H1414</f>
        <v>0.000108405504510301</v>
      </c>
      <c r="J1414" s="39" t="n">
        <f aca="false">INDEX('Default Prob'!$C$3:$C$20, _xlfn.IFNA(MATCH(F1414, 'Default Prob'!$B$3:$B$20, 1), 1))</f>
        <v>-0.00443</v>
      </c>
      <c r="K1414" s="40" t="n">
        <f aca="false">1/((1+J1414)^F1414)</f>
        <v>1.02419825026648</v>
      </c>
      <c r="L1414" s="41" t="n">
        <f aca="false">IF(AND(D1414, A1414 &lt;= $G$2), $D$5*$D$2*(A1414-E1414)/365.25, 0)</f>
        <v>0</v>
      </c>
      <c r="M1414" s="41" t="n">
        <f aca="false">IF(A1414&lt;=$G$2, $D$5*$D$2*(A1414-E1414)/365.25, 0)</f>
        <v>0</v>
      </c>
      <c r="N1414" s="42" t="n">
        <f aca="false">(L1414*H1414 + M1414*I1414) * K1414</f>
        <v>0</v>
      </c>
      <c r="O1414" s="43" t="n">
        <f aca="false">IF(A1414&lt;=$G$2, $D$2*(1-$D$3), 0)</f>
        <v>0</v>
      </c>
      <c r="P1414" s="44" t="n">
        <f aca="false">O1414*I1414*K1414</f>
        <v>0</v>
      </c>
    </row>
    <row r="1415" customFormat="false" ht="15" hidden="false" customHeight="false" outlineLevel="0" collapsed="false">
      <c r="A1415" s="4" t="n">
        <f aca="false">WORKDAY(A1414, 1)</f>
        <v>45862</v>
      </c>
      <c r="B1415" s="33" t="n">
        <f aca="false">DATE(2000, MONTH(A1415), DAY(A1415))</f>
        <v>36731</v>
      </c>
      <c r="C1415" s="33" t="n">
        <f aca="false">VLOOKUP(B1415, $R$9:$S$13, 2)</f>
        <v>36789</v>
      </c>
      <c r="D1415" s="34" t="n">
        <f aca="false">IF(OR(C1415=B1415, AND(C1415&lt;&gt;C1414, C1414&gt;B1414)), 1, 0)</f>
        <v>0</v>
      </c>
      <c r="E1415" s="4" t="n">
        <f aca="false" t="array" ref="E1415:E1415">INDEX($A$9:A1414, MAX(IF($D$9:D1414=1, ROW(D$9:$D1414)-ROW($D$9)+1, 0)))</f>
        <v>45828</v>
      </c>
      <c r="F1415" s="36" t="n">
        <f aca="false">(A1415-$A$2)/365.25</f>
        <v>5.38809034907598</v>
      </c>
      <c r="G1415" s="37" t="n">
        <f aca="false">INDEX('Default Prob'!$P$5:$P$14,MIN(1+_xlfn.IFNA(MATCH(F1415,'Default Prob'!$F$5:$F$14,1),0),COUNT('Default Prob'!$P$5:$P$14)))</f>
        <v>0.0488818117920023</v>
      </c>
      <c r="H1415" s="37" t="n">
        <f aca="false">H1414*EXP(-G1414*(F1415-F1414))</f>
        <v>0.809854652542134</v>
      </c>
      <c r="I1415" s="38" t="n">
        <f aca="false">H1414-H1415</f>
        <v>0.000108390997452412</v>
      </c>
      <c r="J1415" s="39" t="n">
        <f aca="false">INDEX('Default Prob'!$C$3:$C$20, _xlfn.IFNA(MATCH(F1415, 'Default Prob'!$B$3:$B$20, 1), 1))</f>
        <v>-0.00443</v>
      </c>
      <c r="K1415" s="40" t="n">
        <f aca="false">1/((1+J1415)^F1415)</f>
        <v>1.02421070011059</v>
      </c>
      <c r="L1415" s="41" t="n">
        <f aca="false">IF(AND(D1415, A1415 &lt;= $G$2), $D$5*$D$2*(A1415-E1415)/365.25, 0)</f>
        <v>0</v>
      </c>
      <c r="M1415" s="41" t="n">
        <f aca="false">IF(A1415&lt;=$G$2, $D$5*$D$2*(A1415-E1415)/365.25, 0)</f>
        <v>0</v>
      </c>
      <c r="N1415" s="42" t="n">
        <f aca="false">(L1415*H1415 + M1415*I1415) * K1415</f>
        <v>0</v>
      </c>
      <c r="O1415" s="43" t="n">
        <f aca="false">IF(A1415&lt;=$G$2, $D$2*(1-$D$3), 0)</f>
        <v>0</v>
      </c>
      <c r="P1415" s="44" t="n">
        <f aca="false">O1415*I1415*K1415</f>
        <v>0</v>
      </c>
    </row>
    <row r="1416" customFormat="false" ht="15" hidden="false" customHeight="false" outlineLevel="0" collapsed="false">
      <c r="A1416" s="4" t="n">
        <f aca="false">WORKDAY(A1415, 1)</f>
        <v>45863</v>
      </c>
      <c r="B1416" s="33" t="n">
        <f aca="false">DATE(2000, MONTH(A1416), DAY(A1416))</f>
        <v>36732</v>
      </c>
      <c r="C1416" s="33" t="n">
        <f aca="false">VLOOKUP(B1416, $R$9:$S$13, 2)</f>
        <v>36789</v>
      </c>
      <c r="D1416" s="34" t="n">
        <f aca="false">IF(OR(C1416=B1416, AND(C1416&lt;&gt;C1415, C1415&gt;B1415)), 1, 0)</f>
        <v>0</v>
      </c>
      <c r="E1416" s="4" t="n">
        <f aca="false" t="array" ref="E1416:E1416">INDEX($A$9:A1415, MAX(IF($D$9:D1415=1, ROW(D$9:$D1415)-ROW($D$9)+1, 0)))</f>
        <v>45828</v>
      </c>
      <c r="F1416" s="36" t="n">
        <f aca="false">(A1416-$A$2)/365.25</f>
        <v>5.39082819986311</v>
      </c>
      <c r="G1416" s="37" t="n">
        <f aca="false">INDEX('Default Prob'!$P$5:$P$14,MIN(1+_xlfn.IFNA(MATCH(F1416,'Default Prob'!$F$5:$F$14,1),0),COUNT('Default Prob'!$P$5:$P$14)))</f>
        <v>0.0488818117920023</v>
      </c>
      <c r="H1416" s="37" t="n">
        <f aca="false">H1415*EXP(-G1415*(F1416-F1415))</f>
        <v>0.809746276049798</v>
      </c>
      <c r="I1416" s="38" t="n">
        <f aca="false">H1415-H1416</f>
        <v>0.000108376492335971</v>
      </c>
      <c r="J1416" s="39" t="n">
        <f aca="false">INDEX('Default Prob'!$C$3:$C$20, _xlfn.IFNA(MATCH(F1416, 'Default Prob'!$B$3:$B$20, 1), 1))</f>
        <v>-0.00443</v>
      </c>
      <c r="K1416" s="40" t="n">
        <f aca="false">1/((1+J1416)^F1416)</f>
        <v>1.02422315010603</v>
      </c>
      <c r="L1416" s="41" t="n">
        <f aca="false">IF(AND(D1416, A1416 &lt;= $G$2), $D$5*$D$2*(A1416-E1416)/365.25, 0)</f>
        <v>0</v>
      </c>
      <c r="M1416" s="41" t="n">
        <f aca="false">IF(A1416&lt;=$G$2, $D$5*$D$2*(A1416-E1416)/365.25, 0)</f>
        <v>0</v>
      </c>
      <c r="N1416" s="42" t="n">
        <f aca="false">(L1416*H1416 + M1416*I1416) * K1416</f>
        <v>0</v>
      </c>
      <c r="O1416" s="43" t="n">
        <f aca="false">IF(A1416&lt;=$G$2, $D$2*(1-$D$3), 0)</f>
        <v>0</v>
      </c>
      <c r="P1416" s="44" t="n">
        <f aca="false">O1416*I1416*K1416</f>
        <v>0</v>
      </c>
    </row>
    <row r="1417" customFormat="false" ht="15" hidden="false" customHeight="false" outlineLevel="0" collapsed="false">
      <c r="A1417" s="4" t="n">
        <f aca="false">WORKDAY(A1416, 1)</f>
        <v>45866</v>
      </c>
      <c r="B1417" s="33" t="n">
        <f aca="false">DATE(2000, MONTH(A1417), DAY(A1417))</f>
        <v>36735</v>
      </c>
      <c r="C1417" s="33" t="n">
        <f aca="false">VLOOKUP(B1417, $R$9:$S$13, 2)</f>
        <v>36789</v>
      </c>
      <c r="D1417" s="34" t="n">
        <f aca="false">IF(OR(C1417=B1417, AND(C1417&lt;&gt;C1416, C1416&gt;B1416)), 1, 0)</f>
        <v>0</v>
      </c>
      <c r="E1417" s="4" t="n">
        <f aca="false" t="array" ref="E1417:E1417">INDEX($A$9:A1416, MAX(IF($D$9:D1416=1, ROW(D$9:$D1416)-ROW($D$9)+1, 0)))</f>
        <v>45828</v>
      </c>
      <c r="F1417" s="36" t="n">
        <f aca="false">(A1417-$A$2)/365.25</f>
        <v>5.3990417522245</v>
      </c>
      <c r="G1417" s="37" t="n">
        <f aca="false">INDEX('Default Prob'!$P$5:$P$14,MIN(1+_xlfn.IFNA(MATCH(F1417,'Default Prob'!$F$5:$F$14,1),0),COUNT('Default Prob'!$P$5:$P$14)))</f>
        <v>0.0488818117920023</v>
      </c>
      <c r="H1417" s="37" t="n">
        <f aca="false">H1416*EXP(-G1416*(F1417-F1416))</f>
        <v>0.809421233584079</v>
      </c>
      <c r="I1417" s="38" t="n">
        <f aca="false">H1416-H1417</f>
        <v>0.000325042465718517</v>
      </c>
      <c r="J1417" s="39" t="n">
        <f aca="false">INDEX('Default Prob'!$C$3:$C$20, _xlfn.IFNA(MATCH(F1417, 'Default Prob'!$B$3:$B$20, 1), 1))</f>
        <v>-0.00443</v>
      </c>
      <c r="K1417" s="40" t="n">
        <f aca="false">1/((1+J1417)^F1417)</f>
        <v>1.0242605010004</v>
      </c>
      <c r="L1417" s="41" t="n">
        <f aca="false">IF(AND(D1417, A1417 &lt;= $G$2), $D$5*$D$2*(A1417-E1417)/365.25, 0)</f>
        <v>0</v>
      </c>
      <c r="M1417" s="41" t="n">
        <f aca="false">IF(A1417&lt;=$G$2, $D$5*$D$2*(A1417-E1417)/365.25, 0)</f>
        <v>0</v>
      </c>
      <c r="N1417" s="42" t="n">
        <f aca="false">(L1417*H1417 + M1417*I1417) * K1417</f>
        <v>0</v>
      </c>
      <c r="O1417" s="43" t="n">
        <f aca="false">IF(A1417&lt;=$G$2, $D$2*(1-$D$3), 0)</f>
        <v>0</v>
      </c>
      <c r="P1417" s="44" t="n">
        <f aca="false">O1417*I1417*K1417</f>
        <v>0</v>
      </c>
    </row>
    <row r="1418" customFormat="false" ht="15" hidden="false" customHeight="false" outlineLevel="0" collapsed="false">
      <c r="A1418" s="4" t="n">
        <f aca="false">WORKDAY(A1417, 1)</f>
        <v>45867</v>
      </c>
      <c r="B1418" s="33" t="n">
        <f aca="false">DATE(2000, MONTH(A1418), DAY(A1418))</f>
        <v>36736</v>
      </c>
      <c r="C1418" s="33" t="n">
        <f aca="false">VLOOKUP(B1418, $R$9:$S$13, 2)</f>
        <v>36789</v>
      </c>
      <c r="D1418" s="34" t="n">
        <f aca="false">IF(OR(C1418=B1418, AND(C1418&lt;&gt;C1417, C1417&gt;B1417)), 1, 0)</f>
        <v>0</v>
      </c>
      <c r="E1418" s="4" t="n">
        <f aca="false" t="array" ref="E1418:E1418">INDEX($A$9:A1417, MAX(IF($D$9:D1417=1, ROW(D$9:$D1417)-ROW($D$9)+1, 0)))</f>
        <v>45828</v>
      </c>
      <c r="F1418" s="36" t="n">
        <f aca="false">(A1418-$A$2)/365.25</f>
        <v>5.40177960301164</v>
      </c>
      <c r="G1418" s="37" t="n">
        <f aca="false">INDEX('Default Prob'!$P$5:$P$14,MIN(1+_xlfn.IFNA(MATCH(F1418,'Default Prob'!$F$5:$F$14,1),0),COUNT('Default Prob'!$P$5:$P$14)))</f>
        <v>0.0488818117920023</v>
      </c>
      <c r="H1418" s="37" t="n">
        <f aca="false">H1417*EXP(-G1417*(F1418-F1417))</f>
        <v>0.809312915092801</v>
      </c>
      <c r="I1418" s="38" t="n">
        <f aca="false">H1417-H1418</f>
        <v>0.000108318491278236</v>
      </c>
      <c r="J1418" s="39" t="n">
        <f aca="false">INDEX('Default Prob'!$C$3:$C$20, _xlfn.IFNA(MATCH(F1418, 'Default Prob'!$B$3:$B$20, 1), 1))</f>
        <v>-0.00443</v>
      </c>
      <c r="K1418" s="40" t="n">
        <f aca="false">1/((1+J1418)^F1418)</f>
        <v>1.02427295160121</v>
      </c>
      <c r="L1418" s="41" t="n">
        <f aca="false">IF(AND(D1418, A1418 &lt;= $G$2), $D$5*$D$2*(A1418-E1418)/365.25, 0)</f>
        <v>0</v>
      </c>
      <c r="M1418" s="41" t="n">
        <f aca="false">IF(A1418&lt;=$G$2, $D$5*$D$2*(A1418-E1418)/365.25, 0)</f>
        <v>0</v>
      </c>
      <c r="N1418" s="42" t="n">
        <f aca="false">(L1418*H1418 + M1418*I1418) * K1418</f>
        <v>0</v>
      </c>
      <c r="O1418" s="43" t="n">
        <f aca="false">IF(A1418&lt;=$G$2, $D$2*(1-$D$3), 0)</f>
        <v>0</v>
      </c>
      <c r="P1418" s="44" t="n">
        <f aca="false">O1418*I1418*K1418</f>
        <v>0</v>
      </c>
    </row>
    <row r="1419" customFormat="false" ht="15" hidden="false" customHeight="false" outlineLevel="0" collapsed="false">
      <c r="A1419" s="4" t="n">
        <f aca="false">WORKDAY(A1418, 1)</f>
        <v>45868</v>
      </c>
      <c r="B1419" s="33" t="n">
        <f aca="false">DATE(2000, MONTH(A1419), DAY(A1419))</f>
        <v>36737</v>
      </c>
      <c r="C1419" s="33" t="n">
        <f aca="false">VLOOKUP(B1419, $R$9:$S$13, 2)</f>
        <v>36789</v>
      </c>
      <c r="D1419" s="34" t="n">
        <f aca="false">IF(OR(C1419=B1419, AND(C1419&lt;&gt;C1418, C1418&gt;B1418)), 1, 0)</f>
        <v>0</v>
      </c>
      <c r="E1419" s="4" t="n">
        <f aca="false" t="array" ref="E1419:E1419">INDEX($A$9:A1418, MAX(IF($D$9:D1418=1, ROW(D$9:$D1418)-ROW($D$9)+1, 0)))</f>
        <v>45828</v>
      </c>
      <c r="F1419" s="36" t="n">
        <f aca="false">(A1419-$A$2)/365.25</f>
        <v>5.40451745379877</v>
      </c>
      <c r="G1419" s="37" t="n">
        <f aca="false">INDEX('Default Prob'!$P$5:$P$14,MIN(1+_xlfn.IFNA(MATCH(F1419,'Default Prob'!$F$5:$F$14,1),0),COUNT('Default Prob'!$P$5:$P$14)))</f>
        <v>0.0488818117920023</v>
      </c>
      <c r="H1419" s="37" t="n">
        <f aca="false">H1418*EXP(-G1418*(F1419-F1418))</f>
        <v>0.809204611096936</v>
      </c>
      <c r="I1419" s="38" t="n">
        <f aca="false">H1418-H1419</f>
        <v>0.0001083039958647</v>
      </c>
      <c r="J1419" s="39" t="n">
        <f aca="false">INDEX('Default Prob'!$C$3:$C$20, _xlfn.IFNA(MATCH(F1419, 'Default Prob'!$B$3:$B$20, 1), 1))</f>
        <v>-0.00443</v>
      </c>
      <c r="K1419" s="40" t="n">
        <f aca="false">1/((1+J1419)^F1419)</f>
        <v>1.02428540235336</v>
      </c>
      <c r="L1419" s="41" t="n">
        <f aca="false">IF(AND(D1419, A1419 &lt;= $G$2), $D$5*$D$2*(A1419-E1419)/365.25, 0)</f>
        <v>0</v>
      </c>
      <c r="M1419" s="41" t="n">
        <f aca="false">IF(A1419&lt;=$G$2, $D$5*$D$2*(A1419-E1419)/365.25, 0)</f>
        <v>0</v>
      </c>
      <c r="N1419" s="42" t="n">
        <f aca="false">(L1419*H1419 + M1419*I1419) * K1419</f>
        <v>0</v>
      </c>
      <c r="O1419" s="43" t="n">
        <f aca="false">IF(A1419&lt;=$G$2, $D$2*(1-$D$3), 0)</f>
        <v>0</v>
      </c>
      <c r="P1419" s="44" t="n">
        <f aca="false">O1419*I1419*K1419</f>
        <v>0</v>
      </c>
    </row>
    <row r="1420" customFormat="false" ht="15" hidden="false" customHeight="false" outlineLevel="0" collapsed="false">
      <c r="A1420" s="4" t="n">
        <f aca="false">WORKDAY(A1419, 1)</f>
        <v>45869</v>
      </c>
      <c r="B1420" s="33" t="n">
        <f aca="false">DATE(2000, MONTH(A1420), DAY(A1420))</f>
        <v>36738</v>
      </c>
      <c r="C1420" s="33" t="n">
        <f aca="false">VLOOKUP(B1420, $R$9:$S$13, 2)</f>
        <v>36789</v>
      </c>
      <c r="D1420" s="34" t="n">
        <f aca="false">IF(OR(C1420=B1420, AND(C1420&lt;&gt;C1419, C1419&gt;B1419)), 1, 0)</f>
        <v>0</v>
      </c>
      <c r="E1420" s="4" t="n">
        <f aca="false" t="array" ref="E1420:E1420">INDEX($A$9:A1419, MAX(IF($D$9:D1419=1, ROW(D$9:$D1419)-ROW($D$9)+1, 0)))</f>
        <v>45828</v>
      </c>
      <c r="F1420" s="36" t="n">
        <f aca="false">(A1420-$A$2)/365.25</f>
        <v>5.4072553045859</v>
      </c>
      <c r="G1420" s="37" t="n">
        <f aca="false">INDEX('Default Prob'!$P$5:$P$14,MIN(1+_xlfn.IFNA(MATCH(F1420,'Default Prob'!$F$5:$F$14,1),0),COUNT('Default Prob'!$P$5:$P$14)))</f>
        <v>0.0488818117920023</v>
      </c>
      <c r="H1420" s="37" t="n">
        <f aca="false">H1419*EXP(-G1419*(F1420-F1419))</f>
        <v>0.809096321594545</v>
      </c>
      <c r="I1420" s="38" t="n">
        <f aca="false">H1419-H1420</f>
        <v>0.000108289502390946</v>
      </c>
      <c r="J1420" s="39" t="n">
        <f aca="false">INDEX('Default Prob'!$C$3:$C$20, _xlfn.IFNA(MATCH(F1420, 'Default Prob'!$B$3:$B$20, 1), 1))</f>
        <v>-0.00443</v>
      </c>
      <c r="K1420" s="40" t="n">
        <f aca="false">1/((1+J1420)^F1420)</f>
        <v>1.02429785325687</v>
      </c>
      <c r="L1420" s="41" t="n">
        <f aca="false">IF(AND(D1420, A1420 &lt;= $G$2), $D$5*$D$2*(A1420-E1420)/365.25, 0)</f>
        <v>0</v>
      </c>
      <c r="M1420" s="41" t="n">
        <f aca="false">IF(A1420&lt;=$G$2, $D$5*$D$2*(A1420-E1420)/365.25, 0)</f>
        <v>0</v>
      </c>
      <c r="N1420" s="42" t="n">
        <f aca="false">(L1420*H1420 + M1420*I1420) * K1420</f>
        <v>0</v>
      </c>
      <c r="O1420" s="43" t="n">
        <f aca="false">IF(A1420&lt;=$G$2, $D$2*(1-$D$3), 0)</f>
        <v>0</v>
      </c>
      <c r="P1420" s="44" t="n">
        <f aca="false">O1420*I1420*K1420</f>
        <v>0</v>
      </c>
    </row>
    <row r="1421" customFormat="false" ht="15" hidden="false" customHeight="false" outlineLevel="0" collapsed="false">
      <c r="A1421" s="4" t="n">
        <f aca="false">WORKDAY(A1420, 1)</f>
        <v>45870</v>
      </c>
      <c r="B1421" s="33" t="n">
        <f aca="false">DATE(2000, MONTH(A1421), DAY(A1421))</f>
        <v>36739</v>
      </c>
      <c r="C1421" s="33" t="n">
        <f aca="false">VLOOKUP(B1421, $R$9:$S$13, 2)</f>
        <v>36789</v>
      </c>
      <c r="D1421" s="34" t="n">
        <f aca="false">IF(OR(C1421=B1421, AND(C1421&lt;&gt;C1420, C1420&gt;B1420)), 1, 0)</f>
        <v>0</v>
      </c>
      <c r="E1421" s="4" t="n">
        <f aca="false" t="array" ref="E1421:E1421">INDEX($A$9:A1420, MAX(IF($D$9:D1420=1, ROW(D$9:$D1420)-ROW($D$9)+1, 0)))</f>
        <v>45828</v>
      </c>
      <c r="F1421" s="36" t="n">
        <f aca="false">(A1421-$A$2)/365.25</f>
        <v>5.40999315537303</v>
      </c>
      <c r="G1421" s="37" t="n">
        <f aca="false">INDEX('Default Prob'!$P$5:$P$14,MIN(1+_xlfn.IFNA(MATCH(F1421,'Default Prob'!$F$5:$F$14,1),0),COUNT('Default Prob'!$P$5:$P$14)))</f>
        <v>0.0488818117920023</v>
      </c>
      <c r="H1421" s="37" t="n">
        <f aca="false">H1420*EXP(-G1420*(F1421-F1420))</f>
        <v>0.808988046583689</v>
      </c>
      <c r="I1421" s="38" t="n">
        <f aca="false">H1420-H1421</f>
        <v>0.00010827501085664</v>
      </c>
      <c r="J1421" s="39" t="n">
        <f aca="false">INDEX('Default Prob'!$C$3:$C$20, _xlfn.IFNA(MATCH(F1421, 'Default Prob'!$B$3:$B$20, 1), 1))</f>
        <v>-0.00443</v>
      </c>
      <c r="K1421" s="40" t="n">
        <f aca="false">1/((1+J1421)^F1421)</f>
        <v>1.02431030431172</v>
      </c>
      <c r="L1421" s="41" t="n">
        <f aca="false">IF(AND(D1421, A1421 &lt;= $G$2), $D$5*$D$2*(A1421-E1421)/365.25, 0)</f>
        <v>0</v>
      </c>
      <c r="M1421" s="41" t="n">
        <f aca="false">IF(A1421&lt;=$G$2, $D$5*$D$2*(A1421-E1421)/365.25, 0)</f>
        <v>0</v>
      </c>
      <c r="N1421" s="42" t="n">
        <f aca="false">(L1421*H1421 + M1421*I1421) * K1421</f>
        <v>0</v>
      </c>
      <c r="O1421" s="43" t="n">
        <f aca="false">IF(A1421&lt;=$G$2, $D$2*(1-$D$3), 0)</f>
        <v>0</v>
      </c>
      <c r="P1421" s="44" t="n">
        <f aca="false">O1421*I1421*K1421</f>
        <v>0</v>
      </c>
    </row>
    <row r="1422" customFormat="false" ht="15" hidden="false" customHeight="false" outlineLevel="0" collapsed="false">
      <c r="A1422" s="4" t="n">
        <f aca="false">WORKDAY(A1421, 1)</f>
        <v>45873</v>
      </c>
      <c r="B1422" s="33" t="n">
        <f aca="false">DATE(2000, MONTH(A1422), DAY(A1422))</f>
        <v>36742</v>
      </c>
      <c r="C1422" s="33" t="n">
        <f aca="false">VLOOKUP(B1422, $R$9:$S$13, 2)</f>
        <v>36789</v>
      </c>
      <c r="D1422" s="34" t="n">
        <f aca="false">IF(OR(C1422=B1422, AND(C1422&lt;&gt;C1421, C1421&gt;B1421)), 1, 0)</f>
        <v>0</v>
      </c>
      <c r="E1422" s="4" t="n">
        <f aca="false" t="array" ref="E1422:E1422">INDEX($A$9:A1421, MAX(IF($D$9:D1421=1, ROW(D$9:$D1421)-ROW($D$9)+1, 0)))</f>
        <v>45828</v>
      </c>
      <c r="F1422" s="36" t="n">
        <f aca="false">(A1422-$A$2)/365.25</f>
        <v>5.41820670773443</v>
      </c>
      <c r="G1422" s="37" t="n">
        <f aca="false">INDEX('Default Prob'!$P$5:$P$14,MIN(1+_xlfn.IFNA(MATCH(F1422,'Default Prob'!$F$5:$F$14,1),0),COUNT('Default Prob'!$P$5:$P$14)))</f>
        <v>0.0488818117920023</v>
      </c>
      <c r="H1422" s="37" t="n">
        <f aca="false">H1421*EXP(-G1421*(F1422-F1421))</f>
        <v>0.808663308480933</v>
      </c>
      <c r="I1422" s="38" t="n">
        <f aca="false">H1421-H1422</f>
        <v>0.000324738102756239</v>
      </c>
      <c r="J1422" s="39" t="n">
        <f aca="false">INDEX('Default Prob'!$C$3:$C$20, _xlfn.IFNA(MATCH(F1422, 'Default Prob'!$B$3:$B$20, 1), 1))</f>
        <v>-0.00443</v>
      </c>
      <c r="K1422" s="40" t="n">
        <f aca="false">1/((1+J1422)^F1422)</f>
        <v>1.02434765838438</v>
      </c>
      <c r="L1422" s="41" t="n">
        <f aca="false">IF(AND(D1422, A1422 &lt;= $G$2), $D$5*$D$2*(A1422-E1422)/365.25, 0)</f>
        <v>0</v>
      </c>
      <c r="M1422" s="41" t="n">
        <f aca="false">IF(A1422&lt;=$G$2, $D$5*$D$2*(A1422-E1422)/365.25, 0)</f>
        <v>0</v>
      </c>
      <c r="N1422" s="42" t="n">
        <f aca="false">(L1422*H1422 + M1422*I1422) * K1422</f>
        <v>0</v>
      </c>
      <c r="O1422" s="43" t="n">
        <f aca="false">IF(A1422&lt;=$G$2, $D$2*(1-$D$3), 0)</f>
        <v>0</v>
      </c>
      <c r="P1422" s="44" t="n">
        <f aca="false">O1422*I1422*K1422</f>
        <v>0</v>
      </c>
    </row>
    <row r="1423" customFormat="false" ht="15" hidden="false" customHeight="false" outlineLevel="0" collapsed="false">
      <c r="A1423" s="4" t="n">
        <f aca="false">WORKDAY(A1422, 1)</f>
        <v>45874</v>
      </c>
      <c r="B1423" s="33" t="n">
        <f aca="false">DATE(2000, MONTH(A1423), DAY(A1423))</f>
        <v>36743</v>
      </c>
      <c r="C1423" s="33" t="n">
        <f aca="false">VLOOKUP(B1423, $R$9:$S$13, 2)</f>
        <v>36789</v>
      </c>
      <c r="D1423" s="34" t="n">
        <f aca="false">IF(OR(C1423=B1423, AND(C1423&lt;&gt;C1422, C1422&gt;B1422)), 1, 0)</f>
        <v>0</v>
      </c>
      <c r="E1423" s="4" t="n">
        <f aca="false" t="array" ref="E1423:E1423">INDEX($A$9:A1422, MAX(IF($D$9:D1422=1, ROW(D$9:$D1422)-ROW($D$9)+1, 0)))</f>
        <v>45828</v>
      </c>
      <c r="F1423" s="36" t="n">
        <f aca="false">(A1423-$A$2)/365.25</f>
        <v>5.42094455852156</v>
      </c>
      <c r="G1423" s="37" t="n">
        <f aca="false">INDEX('Default Prob'!$P$5:$P$14,MIN(1+_xlfn.IFNA(MATCH(F1423,'Default Prob'!$F$5:$F$14,1),0),COUNT('Default Prob'!$P$5:$P$14)))</f>
        <v>0.0488818117920023</v>
      </c>
      <c r="H1423" s="37" t="n">
        <f aca="false">H1422*EXP(-G1422*(F1423-F1422))</f>
        <v>0.808555091416823</v>
      </c>
      <c r="I1423" s="38" t="n">
        <f aca="false">H1422-H1423</f>
        <v>0.000108217064110017</v>
      </c>
      <c r="J1423" s="39" t="n">
        <f aca="false">INDEX('Default Prob'!$C$3:$C$20, _xlfn.IFNA(MATCH(F1423, 'Default Prob'!$B$3:$B$20, 1), 1))</f>
        <v>-0.00443</v>
      </c>
      <c r="K1423" s="40" t="n">
        <f aca="false">1/((1+J1423)^F1423)</f>
        <v>1.02436011004465</v>
      </c>
      <c r="L1423" s="41" t="n">
        <f aca="false">IF(AND(D1423, A1423 &lt;= $G$2), $D$5*$D$2*(A1423-E1423)/365.25, 0)</f>
        <v>0</v>
      </c>
      <c r="M1423" s="41" t="n">
        <f aca="false">IF(A1423&lt;=$G$2, $D$5*$D$2*(A1423-E1423)/365.25, 0)</f>
        <v>0</v>
      </c>
      <c r="N1423" s="42" t="n">
        <f aca="false">(L1423*H1423 + M1423*I1423) * K1423</f>
        <v>0</v>
      </c>
      <c r="O1423" s="43" t="n">
        <f aca="false">IF(A1423&lt;=$G$2, $D$2*(1-$D$3), 0)</f>
        <v>0</v>
      </c>
      <c r="P1423" s="44" t="n">
        <f aca="false">O1423*I1423*K1423</f>
        <v>0</v>
      </c>
    </row>
    <row r="1424" customFormat="false" ht="15" hidden="false" customHeight="false" outlineLevel="0" collapsed="false">
      <c r="A1424" s="4" t="n">
        <f aca="false">WORKDAY(A1423, 1)</f>
        <v>45875</v>
      </c>
      <c r="B1424" s="33" t="n">
        <f aca="false">DATE(2000, MONTH(A1424), DAY(A1424))</f>
        <v>36744</v>
      </c>
      <c r="C1424" s="33" t="n">
        <f aca="false">VLOOKUP(B1424, $R$9:$S$13, 2)</f>
        <v>36789</v>
      </c>
      <c r="D1424" s="34" t="n">
        <f aca="false">IF(OR(C1424=B1424, AND(C1424&lt;&gt;C1423, C1423&gt;B1423)), 1, 0)</f>
        <v>0</v>
      </c>
      <c r="E1424" s="4" t="n">
        <f aca="false" t="array" ref="E1424:E1424">INDEX($A$9:A1423, MAX(IF($D$9:D1423=1, ROW(D$9:$D1423)-ROW($D$9)+1, 0)))</f>
        <v>45828</v>
      </c>
      <c r="F1424" s="36" t="n">
        <f aca="false">(A1424-$A$2)/365.25</f>
        <v>5.42368240930869</v>
      </c>
      <c r="G1424" s="37" t="n">
        <f aca="false">INDEX('Default Prob'!$P$5:$P$14,MIN(1+_xlfn.IFNA(MATCH(F1424,'Default Prob'!$F$5:$F$14,1),0),COUNT('Default Prob'!$P$5:$P$14)))</f>
        <v>0.0488818117920023</v>
      </c>
      <c r="H1424" s="37" t="n">
        <f aca="false">H1423*EXP(-G1423*(F1424-F1423))</f>
        <v>0.808446888834553</v>
      </c>
      <c r="I1424" s="38" t="n">
        <f aca="false">H1423-H1424</f>
        <v>0.000108202582269623</v>
      </c>
      <c r="J1424" s="39" t="n">
        <f aca="false">INDEX('Default Prob'!$C$3:$C$20, _xlfn.IFNA(MATCH(F1424, 'Default Prob'!$B$3:$B$20, 1), 1))</f>
        <v>-0.00443</v>
      </c>
      <c r="K1424" s="40" t="n">
        <f aca="false">1/((1+J1424)^F1424)</f>
        <v>1.02437256185628</v>
      </c>
      <c r="L1424" s="41" t="n">
        <f aca="false">IF(AND(D1424, A1424 &lt;= $G$2), $D$5*$D$2*(A1424-E1424)/365.25, 0)</f>
        <v>0</v>
      </c>
      <c r="M1424" s="41" t="n">
        <f aca="false">IF(A1424&lt;=$G$2, $D$5*$D$2*(A1424-E1424)/365.25, 0)</f>
        <v>0</v>
      </c>
      <c r="N1424" s="42" t="n">
        <f aca="false">(L1424*H1424 + M1424*I1424) * K1424</f>
        <v>0</v>
      </c>
      <c r="O1424" s="43" t="n">
        <f aca="false">IF(A1424&lt;=$G$2, $D$2*(1-$D$3), 0)</f>
        <v>0</v>
      </c>
      <c r="P1424" s="44" t="n">
        <f aca="false">O1424*I1424*K1424</f>
        <v>0</v>
      </c>
    </row>
    <row r="1425" customFormat="false" ht="15" hidden="false" customHeight="false" outlineLevel="0" collapsed="false">
      <c r="A1425" s="4" t="n">
        <f aca="false">WORKDAY(A1424, 1)</f>
        <v>45876</v>
      </c>
      <c r="B1425" s="33" t="n">
        <f aca="false">DATE(2000, MONTH(A1425), DAY(A1425))</f>
        <v>36745</v>
      </c>
      <c r="C1425" s="33" t="n">
        <f aca="false">VLOOKUP(B1425, $R$9:$S$13, 2)</f>
        <v>36789</v>
      </c>
      <c r="D1425" s="34" t="n">
        <f aca="false">IF(OR(C1425=B1425, AND(C1425&lt;&gt;C1424, C1424&gt;B1424)), 1, 0)</f>
        <v>0</v>
      </c>
      <c r="E1425" s="4" t="n">
        <f aca="false" t="array" ref="E1425:E1425">INDEX($A$9:A1424, MAX(IF($D$9:D1424=1, ROW(D$9:$D1424)-ROW($D$9)+1, 0)))</f>
        <v>45828</v>
      </c>
      <c r="F1425" s="36" t="n">
        <f aca="false">(A1425-$A$2)/365.25</f>
        <v>5.42642026009583</v>
      </c>
      <c r="G1425" s="37" t="n">
        <f aca="false">INDEX('Default Prob'!$P$5:$P$14,MIN(1+_xlfn.IFNA(MATCH(F1425,'Default Prob'!$F$5:$F$14,1),0),COUNT('Default Prob'!$P$5:$P$14)))</f>
        <v>0.0488818117920023</v>
      </c>
      <c r="H1425" s="37" t="n">
        <f aca="false">H1424*EXP(-G1424*(F1425-F1424))</f>
        <v>0.808338700732186</v>
      </c>
      <c r="I1425" s="38" t="n">
        <f aca="false">H1424-H1425</f>
        <v>0.000108188102367235</v>
      </c>
      <c r="J1425" s="39" t="n">
        <f aca="false">INDEX('Default Prob'!$C$3:$C$20, _xlfn.IFNA(MATCH(F1425, 'Default Prob'!$B$3:$B$20, 1), 1))</f>
        <v>-0.00443</v>
      </c>
      <c r="K1425" s="40" t="n">
        <f aca="false">1/((1+J1425)^F1425)</f>
        <v>1.02438501381926</v>
      </c>
      <c r="L1425" s="41" t="n">
        <f aca="false">IF(AND(D1425, A1425 &lt;= $G$2), $D$5*$D$2*(A1425-E1425)/365.25, 0)</f>
        <v>0</v>
      </c>
      <c r="M1425" s="41" t="n">
        <f aca="false">IF(A1425&lt;=$G$2, $D$5*$D$2*(A1425-E1425)/365.25, 0)</f>
        <v>0</v>
      </c>
      <c r="N1425" s="42" t="n">
        <f aca="false">(L1425*H1425 + M1425*I1425) * K1425</f>
        <v>0</v>
      </c>
      <c r="O1425" s="43" t="n">
        <f aca="false">IF(A1425&lt;=$G$2, $D$2*(1-$D$3), 0)</f>
        <v>0</v>
      </c>
      <c r="P1425" s="44" t="n">
        <f aca="false">O1425*I1425*K1425</f>
        <v>0</v>
      </c>
    </row>
    <row r="1426" customFormat="false" ht="15" hidden="false" customHeight="false" outlineLevel="0" collapsed="false">
      <c r="A1426" s="4" t="n">
        <f aca="false">WORKDAY(A1425, 1)</f>
        <v>45877</v>
      </c>
      <c r="B1426" s="33" t="n">
        <f aca="false">DATE(2000, MONTH(A1426), DAY(A1426))</f>
        <v>36746</v>
      </c>
      <c r="C1426" s="33" t="n">
        <f aca="false">VLOOKUP(B1426, $R$9:$S$13, 2)</f>
        <v>36789</v>
      </c>
      <c r="D1426" s="34" t="n">
        <f aca="false">IF(OR(C1426=B1426, AND(C1426&lt;&gt;C1425, C1425&gt;B1425)), 1, 0)</f>
        <v>0</v>
      </c>
      <c r="E1426" s="4" t="n">
        <f aca="false" t="array" ref="E1426:E1426">INDEX($A$9:A1425, MAX(IF($D$9:D1425=1, ROW(D$9:$D1425)-ROW($D$9)+1, 0)))</f>
        <v>45828</v>
      </c>
      <c r="F1426" s="36" t="n">
        <f aca="false">(A1426-$A$2)/365.25</f>
        <v>5.42915811088296</v>
      </c>
      <c r="G1426" s="37" t="n">
        <f aca="false">INDEX('Default Prob'!$P$5:$P$14,MIN(1+_xlfn.IFNA(MATCH(F1426,'Default Prob'!$F$5:$F$14,1),0),COUNT('Default Prob'!$P$5:$P$14)))</f>
        <v>0.0488818117920023</v>
      </c>
      <c r="H1426" s="37" t="n">
        <f aca="false">H1425*EXP(-G1425*(F1426-F1425))</f>
        <v>0.808230527107783</v>
      </c>
      <c r="I1426" s="38" t="n">
        <f aca="false">H1425-H1426</f>
        <v>0.000108173624402519</v>
      </c>
      <c r="J1426" s="39" t="n">
        <f aca="false">INDEX('Default Prob'!$C$3:$C$20, _xlfn.IFNA(MATCH(F1426, 'Default Prob'!$B$3:$B$20, 1), 1))</f>
        <v>-0.00443</v>
      </c>
      <c r="K1426" s="40" t="n">
        <f aca="false">1/((1+J1426)^F1426)</f>
        <v>1.02439746593361</v>
      </c>
      <c r="L1426" s="41" t="n">
        <f aca="false">IF(AND(D1426, A1426 &lt;= $G$2), $D$5*$D$2*(A1426-E1426)/365.25, 0)</f>
        <v>0</v>
      </c>
      <c r="M1426" s="41" t="n">
        <f aca="false">IF(A1426&lt;=$G$2, $D$5*$D$2*(A1426-E1426)/365.25, 0)</f>
        <v>0</v>
      </c>
      <c r="N1426" s="42" t="n">
        <f aca="false">(L1426*H1426 + M1426*I1426) * K1426</f>
        <v>0</v>
      </c>
      <c r="O1426" s="43" t="n">
        <f aca="false">IF(A1426&lt;=$G$2, $D$2*(1-$D$3), 0)</f>
        <v>0</v>
      </c>
      <c r="P1426" s="44" t="n">
        <f aca="false">O1426*I1426*K1426</f>
        <v>0</v>
      </c>
    </row>
    <row r="1427" customFormat="false" ht="15" hidden="false" customHeight="false" outlineLevel="0" collapsed="false">
      <c r="A1427" s="4" t="n">
        <f aca="false">WORKDAY(A1426, 1)</f>
        <v>45880</v>
      </c>
      <c r="B1427" s="33" t="n">
        <f aca="false">DATE(2000, MONTH(A1427), DAY(A1427))</f>
        <v>36749</v>
      </c>
      <c r="C1427" s="33" t="n">
        <f aca="false">VLOOKUP(B1427, $R$9:$S$13, 2)</f>
        <v>36789</v>
      </c>
      <c r="D1427" s="34" t="n">
        <f aca="false">IF(OR(C1427=B1427, AND(C1427&lt;&gt;C1426, C1426&gt;B1426)), 1, 0)</f>
        <v>0</v>
      </c>
      <c r="E1427" s="4" t="n">
        <f aca="false" t="array" ref="E1427:E1427">INDEX($A$9:A1426, MAX(IF($D$9:D1426=1, ROW(D$9:$D1426)-ROW($D$9)+1, 0)))</f>
        <v>45828</v>
      </c>
      <c r="F1427" s="36" t="n">
        <f aca="false">(A1427-$A$2)/365.25</f>
        <v>5.43737166324435</v>
      </c>
      <c r="G1427" s="37" t="n">
        <f aca="false">INDEX('Default Prob'!$P$5:$P$14,MIN(1+_xlfn.IFNA(MATCH(F1427,'Default Prob'!$F$5:$F$14,1),0),COUNT('Default Prob'!$P$5:$P$14)))</f>
        <v>0.0488818117920023</v>
      </c>
      <c r="H1427" s="37" t="n">
        <f aca="false">H1426*EXP(-G1426*(F1427-F1426))</f>
        <v>0.80790609308299</v>
      </c>
      <c r="I1427" s="38" t="n">
        <f aca="false">H1426-H1427</f>
        <v>0.000324434024793097</v>
      </c>
      <c r="J1427" s="39" t="n">
        <f aca="false">INDEX('Default Prob'!$C$3:$C$20, _xlfn.IFNA(MATCH(F1427, 'Default Prob'!$B$3:$B$20, 1), 1))</f>
        <v>-0.00443</v>
      </c>
      <c r="K1427" s="40" t="n">
        <f aca="false">1/((1+J1427)^F1427)</f>
        <v>1.02443482318485</v>
      </c>
      <c r="L1427" s="41" t="n">
        <f aca="false">IF(AND(D1427, A1427 &lt;= $G$2), $D$5*$D$2*(A1427-E1427)/365.25, 0)</f>
        <v>0</v>
      </c>
      <c r="M1427" s="41" t="n">
        <f aca="false">IF(A1427&lt;=$G$2, $D$5*$D$2*(A1427-E1427)/365.25, 0)</f>
        <v>0</v>
      </c>
      <c r="N1427" s="42" t="n">
        <f aca="false">(L1427*H1427 + M1427*I1427) * K1427</f>
        <v>0</v>
      </c>
      <c r="O1427" s="43" t="n">
        <f aca="false">IF(A1427&lt;=$G$2, $D$2*(1-$D$3), 0)</f>
        <v>0</v>
      </c>
      <c r="P1427" s="44" t="n">
        <f aca="false">O1427*I1427*K1427</f>
        <v>0</v>
      </c>
    </row>
    <row r="1428" customFormat="false" ht="15" hidden="false" customHeight="false" outlineLevel="0" collapsed="false">
      <c r="A1428" s="4" t="n">
        <f aca="false">WORKDAY(A1427, 1)</f>
        <v>45881</v>
      </c>
      <c r="B1428" s="33" t="n">
        <f aca="false">DATE(2000, MONTH(A1428), DAY(A1428))</f>
        <v>36750</v>
      </c>
      <c r="C1428" s="33" t="n">
        <f aca="false">VLOOKUP(B1428, $R$9:$S$13, 2)</f>
        <v>36789</v>
      </c>
      <c r="D1428" s="34" t="n">
        <f aca="false">IF(OR(C1428=B1428, AND(C1428&lt;&gt;C1427, C1427&gt;B1427)), 1, 0)</f>
        <v>0</v>
      </c>
      <c r="E1428" s="4" t="n">
        <f aca="false" t="array" ref="E1428:E1428">INDEX($A$9:A1427, MAX(IF($D$9:D1427=1, ROW(D$9:$D1427)-ROW($D$9)+1, 0)))</f>
        <v>45828</v>
      </c>
      <c r="F1428" s="36" t="n">
        <f aca="false">(A1428-$A$2)/365.25</f>
        <v>5.44010951403149</v>
      </c>
      <c r="G1428" s="37" t="n">
        <f aca="false">INDEX('Default Prob'!$P$5:$P$14,MIN(1+_xlfn.IFNA(MATCH(F1428,'Default Prob'!$F$5:$F$14,1),0),COUNT('Default Prob'!$P$5:$P$14)))</f>
        <v>0.0488818117920023</v>
      </c>
      <c r="H1428" s="37" t="n">
        <f aca="false">H1427*EXP(-G1427*(F1428-F1427))</f>
        <v>0.807797977351074</v>
      </c>
      <c r="I1428" s="38" t="n">
        <f aca="false">H1427-H1428</f>
        <v>0.000108115731915936</v>
      </c>
      <c r="J1428" s="39" t="n">
        <f aca="false">INDEX('Default Prob'!$C$3:$C$20, _xlfn.IFNA(MATCH(F1428, 'Default Prob'!$B$3:$B$20, 1), 1))</f>
        <v>-0.00443</v>
      </c>
      <c r="K1428" s="40" t="n">
        <f aca="false">1/((1+J1428)^F1428)</f>
        <v>1.02444727590466</v>
      </c>
      <c r="L1428" s="41" t="n">
        <f aca="false">IF(AND(D1428, A1428 &lt;= $G$2), $D$5*$D$2*(A1428-E1428)/365.25, 0)</f>
        <v>0</v>
      </c>
      <c r="M1428" s="41" t="n">
        <f aca="false">IF(A1428&lt;=$G$2, $D$5*$D$2*(A1428-E1428)/365.25, 0)</f>
        <v>0</v>
      </c>
      <c r="N1428" s="42" t="n">
        <f aca="false">(L1428*H1428 + M1428*I1428) * K1428</f>
        <v>0</v>
      </c>
      <c r="O1428" s="43" t="n">
        <f aca="false">IF(A1428&lt;=$G$2, $D$2*(1-$D$3), 0)</f>
        <v>0</v>
      </c>
      <c r="P1428" s="44" t="n">
        <f aca="false">O1428*I1428*K1428</f>
        <v>0</v>
      </c>
    </row>
    <row r="1429" customFormat="false" ht="15" hidden="false" customHeight="false" outlineLevel="0" collapsed="false">
      <c r="A1429" s="4" t="n">
        <f aca="false">WORKDAY(A1428, 1)</f>
        <v>45882</v>
      </c>
      <c r="B1429" s="33" t="n">
        <f aca="false">DATE(2000, MONTH(A1429), DAY(A1429))</f>
        <v>36751</v>
      </c>
      <c r="C1429" s="33" t="n">
        <f aca="false">VLOOKUP(B1429, $R$9:$S$13, 2)</f>
        <v>36789</v>
      </c>
      <c r="D1429" s="34" t="n">
        <f aca="false">IF(OR(C1429=B1429, AND(C1429&lt;&gt;C1428, C1428&gt;B1428)), 1, 0)</f>
        <v>0</v>
      </c>
      <c r="E1429" s="4" t="n">
        <f aca="false" t="array" ref="E1429:E1429">INDEX($A$9:A1428, MAX(IF($D$9:D1428=1, ROW(D$9:$D1428)-ROW($D$9)+1, 0)))</f>
        <v>45828</v>
      </c>
      <c r="F1429" s="36" t="n">
        <f aca="false">(A1429-$A$2)/365.25</f>
        <v>5.44284736481862</v>
      </c>
      <c r="G1429" s="37" t="n">
        <f aca="false">INDEX('Default Prob'!$P$5:$P$14,MIN(1+_xlfn.IFNA(MATCH(F1429,'Default Prob'!$F$5:$F$14,1),0),COUNT('Default Prob'!$P$5:$P$14)))</f>
        <v>0.0488818117920023</v>
      </c>
      <c r="H1429" s="37" t="n">
        <f aca="false">H1428*EXP(-G1428*(F1429-F1428))</f>
        <v>0.807689876087438</v>
      </c>
      <c r="I1429" s="38" t="n">
        <f aca="false">H1428-H1429</f>
        <v>0.00010810126363614</v>
      </c>
      <c r="J1429" s="39" t="n">
        <f aca="false">INDEX('Default Prob'!$C$3:$C$20, _xlfn.IFNA(MATCH(F1429, 'Default Prob'!$B$3:$B$20, 1), 1))</f>
        <v>-0.00443</v>
      </c>
      <c r="K1429" s="40" t="n">
        <f aca="false">1/((1+J1429)^F1429)</f>
        <v>1.02445972877585</v>
      </c>
      <c r="L1429" s="41" t="n">
        <f aca="false">IF(AND(D1429, A1429 &lt;= $G$2), $D$5*$D$2*(A1429-E1429)/365.25, 0)</f>
        <v>0</v>
      </c>
      <c r="M1429" s="41" t="n">
        <f aca="false">IF(A1429&lt;=$G$2, $D$5*$D$2*(A1429-E1429)/365.25, 0)</f>
        <v>0</v>
      </c>
      <c r="N1429" s="42" t="n">
        <f aca="false">(L1429*H1429 + M1429*I1429) * K1429</f>
        <v>0</v>
      </c>
      <c r="O1429" s="43" t="n">
        <f aca="false">IF(A1429&lt;=$G$2, $D$2*(1-$D$3), 0)</f>
        <v>0</v>
      </c>
      <c r="P1429" s="44" t="n">
        <f aca="false">O1429*I1429*K1429</f>
        <v>0</v>
      </c>
    </row>
    <row r="1430" customFormat="false" ht="15" hidden="false" customHeight="false" outlineLevel="0" collapsed="false">
      <c r="A1430" s="4" t="n">
        <f aca="false">WORKDAY(A1429, 1)</f>
        <v>45883</v>
      </c>
      <c r="B1430" s="33" t="n">
        <f aca="false">DATE(2000, MONTH(A1430), DAY(A1430))</f>
        <v>36752</v>
      </c>
      <c r="C1430" s="33" t="n">
        <f aca="false">VLOOKUP(B1430, $R$9:$S$13, 2)</f>
        <v>36789</v>
      </c>
      <c r="D1430" s="34" t="n">
        <f aca="false">IF(OR(C1430=B1430, AND(C1430&lt;&gt;C1429, C1429&gt;B1429)), 1, 0)</f>
        <v>0</v>
      </c>
      <c r="E1430" s="4" t="n">
        <f aca="false" t="array" ref="E1430:E1430">INDEX($A$9:A1429, MAX(IF($D$9:D1429=1, ROW(D$9:$D1429)-ROW($D$9)+1, 0)))</f>
        <v>45828</v>
      </c>
      <c r="F1430" s="36" t="n">
        <f aca="false">(A1430-$A$2)/365.25</f>
        <v>5.44558521560575</v>
      </c>
      <c r="G1430" s="37" t="n">
        <f aca="false">INDEX('Default Prob'!$P$5:$P$14,MIN(1+_xlfn.IFNA(MATCH(F1430,'Default Prob'!$F$5:$F$14,1),0),COUNT('Default Prob'!$P$5:$P$14)))</f>
        <v>0.0488818117920023</v>
      </c>
      <c r="H1430" s="37" t="n">
        <f aca="false">H1429*EXP(-G1429*(F1430-F1429))</f>
        <v>0.807581789290146</v>
      </c>
      <c r="I1430" s="38" t="n">
        <f aca="false">H1429-H1430</f>
        <v>0.000108086797292351</v>
      </c>
      <c r="J1430" s="39" t="n">
        <f aca="false">INDEX('Default Prob'!$C$3:$C$20, _xlfn.IFNA(MATCH(F1430, 'Default Prob'!$B$3:$B$20, 1), 1))</f>
        <v>-0.00443</v>
      </c>
      <c r="K1430" s="40" t="n">
        <f aca="false">1/((1+J1430)^F1430)</f>
        <v>1.02447218179841</v>
      </c>
      <c r="L1430" s="41" t="n">
        <f aca="false">IF(AND(D1430, A1430 &lt;= $G$2), $D$5*$D$2*(A1430-E1430)/365.25, 0)</f>
        <v>0</v>
      </c>
      <c r="M1430" s="41" t="n">
        <f aca="false">IF(A1430&lt;=$G$2, $D$5*$D$2*(A1430-E1430)/365.25, 0)</f>
        <v>0</v>
      </c>
      <c r="N1430" s="42" t="n">
        <f aca="false">(L1430*H1430 + M1430*I1430) * K1430</f>
        <v>0</v>
      </c>
      <c r="O1430" s="43" t="n">
        <f aca="false">IF(A1430&lt;=$G$2, $D$2*(1-$D$3), 0)</f>
        <v>0</v>
      </c>
      <c r="P1430" s="44" t="n">
        <f aca="false">O1430*I1430*K1430</f>
        <v>0</v>
      </c>
    </row>
    <row r="1431" customFormat="false" ht="15" hidden="false" customHeight="false" outlineLevel="0" collapsed="false">
      <c r="A1431" s="4" t="n">
        <f aca="false">WORKDAY(A1430, 1)</f>
        <v>45884</v>
      </c>
      <c r="B1431" s="33" t="n">
        <f aca="false">DATE(2000, MONTH(A1431), DAY(A1431))</f>
        <v>36753</v>
      </c>
      <c r="C1431" s="33" t="n">
        <f aca="false">VLOOKUP(B1431, $R$9:$S$13, 2)</f>
        <v>36789</v>
      </c>
      <c r="D1431" s="34" t="n">
        <f aca="false">IF(OR(C1431=B1431, AND(C1431&lt;&gt;C1430, C1430&gt;B1430)), 1, 0)</f>
        <v>0</v>
      </c>
      <c r="E1431" s="4" t="n">
        <f aca="false" t="array" ref="E1431:E1431">INDEX($A$9:A1430, MAX(IF($D$9:D1430=1, ROW(D$9:$D1430)-ROW($D$9)+1, 0)))</f>
        <v>45828</v>
      </c>
      <c r="F1431" s="36" t="n">
        <f aca="false">(A1431-$A$2)/365.25</f>
        <v>5.44832306639288</v>
      </c>
      <c r="G1431" s="37" t="n">
        <f aca="false">INDEX('Default Prob'!$P$5:$P$14,MIN(1+_xlfn.IFNA(MATCH(F1431,'Default Prob'!$F$5:$F$14,1),0),COUNT('Default Prob'!$P$5:$P$14)))</f>
        <v>0.0488818117920023</v>
      </c>
      <c r="H1431" s="37" t="n">
        <f aca="false">H1430*EXP(-G1430*(F1431-F1430))</f>
        <v>0.807473716957261</v>
      </c>
      <c r="I1431" s="38" t="n">
        <f aca="false">H1430-H1431</f>
        <v>0.000108072332884568</v>
      </c>
      <c r="J1431" s="39" t="n">
        <f aca="false">INDEX('Default Prob'!$C$3:$C$20, _xlfn.IFNA(MATCH(F1431, 'Default Prob'!$B$3:$B$20, 1), 1))</f>
        <v>-0.00443</v>
      </c>
      <c r="K1431" s="40" t="n">
        <f aca="false">1/((1+J1431)^F1431)</f>
        <v>1.02448463497235</v>
      </c>
      <c r="L1431" s="41" t="n">
        <f aca="false">IF(AND(D1431, A1431 &lt;= $G$2), $D$5*$D$2*(A1431-E1431)/365.25, 0)</f>
        <v>0</v>
      </c>
      <c r="M1431" s="41" t="n">
        <f aca="false">IF(A1431&lt;=$G$2, $D$5*$D$2*(A1431-E1431)/365.25, 0)</f>
        <v>0</v>
      </c>
      <c r="N1431" s="42" t="n">
        <f aca="false">(L1431*H1431 + M1431*I1431) * K1431</f>
        <v>0</v>
      </c>
      <c r="O1431" s="43" t="n">
        <f aca="false">IF(A1431&lt;=$G$2, $D$2*(1-$D$3), 0)</f>
        <v>0</v>
      </c>
      <c r="P1431" s="44" t="n">
        <f aca="false">O1431*I1431*K1431</f>
        <v>0</v>
      </c>
    </row>
    <row r="1432" customFormat="false" ht="15" hidden="false" customHeight="false" outlineLevel="0" collapsed="false">
      <c r="A1432" s="4" t="n">
        <f aca="false">WORKDAY(A1431, 1)</f>
        <v>45887</v>
      </c>
      <c r="B1432" s="33" t="n">
        <f aca="false">DATE(2000, MONTH(A1432), DAY(A1432))</f>
        <v>36756</v>
      </c>
      <c r="C1432" s="33" t="n">
        <f aca="false">VLOOKUP(B1432, $R$9:$S$13, 2)</f>
        <v>36789</v>
      </c>
      <c r="D1432" s="34" t="n">
        <f aca="false">IF(OR(C1432=B1432, AND(C1432&lt;&gt;C1431, C1431&gt;B1431)), 1, 0)</f>
        <v>0</v>
      </c>
      <c r="E1432" s="4" t="n">
        <f aca="false" t="array" ref="E1432:E1432">INDEX($A$9:A1431, MAX(IF($D$9:D1431=1, ROW(D$9:$D1431)-ROW($D$9)+1, 0)))</f>
        <v>45828</v>
      </c>
      <c r="F1432" s="36" t="n">
        <f aca="false">(A1432-$A$2)/365.25</f>
        <v>5.45653661875428</v>
      </c>
      <c r="G1432" s="37" t="n">
        <f aca="false">INDEX('Default Prob'!$P$5:$P$14,MIN(1+_xlfn.IFNA(MATCH(F1432,'Default Prob'!$F$5:$F$14,1),0),COUNT('Default Prob'!$P$5:$P$14)))</f>
        <v>0.0488818117920023</v>
      </c>
      <c r="H1432" s="37" t="n">
        <f aca="false">H1431*EXP(-G1431*(F1432-F1431))</f>
        <v>0.807149586725699</v>
      </c>
      <c r="I1432" s="38" t="n">
        <f aca="false">H1431-H1432</f>
        <v>0.000324130231562192</v>
      </c>
      <c r="J1432" s="39" t="n">
        <f aca="false">INDEX('Default Prob'!$C$3:$C$20, _xlfn.IFNA(MATCH(F1432, 'Default Prob'!$B$3:$B$20, 1), 1))</f>
        <v>-0.00443</v>
      </c>
      <c r="K1432" s="40" t="n">
        <f aca="false">1/((1+J1432)^F1432)</f>
        <v>1.02452199540242</v>
      </c>
      <c r="L1432" s="41" t="n">
        <f aca="false">IF(AND(D1432, A1432 &lt;= $G$2), $D$5*$D$2*(A1432-E1432)/365.25, 0)</f>
        <v>0</v>
      </c>
      <c r="M1432" s="41" t="n">
        <f aca="false">IF(A1432&lt;=$G$2, $D$5*$D$2*(A1432-E1432)/365.25, 0)</f>
        <v>0</v>
      </c>
      <c r="N1432" s="42" t="n">
        <f aca="false">(L1432*H1432 + M1432*I1432) * K1432</f>
        <v>0</v>
      </c>
      <c r="O1432" s="43" t="n">
        <f aca="false">IF(A1432&lt;=$G$2, $D$2*(1-$D$3), 0)</f>
        <v>0</v>
      </c>
      <c r="P1432" s="44" t="n">
        <f aca="false">O1432*I1432*K1432</f>
        <v>0</v>
      </c>
    </row>
    <row r="1433" customFormat="false" ht="15" hidden="false" customHeight="false" outlineLevel="0" collapsed="false">
      <c r="A1433" s="4" t="n">
        <f aca="false">WORKDAY(A1432, 1)</f>
        <v>45888</v>
      </c>
      <c r="B1433" s="33" t="n">
        <f aca="false">DATE(2000, MONTH(A1433), DAY(A1433))</f>
        <v>36757</v>
      </c>
      <c r="C1433" s="33" t="n">
        <f aca="false">VLOOKUP(B1433, $R$9:$S$13, 2)</f>
        <v>36789</v>
      </c>
      <c r="D1433" s="34" t="n">
        <f aca="false">IF(OR(C1433=B1433, AND(C1433&lt;&gt;C1432, C1432&gt;B1432)), 1, 0)</f>
        <v>0</v>
      </c>
      <c r="E1433" s="4" t="n">
        <f aca="false" t="array" ref="E1433:E1433">INDEX($A$9:A1432, MAX(IF($D$9:D1432=1, ROW(D$9:$D1432)-ROW($D$9)+1, 0)))</f>
        <v>45828</v>
      </c>
      <c r="F1433" s="36" t="n">
        <f aca="false">(A1433-$A$2)/365.25</f>
        <v>5.45927446954141</v>
      </c>
      <c r="G1433" s="37" t="n">
        <f aca="false">INDEX('Default Prob'!$P$5:$P$14,MIN(1+_xlfn.IFNA(MATCH(F1433,'Default Prob'!$F$5:$F$14,1),0),COUNT('Default Prob'!$P$5:$P$14)))</f>
        <v>0.0488818117920023</v>
      </c>
      <c r="H1433" s="37" t="n">
        <f aca="false">H1432*EXP(-G1432*(F1433-F1432))</f>
        <v>0.807041572231092</v>
      </c>
      <c r="I1433" s="38" t="n">
        <f aca="false">H1432-H1433</f>
        <v>0.000108014494607289</v>
      </c>
      <c r="J1433" s="39" t="n">
        <f aca="false">INDEX('Default Prob'!$C$3:$C$20, _xlfn.IFNA(MATCH(F1433, 'Default Prob'!$B$3:$B$20, 1), 1))</f>
        <v>-0.00443</v>
      </c>
      <c r="K1433" s="40" t="n">
        <f aca="false">1/((1+J1433)^F1433)</f>
        <v>1.02453444918188</v>
      </c>
      <c r="L1433" s="41" t="n">
        <f aca="false">IF(AND(D1433, A1433 &lt;= $G$2), $D$5*$D$2*(A1433-E1433)/365.25, 0)</f>
        <v>0</v>
      </c>
      <c r="M1433" s="41" t="n">
        <f aca="false">IF(A1433&lt;=$G$2, $D$5*$D$2*(A1433-E1433)/365.25, 0)</f>
        <v>0</v>
      </c>
      <c r="N1433" s="42" t="n">
        <f aca="false">(L1433*H1433 + M1433*I1433) * K1433</f>
        <v>0</v>
      </c>
      <c r="O1433" s="43" t="n">
        <f aca="false">IF(A1433&lt;=$G$2, $D$2*(1-$D$3), 0)</f>
        <v>0</v>
      </c>
      <c r="P1433" s="44" t="n">
        <f aca="false">O1433*I1433*K1433</f>
        <v>0</v>
      </c>
    </row>
    <row r="1434" customFormat="false" ht="15" hidden="false" customHeight="false" outlineLevel="0" collapsed="false">
      <c r="A1434" s="4" t="n">
        <f aca="false">WORKDAY(A1433, 1)</f>
        <v>45889</v>
      </c>
      <c r="B1434" s="33" t="n">
        <f aca="false">DATE(2000, MONTH(A1434), DAY(A1434))</f>
        <v>36758</v>
      </c>
      <c r="C1434" s="33" t="n">
        <f aca="false">VLOOKUP(B1434, $R$9:$S$13, 2)</f>
        <v>36789</v>
      </c>
      <c r="D1434" s="34" t="n">
        <f aca="false">IF(OR(C1434=B1434, AND(C1434&lt;&gt;C1433, C1433&gt;B1433)), 1, 0)</f>
        <v>0</v>
      </c>
      <c r="E1434" s="4" t="n">
        <f aca="false" t="array" ref="E1434:E1434">INDEX($A$9:A1433, MAX(IF($D$9:D1433=1, ROW(D$9:$D1433)-ROW($D$9)+1, 0)))</f>
        <v>45828</v>
      </c>
      <c r="F1434" s="36" t="n">
        <f aca="false">(A1434-$A$2)/365.25</f>
        <v>5.46201232032854</v>
      </c>
      <c r="G1434" s="37" t="n">
        <f aca="false">INDEX('Default Prob'!$P$5:$P$14,MIN(1+_xlfn.IFNA(MATCH(F1434,'Default Prob'!$F$5:$F$14,1),0),COUNT('Default Prob'!$P$5:$P$14)))</f>
        <v>0.0488818117920023</v>
      </c>
      <c r="H1434" s="37" t="n">
        <f aca="false">H1433*EXP(-G1433*(F1434-F1433))</f>
        <v>0.806933572191216</v>
      </c>
      <c r="I1434" s="38" t="n">
        <f aca="false">H1433-H1434</f>
        <v>0.000108000039875211</v>
      </c>
      <c r="J1434" s="39" t="n">
        <f aca="false">INDEX('Default Prob'!$C$3:$C$20, _xlfn.IFNA(MATCH(F1434, 'Default Prob'!$B$3:$B$20, 1), 1))</f>
        <v>-0.00443</v>
      </c>
      <c r="K1434" s="40" t="n">
        <f aca="false">1/((1+J1434)^F1434)</f>
        <v>1.02454690311272</v>
      </c>
      <c r="L1434" s="41" t="n">
        <f aca="false">IF(AND(D1434, A1434 &lt;= $G$2), $D$5*$D$2*(A1434-E1434)/365.25, 0)</f>
        <v>0</v>
      </c>
      <c r="M1434" s="41" t="n">
        <f aca="false">IF(A1434&lt;=$G$2, $D$5*$D$2*(A1434-E1434)/365.25, 0)</f>
        <v>0</v>
      </c>
      <c r="N1434" s="42" t="n">
        <f aca="false">(L1434*H1434 + M1434*I1434) * K1434</f>
        <v>0</v>
      </c>
      <c r="O1434" s="43" t="n">
        <f aca="false">IF(A1434&lt;=$G$2, $D$2*(1-$D$3), 0)</f>
        <v>0</v>
      </c>
      <c r="P1434" s="44" t="n">
        <f aca="false">O1434*I1434*K1434</f>
        <v>0</v>
      </c>
    </row>
    <row r="1435" customFormat="false" ht="15" hidden="false" customHeight="false" outlineLevel="0" collapsed="false">
      <c r="A1435" s="4" t="n">
        <f aca="false">WORKDAY(A1434, 1)</f>
        <v>45890</v>
      </c>
      <c r="B1435" s="33" t="n">
        <f aca="false">DATE(2000, MONTH(A1435), DAY(A1435))</f>
        <v>36759</v>
      </c>
      <c r="C1435" s="33" t="n">
        <f aca="false">VLOOKUP(B1435, $R$9:$S$13, 2)</f>
        <v>36789</v>
      </c>
      <c r="D1435" s="34" t="n">
        <f aca="false">IF(OR(C1435=B1435, AND(C1435&lt;&gt;C1434, C1434&gt;B1434)), 1, 0)</f>
        <v>0</v>
      </c>
      <c r="E1435" s="4" t="n">
        <f aca="false" t="array" ref="E1435:E1435">INDEX($A$9:A1434, MAX(IF($D$9:D1434=1, ROW(D$9:$D1434)-ROW($D$9)+1, 0)))</f>
        <v>45828</v>
      </c>
      <c r="F1435" s="36" t="n">
        <f aca="false">(A1435-$A$2)/365.25</f>
        <v>5.46475017111567</v>
      </c>
      <c r="G1435" s="37" t="n">
        <f aca="false">INDEX('Default Prob'!$P$5:$P$14,MIN(1+_xlfn.IFNA(MATCH(F1435,'Default Prob'!$F$5:$F$14,1),0),COUNT('Default Prob'!$P$5:$P$14)))</f>
        <v>0.0488818117920023</v>
      </c>
      <c r="H1435" s="37" t="n">
        <f aca="false">H1434*EXP(-G1434*(F1435-F1434))</f>
        <v>0.806825586604139</v>
      </c>
      <c r="I1435" s="38" t="n">
        <f aca="false">H1434-H1435</f>
        <v>0.000107985587077475</v>
      </c>
      <c r="J1435" s="39" t="n">
        <f aca="false">INDEX('Default Prob'!$C$3:$C$20, _xlfn.IFNA(MATCH(F1435, 'Default Prob'!$B$3:$B$20, 1), 1))</f>
        <v>-0.00443</v>
      </c>
      <c r="K1435" s="40" t="n">
        <f aca="false">1/((1+J1435)^F1435)</f>
        <v>1.02455935719494</v>
      </c>
      <c r="L1435" s="41" t="n">
        <f aca="false">IF(AND(D1435, A1435 &lt;= $G$2), $D$5*$D$2*(A1435-E1435)/365.25, 0)</f>
        <v>0</v>
      </c>
      <c r="M1435" s="41" t="n">
        <f aca="false">IF(A1435&lt;=$G$2, $D$5*$D$2*(A1435-E1435)/365.25, 0)</f>
        <v>0</v>
      </c>
      <c r="N1435" s="42" t="n">
        <f aca="false">(L1435*H1435 + M1435*I1435) * K1435</f>
        <v>0</v>
      </c>
      <c r="O1435" s="43" t="n">
        <f aca="false">IF(A1435&lt;=$G$2, $D$2*(1-$D$3), 0)</f>
        <v>0</v>
      </c>
      <c r="P1435" s="44" t="n">
        <f aca="false">O1435*I1435*K1435</f>
        <v>0</v>
      </c>
    </row>
    <row r="1436" customFormat="false" ht="15" hidden="false" customHeight="false" outlineLevel="0" collapsed="false">
      <c r="A1436" s="4" t="n">
        <f aca="false">WORKDAY(A1435, 1)</f>
        <v>45891</v>
      </c>
      <c r="B1436" s="33" t="n">
        <f aca="false">DATE(2000, MONTH(A1436), DAY(A1436))</f>
        <v>36760</v>
      </c>
      <c r="C1436" s="33" t="n">
        <f aca="false">VLOOKUP(B1436, $R$9:$S$13, 2)</f>
        <v>36789</v>
      </c>
      <c r="D1436" s="34" t="n">
        <f aca="false">IF(OR(C1436=B1436, AND(C1436&lt;&gt;C1435, C1435&gt;B1435)), 1, 0)</f>
        <v>0</v>
      </c>
      <c r="E1436" s="4" t="n">
        <f aca="false" t="array" ref="E1436:E1436">INDEX($A$9:A1435, MAX(IF($D$9:D1435=1, ROW(D$9:$D1435)-ROW($D$9)+1, 0)))</f>
        <v>45828</v>
      </c>
      <c r="F1436" s="36" t="n">
        <f aca="false">(A1436-$A$2)/365.25</f>
        <v>5.46748802190281</v>
      </c>
      <c r="G1436" s="37" t="n">
        <f aca="false">INDEX('Default Prob'!$P$5:$P$14,MIN(1+_xlfn.IFNA(MATCH(F1436,'Default Prob'!$F$5:$F$14,1),0),COUNT('Default Prob'!$P$5:$P$14)))</f>
        <v>0.0488818117920023</v>
      </c>
      <c r="H1436" s="37" t="n">
        <f aca="false">H1435*EXP(-G1435*(F1436-F1435))</f>
        <v>0.806717615467925</v>
      </c>
      <c r="I1436" s="38" t="n">
        <f aca="false">H1435-H1436</f>
        <v>0.000107971136213858</v>
      </c>
      <c r="J1436" s="39" t="n">
        <f aca="false">INDEX('Default Prob'!$C$3:$C$20, _xlfn.IFNA(MATCH(F1436, 'Default Prob'!$B$3:$B$20, 1), 1))</f>
        <v>-0.00443</v>
      </c>
      <c r="K1436" s="40" t="n">
        <f aca="false">1/((1+J1436)^F1436)</f>
        <v>1.02457181142856</v>
      </c>
      <c r="L1436" s="41" t="n">
        <f aca="false">IF(AND(D1436, A1436 &lt;= $G$2), $D$5*$D$2*(A1436-E1436)/365.25, 0)</f>
        <v>0</v>
      </c>
      <c r="M1436" s="41" t="n">
        <f aca="false">IF(A1436&lt;=$G$2, $D$5*$D$2*(A1436-E1436)/365.25, 0)</f>
        <v>0</v>
      </c>
      <c r="N1436" s="42" t="n">
        <f aca="false">(L1436*H1436 + M1436*I1436) * K1436</f>
        <v>0</v>
      </c>
      <c r="O1436" s="43" t="n">
        <f aca="false">IF(A1436&lt;=$G$2, $D$2*(1-$D$3), 0)</f>
        <v>0</v>
      </c>
      <c r="P1436" s="44" t="n">
        <f aca="false">O1436*I1436*K1436</f>
        <v>0</v>
      </c>
    </row>
    <row r="1437" customFormat="false" ht="15" hidden="false" customHeight="false" outlineLevel="0" collapsed="false">
      <c r="A1437" s="4" t="n">
        <f aca="false">WORKDAY(A1436, 1)</f>
        <v>45894</v>
      </c>
      <c r="B1437" s="33" t="n">
        <f aca="false">DATE(2000, MONTH(A1437), DAY(A1437))</f>
        <v>36763</v>
      </c>
      <c r="C1437" s="33" t="n">
        <f aca="false">VLOOKUP(B1437, $R$9:$S$13, 2)</f>
        <v>36789</v>
      </c>
      <c r="D1437" s="34" t="n">
        <f aca="false">IF(OR(C1437=B1437, AND(C1437&lt;&gt;C1436, C1436&gt;B1436)), 1, 0)</f>
        <v>0</v>
      </c>
      <c r="E1437" s="4" t="n">
        <f aca="false" t="array" ref="E1437:E1437">INDEX($A$9:A1436, MAX(IF($D$9:D1436=1, ROW(D$9:$D1436)-ROW($D$9)+1, 0)))</f>
        <v>45828</v>
      </c>
      <c r="F1437" s="36" t="n">
        <f aca="false">(A1437-$A$2)/365.25</f>
        <v>5.4757015742642</v>
      </c>
      <c r="G1437" s="37" t="n">
        <f aca="false">INDEX('Default Prob'!$P$5:$P$14,MIN(1+_xlfn.IFNA(MATCH(F1437,'Default Prob'!$F$5:$F$14,1),0),COUNT('Default Prob'!$P$5:$P$14)))</f>
        <v>0.0488818117920023</v>
      </c>
      <c r="H1437" s="37" t="n">
        <f aca="false">H1436*EXP(-G1436*(F1437-F1436))</f>
        <v>0.806393788745128</v>
      </c>
      <c r="I1437" s="38" t="n">
        <f aca="false">H1436-H1437</f>
        <v>0.00032382672279696</v>
      </c>
      <c r="J1437" s="39" t="n">
        <f aca="false">INDEX('Default Prob'!$C$3:$C$20, _xlfn.IFNA(MATCH(F1437, 'Default Prob'!$B$3:$B$20, 1), 1))</f>
        <v>-0.00443</v>
      </c>
      <c r="K1437" s="40" t="n">
        <f aca="false">1/((1+J1437)^F1437)</f>
        <v>1.02460917503774</v>
      </c>
      <c r="L1437" s="41" t="n">
        <f aca="false">IF(AND(D1437, A1437 &lt;= $G$2), $D$5*$D$2*(A1437-E1437)/365.25, 0)</f>
        <v>0</v>
      </c>
      <c r="M1437" s="41" t="n">
        <f aca="false">IF(A1437&lt;=$G$2, $D$5*$D$2*(A1437-E1437)/365.25, 0)</f>
        <v>0</v>
      </c>
      <c r="N1437" s="42" t="n">
        <f aca="false">(L1437*H1437 + M1437*I1437) * K1437</f>
        <v>0</v>
      </c>
      <c r="O1437" s="43" t="n">
        <f aca="false">IF(A1437&lt;=$G$2, $D$2*(1-$D$3), 0)</f>
        <v>0</v>
      </c>
      <c r="P1437" s="44" t="n">
        <f aca="false">O1437*I1437*K1437</f>
        <v>0</v>
      </c>
    </row>
    <row r="1438" customFormat="false" ht="15" hidden="false" customHeight="false" outlineLevel="0" collapsed="false">
      <c r="A1438" s="4" t="n">
        <f aca="false">WORKDAY(A1437, 1)</f>
        <v>45895</v>
      </c>
      <c r="B1438" s="33" t="n">
        <f aca="false">DATE(2000, MONTH(A1438), DAY(A1438))</f>
        <v>36764</v>
      </c>
      <c r="C1438" s="33" t="n">
        <f aca="false">VLOOKUP(B1438, $R$9:$S$13, 2)</f>
        <v>36789</v>
      </c>
      <c r="D1438" s="34" t="n">
        <f aca="false">IF(OR(C1438=B1438, AND(C1438&lt;&gt;C1437, C1437&gt;B1437)), 1, 0)</f>
        <v>0</v>
      </c>
      <c r="E1438" s="4" t="n">
        <f aca="false" t="array" ref="E1438:E1438">INDEX($A$9:A1437, MAX(IF($D$9:D1437=1, ROW(D$9:$D1437)-ROW($D$9)+1, 0)))</f>
        <v>45828</v>
      </c>
      <c r="F1438" s="36" t="n">
        <f aca="false">(A1438-$A$2)/365.25</f>
        <v>5.47843942505133</v>
      </c>
      <c r="G1438" s="37" t="n">
        <f aca="false">INDEX('Default Prob'!$P$5:$P$14,MIN(1+_xlfn.IFNA(MATCH(F1438,'Default Prob'!$F$5:$F$14,1),0),COUNT('Default Prob'!$P$5:$P$14)))</f>
        <v>0.0488818117920023</v>
      </c>
      <c r="H1438" s="37" t="n">
        <f aca="false">H1437*EXP(-G1437*(F1438-F1437))</f>
        <v>0.806285875393033</v>
      </c>
      <c r="I1438" s="38" t="n">
        <f aca="false">H1437-H1438</f>
        <v>0.000107913352095146</v>
      </c>
      <c r="J1438" s="39" t="n">
        <f aca="false">INDEX('Default Prob'!$C$3:$C$20, _xlfn.IFNA(MATCH(F1438, 'Default Prob'!$B$3:$B$20, 1), 1))</f>
        <v>-0.00443</v>
      </c>
      <c r="K1438" s="40" t="n">
        <f aca="false">1/((1+J1438)^F1438)</f>
        <v>1.02462162987693</v>
      </c>
      <c r="L1438" s="41" t="n">
        <f aca="false">IF(AND(D1438, A1438 &lt;= $G$2), $D$5*$D$2*(A1438-E1438)/365.25, 0)</f>
        <v>0</v>
      </c>
      <c r="M1438" s="41" t="n">
        <f aca="false">IF(A1438&lt;=$G$2, $D$5*$D$2*(A1438-E1438)/365.25, 0)</f>
        <v>0</v>
      </c>
      <c r="N1438" s="42" t="n">
        <f aca="false">(L1438*H1438 + M1438*I1438) * K1438</f>
        <v>0</v>
      </c>
      <c r="O1438" s="43" t="n">
        <f aca="false">IF(A1438&lt;=$G$2, $D$2*(1-$D$3), 0)</f>
        <v>0</v>
      </c>
      <c r="P1438" s="44" t="n">
        <f aca="false">O1438*I1438*K1438</f>
        <v>0</v>
      </c>
    </row>
    <row r="1439" customFormat="false" ht="15" hidden="false" customHeight="false" outlineLevel="0" collapsed="false">
      <c r="A1439" s="4" t="n">
        <f aca="false">WORKDAY(A1438, 1)</f>
        <v>45896</v>
      </c>
      <c r="B1439" s="33" t="n">
        <f aca="false">DATE(2000, MONTH(A1439), DAY(A1439))</f>
        <v>36765</v>
      </c>
      <c r="C1439" s="33" t="n">
        <f aca="false">VLOOKUP(B1439, $R$9:$S$13, 2)</f>
        <v>36789</v>
      </c>
      <c r="D1439" s="34" t="n">
        <f aca="false">IF(OR(C1439=B1439, AND(C1439&lt;&gt;C1438, C1438&gt;B1438)), 1, 0)</f>
        <v>0</v>
      </c>
      <c r="E1439" s="4" t="n">
        <f aca="false" t="array" ref="E1439:E1439">INDEX($A$9:A1438, MAX(IF($D$9:D1438=1, ROW(D$9:$D1438)-ROW($D$9)+1, 0)))</f>
        <v>45828</v>
      </c>
      <c r="F1439" s="36" t="n">
        <f aca="false">(A1439-$A$2)/365.25</f>
        <v>5.48117727583847</v>
      </c>
      <c r="G1439" s="37" t="n">
        <f aca="false">INDEX('Default Prob'!$P$5:$P$14,MIN(1+_xlfn.IFNA(MATCH(F1439,'Default Prob'!$F$5:$F$14,1),0),COUNT('Default Prob'!$P$5:$P$14)))</f>
        <v>0.0488818117920023</v>
      </c>
      <c r="H1439" s="37" t="n">
        <f aca="false">H1438*EXP(-G1438*(F1439-F1438))</f>
        <v>0.806177976482135</v>
      </c>
      <c r="I1439" s="38" t="n">
        <f aca="false">H1438-H1439</f>
        <v>0.00010789891089813</v>
      </c>
      <c r="J1439" s="39" t="n">
        <f aca="false">INDEX('Default Prob'!$C$3:$C$20, _xlfn.IFNA(MATCH(F1439, 'Default Prob'!$B$3:$B$20, 1), 1))</f>
        <v>-0.00443</v>
      </c>
      <c r="K1439" s="40" t="n">
        <f aca="false">1/((1+J1439)^F1439)</f>
        <v>1.02463408486751</v>
      </c>
      <c r="L1439" s="41" t="n">
        <f aca="false">IF(AND(D1439, A1439 &lt;= $G$2), $D$5*$D$2*(A1439-E1439)/365.25, 0)</f>
        <v>0</v>
      </c>
      <c r="M1439" s="41" t="n">
        <f aca="false">IF(A1439&lt;=$G$2, $D$5*$D$2*(A1439-E1439)/365.25, 0)</f>
        <v>0</v>
      </c>
      <c r="N1439" s="42" t="n">
        <f aca="false">(L1439*H1439 + M1439*I1439) * K1439</f>
        <v>0</v>
      </c>
      <c r="O1439" s="43" t="n">
        <f aca="false">IF(A1439&lt;=$G$2, $D$2*(1-$D$3), 0)</f>
        <v>0</v>
      </c>
      <c r="P1439" s="44" t="n">
        <f aca="false">O1439*I1439*K1439</f>
        <v>0</v>
      </c>
    </row>
    <row r="1440" customFormat="false" ht="15" hidden="false" customHeight="false" outlineLevel="0" collapsed="false">
      <c r="A1440" s="4" t="n">
        <f aca="false">WORKDAY(A1439, 1)</f>
        <v>45897</v>
      </c>
      <c r="B1440" s="33" t="n">
        <f aca="false">DATE(2000, MONTH(A1440), DAY(A1440))</f>
        <v>36766</v>
      </c>
      <c r="C1440" s="33" t="n">
        <f aca="false">VLOOKUP(B1440, $R$9:$S$13, 2)</f>
        <v>36789</v>
      </c>
      <c r="D1440" s="34" t="n">
        <f aca="false">IF(OR(C1440=B1440, AND(C1440&lt;&gt;C1439, C1439&gt;B1439)), 1, 0)</f>
        <v>0</v>
      </c>
      <c r="E1440" s="4" t="n">
        <f aca="false" t="array" ref="E1440:E1440">INDEX($A$9:A1439, MAX(IF($D$9:D1439=1, ROW(D$9:$D1439)-ROW($D$9)+1, 0)))</f>
        <v>45828</v>
      </c>
      <c r="F1440" s="36" t="n">
        <f aca="false">(A1440-$A$2)/365.25</f>
        <v>5.4839151266256</v>
      </c>
      <c r="G1440" s="37" t="n">
        <f aca="false">INDEX('Default Prob'!$P$5:$P$14,MIN(1+_xlfn.IFNA(MATCH(F1440,'Default Prob'!$F$5:$F$14,1),0),COUNT('Default Prob'!$P$5:$P$14)))</f>
        <v>0.0488818117920023</v>
      </c>
      <c r="H1440" s="37" t="n">
        <f aca="false">H1439*EXP(-G1439*(F1440-F1439))</f>
        <v>0.806070092010501</v>
      </c>
      <c r="I1440" s="38" t="n">
        <f aca="false">H1439-H1440</f>
        <v>0.000107884471633679</v>
      </c>
      <c r="J1440" s="39" t="n">
        <f aca="false">INDEX('Default Prob'!$C$3:$C$20, _xlfn.IFNA(MATCH(F1440, 'Default Prob'!$B$3:$B$20, 1), 1))</f>
        <v>-0.00443</v>
      </c>
      <c r="K1440" s="40" t="n">
        <f aca="false">1/((1+J1440)^F1440)</f>
        <v>1.02464654000949</v>
      </c>
      <c r="L1440" s="41" t="n">
        <f aca="false">IF(AND(D1440, A1440 &lt;= $G$2), $D$5*$D$2*(A1440-E1440)/365.25, 0)</f>
        <v>0</v>
      </c>
      <c r="M1440" s="41" t="n">
        <f aca="false">IF(A1440&lt;=$G$2, $D$5*$D$2*(A1440-E1440)/365.25, 0)</f>
        <v>0</v>
      </c>
      <c r="N1440" s="42" t="n">
        <f aca="false">(L1440*H1440 + M1440*I1440) * K1440</f>
        <v>0</v>
      </c>
      <c r="O1440" s="43" t="n">
        <f aca="false">IF(A1440&lt;=$G$2, $D$2*(1-$D$3), 0)</f>
        <v>0</v>
      </c>
      <c r="P1440" s="44" t="n">
        <f aca="false">O1440*I1440*K1440</f>
        <v>0</v>
      </c>
    </row>
    <row r="1441" customFormat="false" ht="15" hidden="false" customHeight="false" outlineLevel="0" collapsed="false">
      <c r="A1441" s="4" t="n">
        <f aca="false">WORKDAY(A1440, 1)</f>
        <v>45898</v>
      </c>
      <c r="B1441" s="33" t="n">
        <f aca="false">DATE(2000, MONTH(A1441), DAY(A1441))</f>
        <v>36767</v>
      </c>
      <c r="C1441" s="33" t="n">
        <f aca="false">VLOOKUP(B1441, $R$9:$S$13, 2)</f>
        <v>36789</v>
      </c>
      <c r="D1441" s="34" t="n">
        <f aca="false">IF(OR(C1441=B1441, AND(C1441&lt;&gt;C1440, C1440&gt;B1440)), 1, 0)</f>
        <v>0</v>
      </c>
      <c r="E1441" s="4" t="n">
        <f aca="false" t="array" ref="E1441:E1441">INDEX($A$9:A1440, MAX(IF($D$9:D1440=1, ROW(D$9:$D1440)-ROW($D$9)+1, 0)))</f>
        <v>45828</v>
      </c>
      <c r="F1441" s="36" t="n">
        <f aca="false">(A1441-$A$2)/365.25</f>
        <v>5.48665297741273</v>
      </c>
      <c r="G1441" s="37" t="n">
        <f aca="false">INDEX('Default Prob'!$P$5:$P$14,MIN(1+_xlfn.IFNA(MATCH(F1441,'Default Prob'!$F$5:$F$14,1),0),COUNT('Default Prob'!$P$5:$P$14)))</f>
        <v>0.0488818117920023</v>
      </c>
      <c r="H1441" s="37" t="n">
        <f aca="false">H1440*EXP(-G1440*(F1441-F1440))</f>
        <v>0.8059622219762</v>
      </c>
      <c r="I1441" s="38" t="n">
        <f aca="false">H1440-H1441</f>
        <v>0.000107870034301572</v>
      </c>
      <c r="J1441" s="39" t="n">
        <f aca="false">INDEX('Default Prob'!$C$3:$C$20, _xlfn.IFNA(MATCH(F1441, 'Default Prob'!$B$3:$B$20, 1), 1))</f>
        <v>-0.00443</v>
      </c>
      <c r="K1441" s="40" t="n">
        <f aca="false">1/((1+J1441)^F1441)</f>
        <v>1.02465899530287</v>
      </c>
      <c r="L1441" s="41" t="n">
        <f aca="false">IF(AND(D1441, A1441 &lt;= $G$2), $D$5*$D$2*(A1441-E1441)/365.25, 0)</f>
        <v>0</v>
      </c>
      <c r="M1441" s="41" t="n">
        <f aca="false">IF(A1441&lt;=$G$2, $D$5*$D$2*(A1441-E1441)/365.25, 0)</f>
        <v>0</v>
      </c>
      <c r="N1441" s="42" t="n">
        <f aca="false">(L1441*H1441 + M1441*I1441) * K1441</f>
        <v>0</v>
      </c>
      <c r="O1441" s="43" t="n">
        <f aca="false">IF(A1441&lt;=$G$2, $D$2*(1-$D$3), 0)</f>
        <v>0</v>
      </c>
      <c r="P1441" s="44" t="n">
        <f aca="false">O1441*I1441*K1441</f>
        <v>0</v>
      </c>
    </row>
    <row r="1442" customFormat="false" ht="15" hidden="false" customHeight="false" outlineLevel="0" collapsed="false">
      <c r="A1442" s="4" t="n">
        <f aca="false">WORKDAY(A1441, 1)</f>
        <v>45901</v>
      </c>
      <c r="B1442" s="33" t="n">
        <f aca="false">DATE(2000, MONTH(A1442), DAY(A1442))</f>
        <v>36770</v>
      </c>
      <c r="C1442" s="33" t="n">
        <f aca="false">VLOOKUP(B1442, $R$9:$S$13, 2)</f>
        <v>36789</v>
      </c>
      <c r="D1442" s="34" t="n">
        <f aca="false">IF(OR(C1442=B1442, AND(C1442&lt;&gt;C1441, C1441&gt;B1441)), 1, 0)</f>
        <v>0</v>
      </c>
      <c r="E1442" s="4" t="n">
        <f aca="false" t="array" ref="E1442:E1442">INDEX($A$9:A1441, MAX(IF($D$9:D1441=1, ROW(D$9:$D1441)-ROW($D$9)+1, 0)))</f>
        <v>45828</v>
      </c>
      <c r="F1442" s="36" t="n">
        <f aca="false">(A1442-$A$2)/365.25</f>
        <v>5.49486652977413</v>
      </c>
      <c r="G1442" s="37" t="n">
        <f aca="false">INDEX('Default Prob'!$P$5:$P$14,MIN(1+_xlfn.IFNA(MATCH(F1442,'Default Prob'!$F$5:$F$14,1),0),COUNT('Default Prob'!$P$5:$P$14)))</f>
        <v>0.0488818117920023</v>
      </c>
      <c r="H1442" s="37" t="n">
        <f aca="false">H1441*EXP(-G1441*(F1442-F1441))</f>
        <v>0.805638698477969</v>
      </c>
      <c r="I1442" s="38" t="n">
        <f aca="false">H1441-H1442</f>
        <v>0.000323523498230949</v>
      </c>
      <c r="J1442" s="39" t="n">
        <f aca="false">INDEX('Default Prob'!$C$3:$C$20, _xlfn.IFNA(MATCH(F1442, 'Default Prob'!$B$3:$B$20, 1), 1))</f>
        <v>-0.00443</v>
      </c>
      <c r="K1442" s="40" t="n">
        <f aca="false">1/((1+J1442)^F1442)</f>
        <v>1.02469636209144</v>
      </c>
      <c r="L1442" s="41" t="n">
        <f aca="false">IF(AND(D1442, A1442 &lt;= $G$2), $D$5*$D$2*(A1442-E1442)/365.25, 0)</f>
        <v>0</v>
      </c>
      <c r="M1442" s="41" t="n">
        <f aca="false">IF(A1442&lt;=$G$2, $D$5*$D$2*(A1442-E1442)/365.25, 0)</f>
        <v>0</v>
      </c>
      <c r="N1442" s="42" t="n">
        <f aca="false">(L1442*H1442 + M1442*I1442) * K1442</f>
        <v>0</v>
      </c>
      <c r="O1442" s="43" t="n">
        <f aca="false">IF(A1442&lt;=$G$2, $D$2*(1-$D$3), 0)</f>
        <v>0</v>
      </c>
      <c r="P1442" s="44" t="n">
        <f aca="false">O1442*I1442*K1442</f>
        <v>0</v>
      </c>
    </row>
    <row r="1443" customFormat="false" ht="15" hidden="false" customHeight="false" outlineLevel="0" collapsed="false">
      <c r="A1443" s="4" t="n">
        <f aca="false">WORKDAY(A1442, 1)</f>
        <v>45902</v>
      </c>
      <c r="B1443" s="33" t="n">
        <f aca="false">DATE(2000, MONTH(A1443), DAY(A1443))</f>
        <v>36771</v>
      </c>
      <c r="C1443" s="33" t="n">
        <f aca="false">VLOOKUP(B1443, $R$9:$S$13, 2)</f>
        <v>36789</v>
      </c>
      <c r="D1443" s="34" t="n">
        <f aca="false">IF(OR(C1443=B1443, AND(C1443&lt;&gt;C1442, C1442&gt;B1442)), 1, 0)</f>
        <v>0</v>
      </c>
      <c r="E1443" s="4" t="n">
        <f aca="false" t="array" ref="E1443:E1443">INDEX($A$9:A1442, MAX(IF($D$9:D1442=1, ROW(D$9:$D1442)-ROW($D$9)+1, 0)))</f>
        <v>45828</v>
      </c>
      <c r="F1443" s="36" t="n">
        <f aca="false">(A1443-$A$2)/365.25</f>
        <v>5.49760438056126</v>
      </c>
      <c r="G1443" s="37" t="n">
        <f aca="false">INDEX('Default Prob'!$P$5:$P$14,MIN(1+_xlfn.IFNA(MATCH(F1443,'Default Prob'!$F$5:$F$14,1),0),COUNT('Default Prob'!$P$5:$P$14)))</f>
        <v>0.0488818117920023</v>
      </c>
      <c r="H1443" s="37" t="n">
        <f aca="false">H1442*EXP(-G1442*(F1443-F1442))</f>
        <v>0.805530886173678</v>
      </c>
      <c r="I1443" s="38" t="n">
        <f aca="false">H1442-H1443</f>
        <v>0.000107812304290689</v>
      </c>
      <c r="J1443" s="39" t="n">
        <f aca="false">INDEX('Default Prob'!$C$3:$C$20, _xlfn.IFNA(MATCH(F1443, 'Default Prob'!$B$3:$B$20, 1), 1))</f>
        <v>-0.00443</v>
      </c>
      <c r="K1443" s="40" t="n">
        <f aca="false">1/((1+J1443)^F1443)</f>
        <v>1.02470881799044</v>
      </c>
      <c r="L1443" s="41" t="n">
        <f aca="false">IF(AND(D1443, A1443 &lt;= $G$2), $D$5*$D$2*(A1443-E1443)/365.25, 0)</f>
        <v>0</v>
      </c>
      <c r="M1443" s="41" t="n">
        <f aca="false">IF(A1443&lt;=$G$2, $D$5*$D$2*(A1443-E1443)/365.25, 0)</f>
        <v>0</v>
      </c>
      <c r="N1443" s="42" t="n">
        <f aca="false">(L1443*H1443 + M1443*I1443) * K1443</f>
        <v>0</v>
      </c>
      <c r="O1443" s="43" t="n">
        <f aca="false">IF(A1443&lt;=$G$2, $D$2*(1-$D$3), 0)</f>
        <v>0</v>
      </c>
      <c r="P1443" s="44" t="n">
        <f aca="false">O1443*I1443*K1443</f>
        <v>0</v>
      </c>
    </row>
    <row r="1444" customFormat="false" ht="15" hidden="false" customHeight="false" outlineLevel="0" collapsed="false">
      <c r="A1444" s="4" t="n">
        <f aca="false">WORKDAY(A1443, 1)</f>
        <v>45903</v>
      </c>
      <c r="B1444" s="33" t="n">
        <f aca="false">DATE(2000, MONTH(A1444), DAY(A1444))</f>
        <v>36772</v>
      </c>
      <c r="C1444" s="33" t="n">
        <f aca="false">VLOOKUP(B1444, $R$9:$S$13, 2)</f>
        <v>36789</v>
      </c>
      <c r="D1444" s="34" t="n">
        <f aca="false">IF(OR(C1444=B1444, AND(C1444&lt;&gt;C1443, C1443&gt;B1443)), 1, 0)</f>
        <v>0</v>
      </c>
      <c r="E1444" s="4" t="n">
        <f aca="false" t="array" ref="E1444:E1444">INDEX($A$9:A1443, MAX(IF($D$9:D1443=1, ROW(D$9:$D1443)-ROW($D$9)+1, 0)))</f>
        <v>45828</v>
      </c>
      <c r="F1444" s="36" t="n">
        <f aca="false">(A1444-$A$2)/365.25</f>
        <v>5.50034223134839</v>
      </c>
      <c r="G1444" s="37" t="n">
        <f aca="false">INDEX('Default Prob'!$P$5:$P$14,MIN(1+_xlfn.IFNA(MATCH(F1444,'Default Prob'!$F$5:$F$14,1),0),COUNT('Default Prob'!$P$5:$P$14)))</f>
        <v>0.0488818117920023</v>
      </c>
      <c r="H1444" s="37" t="n">
        <f aca="false">H1443*EXP(-G1443*(F1444-F1443))</f>
        <v>0.805423088297062</v>
      </c>
      <c r="I1444" s="38" t="n">
        <f aca="false">H1443-H1444</f>
        <v>0.000107797876616189</v>
      </c>
      <c r="J1444" s="39" t="n">
        <f aca="false">INDEX('Default Prob'!$C$3:$C$20, _xlfn.IFNA(MATCH(F1444, 'Default Prob'!$B$3:$B$20, 1), 1))</f>
        <v>-0.00443</v>
      </c>
      <c r="K1444" s="40" t="n">
        <f aca="false">1/((1+J1444)^F1444)</f>
        <v>1.02472127404086</v>
      </c>
      <c r="L1444" s="41" t="n">
        <f aca="false">IF(AND(D1444, A1444 &lt;= $G$2), $D$5*$D$2*(A1444-E1444)/365.25, 0)</f>
        <v>0</v>
      </c>
      <c r="M1444" s="41" t="n">
        <f aca="false">IF(A1444&lt;=$G$2, $D$5*$D$2*(A1444-E1444)/365.25, 0)</f>
        <v>0</v>
      </c>
      <c r="N1444" s="42" t="n">
        <f aca="false">(L1444*H1444 + M1444*I1444) * K1444</f>
        <v>0</v>
      </c>
      <c r="O1444" s="43" t="n">
        <f aca="false">IF(A1444&lt;=$G$2, $D$2*(1-$D$3), 0)</f>
        <v>0</v>
      </c>
      <c r="P1444" s="44" t="n">
        <f aca="false">O1444*I1444*K1444</f>
        <v>0</v>
      </c>
    </row>
    <row r="1445" customFormat="false" ht="15" hidden="false" customHeight="false" outlineLevel="0" collapsed="false">
      <c r="A1445" s="4" t="n">
        <f aca="false">WORKDAY(A1444, 1)</f>
        <v>45904</v>
      </c>
      <c r="B1445" s="33" t="n">
        <f aca="false">DATE(2000, MONTH(A1445), DAY(A1445))</f>
        <v>36773</v>
      </c>
      <c r="C1445" s="33" t="n">
        <f aca="false">VLOOKUP(B1445, $R$9:$S$13, 2)</f>
        <v>36789</v>
      </c>
      <c r="D1445" s="34" t="n">
        <f aca="false">IF(OR(C1445=B1445, AND(C1445&lt;&gt;C1444, C1444&gt;B1444)), 1, 0)</f>
        <v>0</v>
      </c>
      <c r="E1445" s="4" t="n">
        <f aca="false" t="array" ref="E1445:E1445">INDEX($A$9:A1444, MAX(IF($D$9:D1444=1, ROW(D$9:$D1444)-ROW($D$9)+1, 0)))</f>
        <v>45828</v>
      </c>
      <c r="F1445" s="36" t="n">
        <f aca="false">(A1445-$A$2)/365.25</f>
        <v>5.50308008213552</v>
      </c>
      <c r="G1445" s="37" t="n">
        <f aca="false">INDEX('Default Prob'!$P$5:$P$14,MIN(1+_xlfn.IFNA(MATCH(F1445,'Default Prob'!$F$5:$F$14,1),0),COUNT('Default Prob'!$P$5:$P$14)))</f>
        <v>0.0488818117920023</v>
      </c>
      <c r="H1445" s="37" t="n">
        <f aca="false">H1444*EXP(-G1444*(F1445-F1444))</f>
        <v>0.805315304846189</v>
      </c>
      <c r="I1445" s="38" t="n">
        <f aca="false">H1444-H1445</f>
        <v>0.000107783450872367</v>
      </c>
      <c r="J1445" s="39" t="n">
        <f aca="false">INDEX('Default Prob'!$C$3:$C$20, _xlfn.IFNA(MATCH(F1445, 'Default Prob'!$B$3:$B$20, 1), 1))</f>
        <v>-0.00443</v>
      </c>
      <c r="K1445" s="40" t="n">
        <f aca="false">1/((1+J1445)^F1445)</f>
        <v>1.02473373024268</v>
      </c>
      <c r="L1445" s="41" t="n">
        <f aca="false">IF(AND(D1445, A1445 &lt;= $G$2), $D$5*$D$2*(A1445-E1445)/365.25, 0)</f>
        <v>0</v>
      </c>
      <c r="M1445" s="41" t="n">
        <f aca="false">IF(A1445&lt;=$G$2, $D$5*$D$2*(A1445-E1445)/365.25, 0)</f>
        <v>0</v>
      </c>
      <c r="N1445" s="42" t="n">
        <f aca="false">(L1445*H1445 + M1445*I1445) * K1445</f>
        <v>0</v>
      </c>
      <c r="O1445" s="43" t="n">
        <f aca="false">IF(A1445&lt;=$G$2, $D$2*(1-$D$3), 0)</f>
        <v>0</v>
      </c>
      <c r="P1445" s="44" t="n">
        <f aca="false">O1445*I1445*K1445</f>
        <v>0</v>
      </c>
    </row>
    <row r="1446" customFormat="false" ht="15" hidden="false" customHeight="false" outlineLevel="0" collapsed="false">
      <c r="A1446" s="4" t="n">
        <f aca="false">WORKDAY(A1445, 1)</f>
        <v>45905</v>
      </c>
      <c r="B1446" s="33" t="n">
        <f aca="false">DATE(2000, MONTH(A1446), DAY(A1446))</f>
        <v>36774</v>
      </c>
      <c r="C1446" s="33" t="n">
        <f aca="false">VLOOKUP(B1446, $R$9:$S$13, 2)</f>
        <v>36789</v>
      </c>
      <c r="D1446" s="34" t="n">
        <f aca="false">IF(OR(C1446=B1446, AND(C1446&lt;&gt;C1445, C1445&gt;B1445)), 1, 0)</f>
        <v>0</v>
      </c>
      <c r="E1446" s="4" t="n">
        <f aca="false" t="array" ref="E1446:E1446">INDEX($A$9:A1445, MAX(IF($D$9:D1445=1, ROW(D$9:$D1445)-ROW($D$9)+1, 0)))</f>
        <v>45828</v>
      </c>
      <c r="F1446" s="36" t="n">
        <f aca="false">(A1446-$A$2)/365.25</f>
        <v>5.50581793292266</v>
      </c>
      <c r="G1446" s="37" t="n">
        <f aca="false">INDEX('Default Prob'!$P$5:$P$14,MIN(1+_xlfn.IFNA(MATCH(F1446,'Default Prob'!$F$5:$F$14,1),0),COUNT('Default Prob'!$P$5:$P$14)))</f>
        <v>0.0488818117920023</v>
      </c>
      <c r="H1446" s="37" t="n">
        <f aca="false">H1445*EXP(-G1445*(F1446-F1445))</f>
        <v>0.80520753581913</v>
      </c>
      <c r="I1446" s="38" t="n">
        <f aca="false">H1445-H1446</f>
        <v>0.000107769027059001</v>
      </c>
      <c r="J1446" s="39" t="n">
        <f aca="false">INDEX('Default Prob'!$C$3:$C$20, _xlfn.IFNA(MATCH(F1446, 'Default Prob'!$B$3:$B$20, 1), 1))</f>
        <v>-0.00443</v>
      </c>
      <c r="K1446" s="40" t="n">
        <f aca="false">1/((1+J1446)^F1446)</f>
        <v>1.02474618659592</v>
      </c>
      <c r="L1446" s="41" t="n">
        <f aca="false">IF(AND(D1446, A1446 &lt;= $G$2), $D$5*$D$2*(A1446-E1446)/365.25, 0)</f>
        <v>0</v>
      </c>
      <c r="M1446" s="41" t="n">
        <f aca="false">IF(A1446&lt;=$G$2, $D$5*$D$2*(A1446-E1446)/365.25, 0)</f>
        <v>0</v>
      </c>
      <c r="N1446" s="42" t="n">
        <f aca="false">(L1446*H1446 + M1446*I1446) * K1446</f>
        <v>0</v>
      </c>
      <c r="O1446" s="43" t="n">
        <f aca="false">IF(A1446&lt;=$G$2, $D$2*(1-$D$3), 0)</f>
        <v>0</v>
      </c>
      <c r="P1446" s="44" t="n">
        <f aca="false">O1446*I1446*K1446</f>
        <v>0</v>
      </c>
    </row>
    <row r="1447" customFormat="false" ht="15" hidden="false" customHeight="false" outlineLevel="0" collapsed="false">
      <c r="A1447" s="4" t="n">
        <f aca="false">WORKDAY(A1446, 1)</f>
        <v>45908</v>
      </c>
      <c r="B1447" s="33" t="n">
        <f aca="false">DATE(2000, MONTH(A1447), DAY(A1447))</f>
        <v>36777</v>
      </c>
      <c r="C1447" s="33" t="n">
        <f aca="false">VLOOKUP(B1447, $R$9:$S$13, 2)</f>
        <v>36789</v>
      </c>
      <c r="D1447" s="34" t="n">
        <f aca="false">IF(OR(C1447=B1447, AND(C1447&lt;&gt;C1446, C1446&gt;B1446)), 1, 0)</f>
        <v>0</v>
      </c>
      <c r="E1447" s="4" t="n">
        <f aca="false" t="array" ref="E1447:E1447">INDEX($A$9:A1446, MAX(IF($D$9:D1446=1, ROW(D$9:$D1446)-ROW($D$9)+1, 0)))</f>
        <v>45828</v>
      </c>
      <c r="F1447" s="36" t="n">
        <f aca="false">(A1447-$A$2)/365.25</f>
        <v>5.51403148528405</v>
      </c>
      <c r="G1447" s="37" t="n">
        <f aca="false">INDEX('Default Prob'!$P$5:$P$14,MIN(1+_xlfn.IFNA(MATCH(F1447,'Default Prob'!$F$5:$F$14,1),0),COUNT('Default Prob'!$P$5:$P$14)))</f>
        <v>0.0488818117920023</v>
      </c>
      <c r="H1447" s="37" t="n">
        <f aca="false">H1446*EXP(-G1446*(F1447-F1446))</f>
        <v>0.804884315261532</v>
      </c>
      <c r="I1447" s="38" t="n">
        <f aca="false">H1446-H1447</f>
        <v>0.000323220557598036</v>
      </c>
      <c r="J1447" s="39" t="n">
        <f aca="false">INDEX('Default Prob'!$C$3:$C$20, _xlfn.IFNA(MATCH(F1447, 'Default Prob'!$B$3:$B$20, 1), 1))</f>
        <v>-0.00443</v>
      </c>
      <c r="K1447" s="40" t="n">
        <f aca="false">1/((1+J1447)^F1447)</f>
        <v>1.02478355656414</v>
      </c>
      <c r="L1447" s="41" t="n">
        <f aca="false">IF(AND(D1447, A1447 &lt;= $G$2), $D$5*$D$2*(A1447-E1447)/365.25, 0)</f>
        <v>0</v>
      </c>
      <c r="M1447" s="41" t="n">
        <f aca="false">IF(A1447&lt;=$G$2, $D$5*$D$2*(A1447-E1447)/365.25, 0)</f>
        <v>0</v>
      </c>
      <c r="N1447" s="42" t="n">
        <f aca="false">(L1447*H1447 + M1447*I1447) * K1447</f>
        <v>0</v>
      </c>
      <c r="O1447" s="43" t="n">
        <f aca="false">IF(A1447&lt;=$G$2, $D$2*(1-$D$3), 0)</f>
        <v>0</v>
      </c>
      <c r="P1447" s="44" t="n">
        <f aca="false">O1447*I1447*K1447</f>
        <v>0</v>
      </c>
    </row>
    <row r="1448" customFormat="false" ht="15" hidden="false" customHeight="false" outlineLevel="0" collapsed="false">
      <c r="A1448" s="4" t="n">
        <f aca="false">WORKDAY(A1447, 1)</f>
        <v>45909</v>
      </c>
      <c r="B1448" s="33" t="n">
        <f aca="false">DATE(2000, MONTH(A1448), DAY(A1448))</f>
        <v>36778</v>
      </c>
      <c r="C1448" s="33" t="n">
        <f aca="false">VLOOKUP(B1448, $R$9:$S$13, 2)</f>
        <v>36789</v>
      </c>
      <c r="D1448" s="34" t="n">
        <f aca="false">IF(OR(C1448=B1448, AND(C1448&lt;&gt;C1447, C1447&gt;B1447)), 1, 0)</f>
        <v>0</v>
      </c>
      <c r="E1448" s="4" t="n">
        <f aca="false" t="array" ref="E1448:E1448">INDEX($A$9:A1447, MAX(IF($D$9:D1447=1, ROW(D$9:$D1447)-ROW($D$9)+1, 0)))</f>
        <v>45828</v>
      </c>
      <c r="F1448" s="36" t="n">
        <f aca="false">(A1448-$A$2)/365.25</f>
        <v>5.51676933607118</v>
      </c>
      <c r="G1448" s="37" t="n">
        <f aca="false">INDEX('Default Prob'!$P$5:$P$14,MIN(1+_xlfn.IFNA(MATCH(F1448,'Default Prob'!$F$5:$F$14,1),0),COUNT('Default Prob'!$P$5:$P$14)))</f>
        <v>0.0488818117920023</v>
      </c>
      <c r="H1448" s="37" t="n">
        <f aca="false">H1447*EXP(-G1447*(F1448-F1447))</f>
        <v>0.804776603910427</v>
      </c>
      <c r="I1448" s="38" t="n">
        <f aca="false">H1447-H1448</f>
        <v>0.000107711351105322</v>
      </c>
      <c r="J1448" s="39" t="n">
        <f aca="false">INDEX('Default Prob'!$C$3:$C$20, _xlfn.IFNA(MATCH(F1448, 'Default Prob'!$B$3:$B$20, 1), 1))</f>
        <v>-0.00443</v>
      </c>
      <c r="K1448" s="40" t="n">
        <f aca="false">1/((1+J1448)^F1448)</f>
        <v>1.02479601352306</v>
      </c>
      <c r="L1448" s="41" t="n">
        <f aca="false">IF(AND(D1448, A1448 &lt;= $G$2), $D$5*$D$2*(A1448-E1448)/365.25, 0)</f>
        <v>0</v>
      </c>
      <c r="M1448" s="41" t="n">
        <f aca="false">IF(A1448&lt;=$G$2, $D$5*$D$2*(A1448-E1448)/365.25, 0)</f>
        <v>0</v>
      </c>
      <c r="N1448" s="42" t="n">
        <f aca="false">(L1448*H1448 + M1448*I1448) * K1448</f>
        <v>0</v>
      </c>
      <c r="O1448" s="43" t="n">
        <f aca="false">IF(A1448&lt;=$G$2, $D$2*(1-$D$3), 0)</f>
        <v>0</v>
      </c>
      <c r="P1448" s="44" t="n">
        <f aca="false">O1448*I1448*K1448</f>
        <v>0</v>
      </c>
    </row>
    <row r="1449" customFormat="false" ht="15" hidden="false" customHeight="false" outlineLevel="0" collapsed="false">
      <c r="A1449" s="4" t="n">
        <f aca="false">WORKDAY(A1448, 1)</f>
        <v>45910</v>
      </c>
      <c r="B1449" s="33" t="n">
        <f aca="false">DATE(2000, MONTH(A1449), DAY(A1449))</f>
        <v>36779</v>
      </c>
      <c r="C1449" s="33" t="n">
        <f aca="false">VLOOKUP(B1449, $R$9:$S$13, 2)</f>
        <v>36789</v>
      </c>
      <c r="D1449" s="34" t="n">
        <f aca="false">IF(OR(C1449=B1449, AND(C1449&lt;&gt;C1448, C1448&gt;B1448)), 1, 0)</f>
        <v>0</v>
      </c>
      <c r="E1449" s="4" t="n">
        <f aca="false" t="array" ref="E1449:E1449">INDEX($A$9:A1448, MAX(IF($D$9:D1448=1, ROW(D$9:$D1448)-ROW($D$9)+1, 0)))</f>
        <v>45828</v>
      </c>
      <c r="F1449" s="36" t="n">
        <f aca="false">(A1449-$A$2)/365.25</f>
        <v>5.51950718685832</v>
      </c>
      <c r="G1449" s="37" t="n">
        <f aca="false">INDEX('Default Prob'!$P$5:$P$14,MIN(1+_xlfn.IFNA(MATCH(F1449,'Default Prob'!$F$5:$F$14,1),0),COUNT('Default Prob'!$P$5:$P$14)))</f>
        <v>0.0488818117920023</v>
      </c>
      <c r="H1449" s="37" t="n">
        <f aca="false">H1448*EXP(-G1448*(F1449-F1448))</f>
        <v>0.804668906973486</v>
      </c>
      <c r="I1449" s="38" t="n">
        <f aca="false">H1448-H1449</f>
        <v>0.000107696936940571</v>
      </c>
      <c r="J1449" s="39" t="n">
        <f aca="false">INDEX('Default Prob'!$C$3:$C$20, _xlfn.IFNA(MATCH(F1449, 'Default Prob'!$B$3:$B$20, 1), 1))</f>
        <v>-0.00443</v>
      </c>
      <c r="K1449" s="40" t="n">
        <f aca="false">1/((1+J1449)^F1449)</f>
        <v>1.02480847063339</v>
      </c>
      <c r="L1449" s="41" t="n">
        <f aca="false">IF(AND(D1449, A1449 &lt;= $G$2), $D$5*$D$2*(A1449-E1449)/365.25, 0)</f>
        <v>0</v>
      </c>
      <c r="M1449" s="41" t="n">
        <f aca="false">IF(A1449&lt;=$G$2, $D$5*$D$2*(A1449-E1449)/365.25, 0)</f>
        <v>0</v>
      </c>
      <c r="N1449" s="42" t="n">
        <f aca="false">(L1449*H1449 + M1449*I1449) * K1449</f>
        <v>0</v>
      </c>
      <c r="O1449" s="43" t="n">
        <f aca="false">IF(A1449&lt;=$G$2, $D$2*(1-$D$3), 0)</f>
        <v>0</v>
      </c>
      <c r="P1449" s="44" t="n">
        <f aca="false">O1449*I1449*K1449</f>
        <v>0</v>
      </c>
    </row>
    <row r="1450" customFormat="false" ht="15" hidden="false" customHeight="false" outlineLevel="0" collapsed="false">
      <c r="A1450" s="4" t="n">
        <f aca="false">WORKDAY(A1449, 1)</f>
        <v>45911</v>
      </c>
      <c r="B1450" s="33" t="n">
        <f aca="false">DATE(2000, MONTH(A1450), DAY(A1450))</f>
        <v>36780</v>
      </c>
      <c r="C1450" s="33" t="n">
        <f aca="false">VLOOKUP(B1450, $R$9:$S$13, 2)</f>
        <v>36789</v>
      </c>
      <c r="D1450" s="34" t="n">
        <f aca="false">IF(OR(C1450=B1450, AND(C1450&lt;&gt;C1449, C1449&gt;B1449)), 1, 0)</f>
        <v>0</v>
      </c>
      <c r="E1450" s="4" t="n">
        <f aca="false" t="array" ref="E1450:E1450">INDEX($A$9:A1449, MAX(IF($D$9:D1449=1, ROW(D$9:$D1449)-ROW($D$9)+1, 0)))</f>
        <v>45828</v>
      </c>
      <c r="F1450" s="36" t="n">
        <f aca="false">(A1450-$A$2)/365.25</f>
        <v>5.52224503764545</v>
      </c>
      <c r="G1450" s="37" t="n">
        <f aca="false">INDEX('Default Prob'!$P$5:$P$14,MIN(1+_xlfn.IFNA(MATCH(F1450,'Default Prob'!$F$5:$F$14,1),0),COUNT('Default Prob'!$P$5:$P$14)))</f>
        <v>0.0488818117920023</v>
      </c>
      <c r="H1450" s="37" t="n">
        <f aca="false">H1449*EXP(-G1449*(F1450-F1449))</f>
        <v>0.804561224448782</v>
      </c>
      <c r="I1450" s="38" t="n">
        <f aca="false">H1449-H1450</f>
        <v>0.000107682524704722</v>
      </c>
      <c r="J1450" s="39" t="n">
        <f aca="false">INDEX('Default Prob'!$C$3:$C$20, _xlfn.IFNA(MATCH(F1450, 'Default Prob'!$B$3:$B$20, 1), 1))</f>
        <v>-0.00443</v>
      </c>
      <c r="K1450" s="40" t="n">
        <f aca="false">1/((1+J1450)^F1450)</f>
        <v>1.02482092789515</v>
      </c>
      <c r="L1450" s="41" t="n">
        <f aca="false">IF(AND(D1450, A1450 &lt;= $G$2), $D$5*$D$2*(A1450-E1450)/365.25, 0)</f>
        <v>0</v>
      </c>
      <c r="M1450" s="41" t="n">
        <f aca="false">IF(A1450&lt;=$G$2, $D$5*$D$2*(A1450-E1450)/365.25, 0)</f>
        <v>0</v>
      </c>
      <c r="N1450" s="42" t="n">
        <f aca="false">(L1450*H1450 + M1450*I1450) * K1450</f>
        <v>0</v>
      </c>
      <c r="O1450" s="43" t="n">
        <f aca="false">IF(A1450&lt;=$G$2, $D$2*(1-$D$3), 0)</f>
        <v>0</v>
      </c>
      <c r="P1450" s="44" t="n">
        <f aca="false">O1450*I1450*K1450</f>
        <v>0</v>
      </c>
    </row>
    <row r="1451" customFormat="false" ht="15" hidden="false" customHeight="false" outlineLevel="0" collapsed="false">
      <c r="A1451" s="4" t="n">
        <f aca="false">WORKDAY(A1450, 1)</f>
        <v>45912</v>
      </c>
      <c r="B1451" s="33" t="n">
        <f aca="false">DATE(2000, MONTH(A1451), DAY(A1451))</f>
        <v>36781</v>
      </c>
      <c r="C1451" s="33" t="n">
        <f aca="false">VLOOKUP(B1451, $R$9:$S$13, 2)</f>
        <v>36789</v>
      </c>
      <c r="D1451" s="34" t="n">
        <f aca="false">IF(OR(C1451=B1451, AND(C1451&lt;&gt;C1450, C1450&gt;B1450)), 1, 0)</f>
        <v>0</v>
      </c>
      <c r="E1451" s="4" t="n">
        <f aca="false" t="array" ref="E1451:E1451">INDEX($A$9:A1450, MAX(IF($D$9:D1450=1, ROW(D$9:$D1450)-ROW($D$9)+1, 0)))</f>
        <v>45828</v>
      </c>
      <c r="F1451" s="36" t="n">
        <f aca="false">(A1451-$A$2)/365.25</f>
        <v>5.52498288843258</v>
      </c>
      <c r="G1451" s="37" t="n">
        <f aca="false">INDEX('Default Prob'!$P$5:$P$14,MIN(1+_xlfn.IFNA(MATCH(F1451,'Default Prob'!$F$5:$F$14,1),0),COUNT('Default Prob'!$P$5:$P$14)))</f>
        <v>0.0488818117920023</v>
      </c>
      <c r="H1451" s="37" t="n">
        <f aca="false">H1450*EXP(-G1450*(F1451-F1450))</f>
        <v>0.804453556334384</v>
      </c>
      <c r="I1451" s="38" t="n">
        <f aca="false">H1450-H1451</f>
        <v>0.000107668114397552</v>
      </c>
      <c r="J1451" s="39" t="n">
        <f aca="false">INDEX('Default Prob'!$C$3:$C$20, _xlfn.IFNA(MATCH(F1451, 'Default Prob'!$B$3:$B$20, 1), 1))</f>
        <v>-0.00443</v>
      </c>
      <c r="K1451" s="40" t="n">
        <f aca="false">1/((1+J1451)^F1451)</f>
        <v>1.02483338530834</v>
      </c>
      <c r="L1451" s="41" t="n">
        <f aca="false">IF(AND(D1451, A1451 &lt;= $G$2), $D$5*$D$2*(A1451-E1451)/365.25, 0)</f>
        <v>0</v>
      </c>
      <c r="M1451" s="41" t="n">
        <f aca="false">IF(A1451&lt;=$G$2, $D$5*$D$2*(A1451-E1451)/365.25, 0)</f>
        <v>0</v>
      </c>
      <c r="N1451" s="42" t="n">
        <f aca="false">(L1451*H1451 + M1451*I1451) * K1451</f>
        <v>0</v>
      </c>
      <c r="O1451" s="43" t="n">
        <f aca="false">IF(A1451&lt;=$G$2, $D$2*(1-$D$3), 0)</f>
        <v>0</v>
      </c>
      <c r="P1451" s="44" t="n">
        <f aca="false">O1451*I1451*K1451</f>
        <v>0</v>
      </c>
    </row>
    <row r="1452" customFormat="false" ht="15" hidden="false" customHeight="false" outlineLevel="0" collapsed="false">
      <c r="A1452" s="4" t="n">
        <f aca="false">WORKDAY(A1451, 1)</f>
        <v>45915</v>
      </c>
      <c r="B1452" s="33" t="n">
        <f aca="false">DATE(2000, MONTH(A1452), DAY(A1452))</f>
        <v>36784</v>
      </c>
      <c r="C1452" s="33" t="n">
        <f aca="false">VLOOKUP(B1452, $R$9:$S$13, 2)</f>
        <v>36789</v>
      </c>
      <c r="D1452" s="34" t="n">
        <f aca="false">IF(OR(C1452=B1452, AND(C1452&lt;&gt;C1451, C1451&gt;B1451)), 1, 0)</f>
        <v>0</v>
      </c>
      <c r="E1452" s="4" t="n">
        <f aca="false" t="array" ref="E1452:E1452">INDEX($A$9:A1451, MAX(IF($D$9:D1451=1, ROW(D$9:$D1451)-ROW($D$9)+1, 0)))</f>
        <v>45828</v>
      </c>
      <c r="F1452" s="36" t="n">
        <f aca="false">(A1452-$A$2)/365.25</f>
        <v>5.53319644079398</v>
      </c>
      <c r="G1452" s="37" t="n">
        <f aca="false">INDEX('Default Prob'!$P$5:$P$14,MIN(1+_xlfn.IFNA(MATCH(F1452,'Default Prob'!$F$5:$F$14,1),0),COUNT('Default Prob'!$P$5:$P$14)))</f>
        <v>0.0488818117920023</v>
      </c>
      <c r="H1452" s="37" t="n">
        <f aca="false">H1451*EXP(-G1451*(F1452-F1451))</f>
        <v>0.804130638433752</v>
      </c>
      <c r="I1452" s="38" t="n">
        <f aca="false">H1451-H1452</f>
        <v>0.000322917900632436</v>
      </c>
      <c r="J1452" s="39" t="n">
        <f aca="false">INDEX('Default Prob'!$C$3:$C$20, _xlfn.IFNA(MATCH(F1452, 'Default Prob'!$B$3:$B$20, 1), 1))</f>
        <v>-0.00443</v>
      </c>
      <c r="K1452" s="40" t="n">
        <f aca="false">1/((1+J1452)^F1452)</f>
        <v>1.02487075845648</v>
      </c>
      <c r="L1452" s="41" t="n">
        <f aca="false">IF(AND(D1452, A1452 &lt;= $G$2), $D$5*$D$2*(A1452-E1452)/365.25, 0)</f>
        <v>0</v>
      </c>
      <c r="M1452" s="41" t="n">
        <f aca="false">IF(A1452&lt;=$G$2, $D$5*$D$2*(A1452-E1452)/365.25, 0)</f>
        <v>0</v>
      </c>
      <c r="N1452" s="42" t="n">
        <f aca="false">(L1452*H1452 + M1452*I1452) * K1452</f>
        <v>0</v>
      </c>
      <c r="O1452" s="43" t="n">
        <f aca="false">IF(A1452&lt;=$G$2, $D$2*(1-$D$3), 0)</f>
        <v>0</v>
      </c>
      <c r="P1452" s="44" t="n">
        <f aca="false">O1452*I1452*K1452</f>
        <v>0</v>
      </c>
    </row>
    <row r="1453" customFormat="false" ht="15" hidden="false" customHeight="false" outlineLevel="0" collapsed="false">
      <c r="A1453" s="4" t="n">
        <f aca="false">WORKDAY(A1452, 1)</f>
        <v>45916</v>
      </c>
      <c r="B1453" s="33" t="n">
        <f aca="false">DATE(2000, MONTH(A1453), DAY(A1453))</f>
        <v>36785</v>
      </c>
      <c r="C1453" s="33" t="n">
        <f aca="false">VLOOKUP(B1453, $R$9:$S$13, 2)</f>
        <v>36789</v>
      </c>
      <c r="D1453" s="34" t="n">
        <f aca="false">IF(OR(C1453=B1453, AND(C1453&lt;&gt;C1452, C1452&gt;B1452)), 1, 0)</f>
        <v>0</v>
      </c>
      <c r="E1453" s="4" t="n">
        <f aca="false" t="array" ref="E1453:E1453">INDEX($A$9:A1452, MAX(IF($D$9:D1452=1, ROW(D$9:$D1452)-ROW($D$9)+1, 0)))</f>
        <v>45828</v>
      </c>
      <c r="F1453" s="36" t="n">
        <f aca="false">(A1453-$A$2)/365.25</f>
        <v>5.53593429158111</v>
      </c>
      <c r="G1453" s="37" t="n">
        <f aca="false">INDEX('Default Prob'!$P$5:$P$14,MIN(1+_xlfn.IFNA(MATCH(F1453,'Default Prob'!$F$5:$F$14,1),0),COUNT('Default Prob'!$P$5:$P$14)))</f>
        <v>0.0488818117920023</v>
      </c>
      <c r="H1453" s="37" t="n">
        <f aca="false">H1452*EXP(-G1452*(F1453-F1452))</f>
        <v>0.804023027941301</v>
      </c>
      <c r="I1453" s="38" t="n">
        <f aca="false">H1452-H1453</f>
        <v>0.00010761049245045</v>
      </c>
      <c r="J1453" s="39" t="n">
        <f aca="false">INDEX('Default Prob'!$C$3:$C$20, _xlfn.IFNA(MATCH(F1453, 'Default Prob'!$B$3:$B$20, 1), 1))</f>
        <v>-0.00443</v>
      </c>
      <c r="K1453" s="40" t="n">
        <f aca="false">1/((1+J1453)^F1453)</f>
        <v>1.0248832164754</v>
      </c>
      <c r="L1453" s="41" t="n">
        <f aca="false">IF(AND(D1453, A1453 &lt;= $G$2), $D$5*$D$2*(A1453-E1453)/365.25, 0)</f>
        <v>0</v>
      </c>
      <c r="M1453" s="41" t="n">
        <f aca="false">IF(A1453&lt;=$G$2, $D$5*$D$2*(A1453-E1453)/365.25, 0)</f>
        <v>0</v>
      </c>
      <c r="N1453" s="42" t="n">
        <f aca="false">(L1453*H1453 + M1453*I1453) * K1453</f>
        <v>0</v>
      </c>
      <c r="O1453" s="43" t="n">
        <f aca="false">IF(A1453&lt;=$G$2, $D$2*(1-$D$3), 0)</f>
        <v>0</v>
      </c>
      <c r="P1453" s="44" t="n">
        <f aca="false">O1453*I1453*K1453</f>
        <v>0</v>
      </c>
    </row>
    <row r="1454" customFormat="false" ht="15" hidden="false" customHeight="false" outlineLevel="0" collapsed="false">
      <c r="A1454" s="4" t="n">
        <f aca="false">WORKDAY(A1453, 1)</f>
        <v>45917</v>
      </c>
      <c r="B1454" s="33" t="n">
        <f aca="false">DATE(2000, MONTH(A1454), DAY(A1454))</f>
        <v>36786</v>
      </c>
      <c r="C1454" s="33" t="n">
        <f aca="false">VLOOKUP(B1454, $R$9:$S$13, 2)</f>
        <v>36789</v>
      </c>
      <c r="D1454" s="34" t="n">
        <f aca="false">IF(OR(C1454=B1454, AND(C1454&lt;&gt;C1453, C1453&gt;B1453)), 1, 0)</f>
        <v>0</v>
      </c>
      <c r="E1454" s="4" t="n">
        <f aca="false" t="array" ref="E1454:E1454">INDEX($A$9:A1453, MAX(IF($D$9:D1453=1, ROW(D$9:$D1453)-ROW($D$9)+1, 0)))</f>
        <v>45828</v>
      </c>
      <c r="F1454" s="36" t="n">
        <f aca="false">(A1454-$A$2)/365.25</f>
        <v>5.53867214236824</v>
      </c>
      <c r="G1454" s="37" t="n">
        <f aca="false">INDEX('Default Prob'!$P$5:$P$14,MIN(1+_xlfn.IFNA(MATCH(F1454,'Default Prob'!$F$5:$F$14,1),0),COUNT('Default Prob'!$P$5:$P$14)))</f>
        <v>0.0488818117920023</v>
      </c>
      <c r="H1454" s="37" t="n">
        <f aca="false">H1453*EXP(-G1453*(F1454-F1453))</f>
        <v>0.803915431849519</v>
      </c>
      <c r="I1454" s="38" t="n">
        <f aca="false">H1453-H1454</f>
        <v>0.00010759609178268</v>
      </c>
      <c r="J1454" s="39" t="n">
        <f aca="false">INDEX('Default Prob'!$C$3:$C$20, _xlfn.IFNA(MATCH(F1454, 'Default Prob'!$B$3:$B$20, 1), 1))</f>
        <v>-0.00443</v>
      </c>
      <c r="K1454" s="40" t="n">
        <f aca="false">1/((1+J1454)^F1454)</f>
        <v>1.02489567464575</v>
      </c>
      <c r="L1454" s="41" t="n">
        <f aca="false">IF(AND(D1454, A1454 &lt;= $G$2), $D$5*$D$2*(A1454-E1454)/365.25, 0)</f>
        <v>0</v>
      </c>
      <c r="M1454" s="41" t="n">
        <f aca="false">IF(A1454&lt;=$G$2, $D$5*$D$2*(A1454-E1454)/365.25, 0)</f>
        <v>0</v>
      </c>
      <c r="N1454" s="42" t="n">
        <f aca="false">(L1454*H1454 + M1454*I1454) * K1454</f>
        <v>0</v>
      </c>
      <c r="O1454" s="43" t="n">
        <f aca="false">IF(A1454&lt;=$G$2, $D$2*(1-$D$3), 0)</f>
        <v>0</v>
      </c>
      <c r="P1454" s="44" t="n">
        <f aca="false">O1454*I1454*K1454</f>
        <v>0</v>
      </c>
    </row>
    <row r="1455" customFormat="false" ht="15" hidden="false" customHeight="false" outlineLevel="0" collapsed="false">
      <c r="A1455" s="4" t="n">
        <f aca="false">WORKDAY(A1454, 1)</f>
        <v>45918</v>
      </c>
      <c r="B1455" s="33" t="n">
        <f aca="false">DATE(2000, MONTH(A1455), DAY(A1455))</f>
        <v>36787</v>
      </c>
      <c r="C1455" s="33" t="n">
        <f aca="false">VLOOKUP(B1455, $R$9:$S$13, 2)</f>
        <v>36789</v>
      </c>
      <c r="D1455" s="34" t="n">
        <f aca="false">IF(OR(C1455=B1455, AND(C1455&lt;&gt;C1454, C1454&gt;B1454)), 1, 0)</f>
        <v>0</v>
      </c>
      <c r="E1455" s="4" t="n">
        <f aca="false" t="array" ref="E1455:E1455">INDEX($A$9:A1454, MAX(IF($D$9:D1454=1, ROW(D$9:$D1454)-ROW($D$9)+1, 0)))</f>
        <v>45828</v>
      </c>
      <c r="F1455" s="36" t="n">
        <f aca="false">(A1455-$A$2)/365.25</f>
        <v>5.54140999315537</v>
      </c>
      <c r="G1455" s="37" t="n">
        <f aca="false">INDEX('Default Prob'!$P$5:$P$14,MIN(1+_xlfn.IFNA(MATCH(F1455,'Default Prob'!$F$5:$F$14,1),0),COUNT('Default Prob'!$P$5:$P$14)))</f>
        <v>0.0488818117920023</v>
      </c>
      <c r="H1455" s="37" t="n">
        <f aca="false">H1454*EXP(-G1454*(F1455-F1454))</f>
        <v>0.803807850156476</v>
      </c>
      <c r="I1455" s="38" t="n">
        <f aca="false">H1454-H1455</f>
        <v>0.000107581693042147</v>
      </c>
      <c r="J1455" s="39" t="n">
        <f aca="false">INDEX('Default Prob'!$C$3:$C$20, _xlfn.IFNA(MATCH(F1455, 'Default Prob'!$B$3:$B$20, 1), 1))</f>
        <v>-0.00443</v>
      </c>
      <c r="K1455" s="40" t="n">
        <f aca="false">1/((1+J1455)^F1455)</f>
        <v>1.02490813296753</v>
      </c>
      <c r="L1455" s="41" t="n">
        <f aca="false">IF(AND(D1455, A1455 &lt;= $G$2), $D$5*$D$2*(A1455-E1455)/365.25, 0)</f>
        <v>0</v>
      </c>
      <c r="M1455" s="41" t="n">
        <f aca="false">IF(A1455&lt;=$G$2, $D$5*$D$2*(A1455-E1455)/365.25, 0)</f>
        <v>0</v>
      </c>
      <c r="N1455" s="42" t="n">
        <f aca="false">(L1455*H1455 + M1455*I1455) * K1455</f>
        <v>0</v>
      </c>
      <c r="O1455" s="43" t="n">
        <f aca="false">IF(A1455&lt;=$G$2, $D$2*(1-$D$3), 0)</f>
        <v>0</v>
      </c>
      <c r="P1455" s="44" t="n">
        <f aca="false">O1455*I1455*K1455</f>
        <v>0</v>
      </c>
    </row>
    <row r="1456" customFormat="false" ht="15" hidden="false" customHeight="false" outlineLevel="0" collapsed="false">
      <c r="A1456" s="4" t="n">
        <f aca="false">WORKDAY(A1455, 1)</f>
        <v>45919</v>
      </c>
      <c r="B1456" s="33" t="n">
        <f aca="false">DATE(2000, MONTH(A1456), DAY(A1456))</f>
        <v>36788</v>
      </c>
      <c r="C1456" s="33" t="n">
        <f aca="false">VLOOKUP(B1456, $R$9:$S$13, 2)</f>
        <v>36789</v>
      </c>
      <c r="D1456" s="34" t="n">
        <f aca="false">IF(OR(C1456=B1456, AND(C1456&lt;&gt;C1455, C1455&gt;B1455)), 1, 0)</f>
        <v>0</v>
      </c>
      <c r="E1456" s="4" t="n">
        <f aca="false" t="array" ref="E1456:E1456">INDEX($A$9:A1455, MAX(IF($D$9:D1455=1, ROW(D$9:$D1455)-ROW($D$9)+1, 0)))</f>
        <v>45828</v>
      </c>
      <c r="F1456" s="36" t="n">
        <f aca="false">(A1456-$A$2)/365.25</f>
        <v>5.54414784394251</v>
      </c>
      <c r="G1456" s="37" t="n">
        <f aca="false">INDEX('Default Prob'!$P$5:$P$14,MIN(1+_xlfn.IFNA(MATCH(F1456,'Default Prob'!$F$5:$F$14,1),0),COUNT('Default Prob'!$P$5:$P$14)))</f>
        <v>0.0488818117920023</v>
      </c>
      <c r="H1456" s="37" t="n">
        <f aca="false">H1455*EXP(-G1455*(F1456-F1455))</f>
        <v>0.803700282860248</v>
      </c>
      <c r="I1456" s="38" t="n">
        <f aca="false">H1455-H1456</f>
        <v>0.000107567296228517</v>
      </c>
      <c r="J1456" s="39" t="n">
        <f aca="false">INDEX('Default Prob'!$C$3:$C$20, _xlfn.IFNA(MATCH(F1456, 'Default Prob'!$B$3:$B$20, 1), 1))</f>
        <v>-0.00443</v>
      </c>
      <c r="K1456" s="40" t="n">
        <f aca="false">1/((1+J1456)^F1456)</f>
        <v>1.02492059144076</v>
      </c>
      <c r="L1456" s="41" t="n">
        <f aca="false">IF(AND(D1456, A1456 &lt;= $G$2), $D$5*$D$2*(A1456-E1456)/365.25, 0)</f>
        <v>0</v>
      </c>
      <c r="M1456" s="41" t="n">
        <f aca="false">IF(A1456&lt;=$G$2, $D$5*$D$2*(A1456-E1456)/365.25, 0)</f>
        <v>0</v>
      </c>
      <c r="N1456" s="42" t="n">
        <f aca="false">(L1456*H1456 + M1456*I1456) * K1456</f>
        <v>0</v>
      </c>
      <c r="O1456" s="43" t="n">
        <f aca="false">IF(A1456&lt;=$G$2, $D$2*(1-$D$3), 0)</f>
        <v>0</v>
      </c>
      <c r="P1456" s="44" t="n">
        <f aca="false">O1456*I1456*K1456</f>
        <v>0</v>
      </c>
    </row>
    <row r="1457" customFormat="false" ht="15" hidden="false" customHeight="false" outlineLevel="0" collapsed="false">
      <c r="A1457" s="4" t="n">
        <f aca="false">WORKDAY(A1456, 1)</f>
        <v>45922</v>
      </c>
      <c r="B1457" s="33" t="n">
        <f aca="false">DATE(2000, MONTH(A1457), DAY(A1457))</f>
        <v>36791</v>
      </c>
      <c r="C1457" s="33" t="n">
        <f aca="false">VLOOKUP(B1457, $R$9:$S$13, 2)</f>
        <v>36880</v>
      </c>
      <c r="D1457" s="34" t="n">
        <f aca="false">IF(OR(C1457=B1457, AND(C1457&lt;&gt;C1456, C1456&gt;B1456)), 1, 0)</f>
        <v>1</v>
      </c>
      <c r="E1457" s="4" t="n">
        <f aca="false" t="array" ref="E1457:E1457">INDEX($A$9:A1456, MAX(IF($D$9:D1456=1, ROW(D$9:$D1456)-ROW($D$9)+1, 0)))</f>
        <v>45828</v>
      </c>
      <c r="F1457" s="36" t="n">
        <f aca="false">(A1457-$A$2)/365.25</f>
        <v>5.5523613963039</v>
      </c>
      <c r="G1457" s="37" t="n">
        <f aca="false">INDEX('Default Prob'!$P$5:$P$14,MIN(1+_xlfn.IFNA(MATCH(F1457,'Default Prob'!$F$5:$F$14,1),0),COUNT('Default Prob'!$P$5:$P$14)))</f>
        <v>0.0488818117920023</v>
      </c>
      <c r="H1457" s="37" t="n">
        <f aca="false">H1456*EXP(-G1456*(F1457-F1456))</f>
        <v>0.80337766733318</v>
      </c>
      <c r="I1457" s="38" t="n">
        <f aca="false">H1456-H1457</f>
        <v>0.000322615527068471</v>
      </c>
      <c r="J1457" s="39" t="n">
        <f aca="false">INDEX('Default Prob'!$C$3:$C$20, _xlfn.IFNA(MATCH(F1457, 'Default Prob'!$B$3:$B$20, 1), 1))</f>
        <v>-0.00443</v>
      </c>
      <c r="K1457" s="40" t="n">
        <f aca="false">1/((1+J1457)^F1457)</f>
        <v>1.02495796776909</v>
      </c>
      <c r="L1457" s="41" t="n">
        <f aca="false">IF(AND(D1457, A1457 &lt;= $G$2), $D$5*$D$2*(A1457-E1457)/365.25, 0)</f>
        <v>0</v>
      </c>
      <c r="M1457" s="41" t="n">
        <f aca="false">IF(A1457&lt;=$G$2, $D$5*$D$2*(A1457-E1457)/365.25, 0)</f>
        <v>0</v>
      </c>
      <c r="N1457" s="42" t="n">
        <f aca="false">(L1457*H1457 + M1457*I1457) * K1457</f>
        <v>0</v>
      </c>
      <c r="O1457" s="43" t="n">
        <f aca="false">IF(A1457&lt;=$G$2, $D$2*(1-$D$3), 0)</f>
        <v>0</v>
      </c>
      <c r="P1457" s="44" t="n">
        <f aca="false">O1457*I1457*K1457</f>
        <v>0</v>
      </c>
    </row>
    <row r="1458" customFormat="false" ht="15" hidden="false" customHeight="false" outlineLevel="0" collapsed="false">
      <c r="A1458" s="4" t="n">
        <f aca="false">WORKDAY(A1457, 1)</f>
        <v>45923</v>
      </c>
      <c r="B1458" s="33" t="n">
        <f aca="false">DATE(2000, MONTH(A1458), DAY(A1458))</f>
        <v>36792</v>
      </c>
      <c r="C1458" s="33" t="n">
        <f aca="false">VLOOKUP(B1458, $R$9:$S$13, 2)</f>
        <v>36880</v>
      </c>
      <c r="D1458" s="34" t="n">
        <f aca="false">IF(OR(C1458=B1458, AND(C1458&lt;&gt;C1457, C1457&gt;B1457)), 1, 0)</f>
        <v>0</v>
      </c>
      <c r="E1458" s="4" t="n">
        <f aca="false" t="array" ref="E1458:E1458">INDEX($A$9:A1457, MAX(IF($D$9:D1457=1, ROW(D$9:$D1457)-ROW($D$9)+1, 0)))</f>
        <v>45922</v>
      </c>
      <c r="F1458" s="36" t="n">
        <f aca="false">(A1458-$A$2)/365.25</f>
        <v>5.55509924709103</v>
      </c>
      <c r="G1458" s="37" t="n">
        <f aca="false">INDEX('Default Prob'!$P$5:$P$14,MIN(1+_xlfn.IFNA(MATCH(F1458,'Default Prob'!$F$5:$F$14,1),0),COUNT('Default Prob'!$P$5:$P$14)))</f>
        <v>0.0488818117920023</v>
      </c>
      <c r="H1458" s="37" t="n">
        <f aca="false">H1457*EXP(-G1457*(F1458-F1457))</f>
        <v>0.803270157604942</v>
      </c>
      <c r="I1458" s="38" t="n">
        <f aca="false">H1457-H1458</f>
        <v>0.000107509728237365</v>
      </c>
      <c r="J1458" s="39" t="n">
        <f aca="false">INDEX('Default Prob'!$C$3:$C$20, _xlfn.IFNA(MATCH(F1458, 'Default Prob'!$B$3:$B$20, 1), 1))</f>
        <v>-0.00443</v>
      </c>
      <c r="K1458" s="40" t="n">
        <f aca="false">1/((1+J1458)^F1458)</f>
        <v>1.0249704268481</v>
      </c>
      <c r="L1458" s="41" t="n">
        <f aca="false">IF(AND(D1458, A1458 &lt;= $G$2), $D$5*$D$2*(A1458-E1458)/365.25, 0)</f>
        <v>0</v>
      </c>
      <c r="M1458" s="41" t="n">
        <f aca="false">IF(A1458&lt;=$G$2, $D$5*$D$2*(A1458-E1458)/365.25, 0)</f>
        <v>0</v>
      </c>
      <c r="N1458" s="42" t="n">
        <f aca="false">(L1458*H1458 + M1458*I1458) * K1458</f>
        <v>0</v>
      </c>
      <c r="O1458" s="43" t="n">
        <f aca="false">IF(A1458&lt;=$G$2, $D$2*(1-$D$3), 0)</f>
        <v>0</v>
      </c>
      <c r="P1458" s="44" t="n">
        <f aca="false">O1458*I1458*K1458</f>
        <v>0</v>
      </c>
    </row>
    <row r="1459" customFormat="false" ht="15" hidden="false" customHeight="false" outlineLevel="0" collapsed="false">
      <c r="A1459" s="4" t="n">
        <f aca="false">WORKDAY(A1458, 1)</f>
        <v>45924</v>
      </c>
      <c r="B1459" s="33" t="n">
        <f aca="false">DATE(2000, MONTH(A1459), DAY(A1459))</f>
        <v>36793</v>
      </c>
      <c r="C1459" s="33" t="n">
        <f aca="false">VLOOKUP(B1459, $R$9:$S$13, 2)</f>
        <v>36880</v>
      </c>
      <c r="D1459" s="34" t="n">
        <f aca="false">IF(OR(C1459=B1459, AND(C1459&lt;&gt;C1458, C1458&gt;B1458)), 1, 0)</f>
        <v>0</v>
      </c>
      <c r="E1459" s="4" t="n">
        <f aca="false" t="array" ref="E1459:E1459">INDEX($A$9:A1458, MAX(IF($D$9:D1458=1, ROW(D$9:$D1458)-ROW($D$9)+1, 0)))</f>
        <v>45922</v>
      </c>
      <c r="F1459" s="36" t="n">
        <f aca="false">(A1459-$A$2)/365.25</f>
        <v>5.55783709787817</v>
      </c>
      <c r="G1459" s="37" t="n">
        <f aca="false">INDEX('Default Prob'!$P$5:$P$14,MIN(1+_xlfn.IFNA(MATCH(F1459,'Default Prob'!$F$5:$F$14,1),0),COUNT('Default Prob'!$P$5:$P$14)))</f>
        <v>0.0488818117920023</v>
      </c>
      <c r="H1459" s="37" t="n">
        <f aca="false">H1458*EXP(-G1458*(F1459-F1458))</f>
        <v>0.803162662263888</v>
      </c>
      <c r="I1459" s="38" t="n">
        <f aca="false">H1458-H1459</f>
        <v>0.000107495341054253</v>
      </c>
      <c r="J1459" s="39" t="n">
        <f aca="false">INDEX('Default Prob'!$C$3:$C$20, _xlfn.IFNA(MATCH(F1459, 'Default Prob'!$B$3:$B$20, 1), 1))</f>
        <v>-0.00443</v>
      </c>
      <c r="K1459" s="40" t="n">
        <f aca="false">1/((1+J1459)^F1459)</f>
        <v>1.02498288607855</v>
      </c>
      <c r="L1459" s="41" t="n">
        <f aca="false">IF(AND(D1459, A1459 &lt;= $G$2), $D$5*$D$2*(A1459-E1459)/365.25, 0)</f>
        <v>0</v>
      </c>
      <c r="M1459" s="41" t="n">
        <f aca="false">IF(A1459&lt;=$G$2, $D$5*$D$2*(A1459-E1459)/365.25, 0)</f>
        <v>0</v>
      </c>
      <c r="N1459" s="42" t="n">
        <f aca="false">(L1459*H1459 + M1459*I1459) * K1459</f>
        <v>0</v>
      </c>
      <c r="O1459" s="43" t="n">
        <f aca="false">IF(A1459&lt;=$G$2, $D$2*(1-$D$3), 0)</f>
        <v>0</v>
      </c>
      <c r="P1459" s="44" t="n">
        <f aca="false">O1459*I1459*K1459</f>
        <v>0</v>
      </c>
    </row>
    <row r="1460" customFormat="false" ht="15" hidden="false" customHeight="false" outlineLevel="0" collapsed="false">
      <c r="A1460" s="4" t="n">
        <f aca="false">WORKDAY(A1459, 1)</f>
        <v>45925</v>
      </c>
      <c r="B1460" s="33" t="n">
        <f aca="false">DATE(2000, MONTH(A1460), DAY(A1460))</f>
        <v>36794</v>
      </c>
      <c r="C1460" s="33" t="n">
        <f aca="false">VLOOKUP(B1460, $R$9:$S$13, 2)</f>
        <v>36880</v>
      </c>
      <c r="D1460" s="34" t="n">
        <f aca="false">IF(OR(C1460=B1460, AND(C1460&lt;&gt;C1459, C1459&gt;B1459)), 1, 0)</f>
        <v>0</v>
      </c>
      <c r="E1460" s="4" t="n">
        <f aca="false" t="array" ref="E1460:E1460">INDEX($A$9:A1459, MAX(IF($D$9:D1459=1, ROW(D$9:$D1459)-ROW($D$9)+1, 0)))</f>
        <v>45922</v>
      </c>
      <c r="F1460" s="36" t="n">
        <f aca="false">(A1460-$A$2)/365.25</f>
        <v>5.5605749486653</v>
      </c>
      <c r="G1460" s="37" t="n">
        <f aca="false">INDEX('Default Prob'!$P$5:$P$14,MIN(1+_xlfn.IFNA(MATCH(F1460,'Default Prob'!$F$5:$F$14,1),0),COUNT('Default Prob'!$P$5:$P$14)))</f>
        <v>0.0488818117920023</v>
      </c>
      <c r="H1460" s="37" t="n">
        <f aca="false">H1459*EXP(-G1459*(F1460-F1459))</f>
        <v>0.803055181308091</v>
      </c>
      <c r="I1460" s="38" t="n">
        <f aca="false">H1459-H1460</f>
        <v>0.00010748095579638</v>
      </c>
      <c r="J1460" s="39" t="n">
        <f aca="false">INDEX('Default Prob'!$C$3:$C$20, _xlfn.IFNA(MATCH(F1460, 'Default Prob'!$B$3:$B$20, 1), 1))</f>
        <v>-0.00443</v>
      </c>
      <c r="K1460" s="40" t="n">
        <f aca="false">1/((1+J1460)^F1460)</f>
        <v>1.02499534546045</v>
      </c>
      <c r="L1460" s="41" t="n">
        <f aca="false">IF(AND(D1460, A1460 &lt;= $G$2), $D$5*$D$2*(A1460-E1460)/365.25, 0)</f>
        <v>0</v>
      </c>
      <c r="M1460" s="41" t="n">
        <f aca="false">IF(A1460&lt;=$G$2, $D$5*$D$2*(A1460-E1460)/365.25, 0)</f>
        <v>0</v>
      </c>
      <c r="N1460" s="42" t="n">
        <f aca="false">(L1460*H1460 + M1460*I1460) * K1460</f>
        <v>0</v>
      </c>
      <c r="O1460" s="43" t="n">
        <f aca="false">IF(A1460&lt;=$G$2, $D$2*(1-$D$3), 0)</f>
        <v>0</v>
      </c>
      <c r="P1460" s="44" t="n">
        <f aca="false">O1460*I1460*K1460</f>
        <v>0</v>
      </c>
    </row>
    <row r="1461" customFormat="false" ht="15" hidden="false" customHeight="false" outlineLevel="0" collapsed="false">
      <c r="A1461" s="4" t="n">
        <f aca="false">WORKDAY(A1460, 1)</f>
        <v>45926</v>
      </c>
      <c r="B1461" s="33" t="n">
        <f aca="false">DATE(2000, MONTH(A1461), DAY(A1461))</f>
        <v>36795</v>
      </c>
      <c r="C1461" s="33" t="n">
        <f aca="false">VLOOKUP(B1461, $R$9:$S$13, 2)</f>
        <v>36880</v>
      </c>
      <c r="D1461" s="34" t="n">
        <f aca="false">IF(OR(C1461=B1461, AND(C1461&lt;&gt;C1460, C1460&gt;B1460)), 1, 0)</f>
        <v>0</v>
      </c>
      <c r="E1461" s="4" t="n">
        <f aca="false" t="array" ref="E1461:E1461">INDEX($A$9:A1460, MAX(IF($D$9:D1460=1, ROW(D$9:$D1460)-ROW($D$9)+1, 0)))</f>
        <v>45922</v>
      </c>
      <c r="F1461" s="36" t="n">
        <f aca="false">(A1461-$A$2)/365.25</f>
        <v>5.56331279945243</v>
      </c>
      <c r="G1461" s="37" t="n">
        <f aca="false">INDEX('Default Prob'!$P$5:$P$14,MIN(1+_xlfn.IFNA(MATCH(F1461,'Default Prob'!$F$5:$F$14,1),0),COUNT('Default Prob'!$P$5:$P$14)))</f>
        <v>0.0488818117920023</v>
      </c>
      <c r="H1461" s="37" t="n">
        <f aca="false">H1460*EXP(-G1460*(F1461-F1460))</f>
        <v>0.802947714735628</v>
      </c>
      <c r="I1461" s="38" t="n">
        <f aca="false">H1460-H1461</f>
        <v>0.000107466572463522</v>
      </c>
      <c r="J1461" s="39" t="n">
        <f aca="false">INDEX('Default Prob'!$C$3:$C$20, _xlfn.IFNA(MATCH(F1461, 'Default Prob'!$B$3:$B$20, 1), 1))</f>
        <v>-0.00443</v>
      </c>
      <c r="K1461" s="40" t="n">
        <f aca="false">1/((1+J1461)^F1461)</f>
        <v>1.02500780499381</v>
      </c>
      <c r="L1461" s="41" t="n">
        <f aca="false">IF(AND(D1461, A1461 &lt;= $G$2), $D$5*$D$2*(A1461-E1461)/365.25, 0)</f>
        <v>0</v>
      </c>
      <c r="M1461" s="41" t="n">
        <f aca="false">IF(A1461&lt;=$G$2, $D$5*$D$2*(A1461-E1461)/365.25, 0)</f>
        <v>0</v>
      </c>
      <c r="N1461" s="42" t="n">
        <f aca="false">(L1461*H1461 + M1461*I1461) * K1461</f>
        <v>0</v>
      </c>
      <c r="O1461" s="43" t="n">
        <f aca="false">IF(A1461&lt;=$G$2, $D$2*(1-$D$3), 0)</f>
        <v>0</v>
      </c>
      <c r="P1461" s="44" t="n">
        <f aca="false">O1461*I1461*K1461</f>
        <v>0</v>
      </c>
    </row>
    <row r="1462" customFormat="false" ht="15" hidden="false" customHeight="false" outlineLevel="0" collapsed="false">
      <c r="A1462" s="4" t="n">
        <f aca="false">WORKDAY(A1461, 1)</f>
        <v>45929</v>
      </c>
      <c r="B1462" s="33" t="n">
        <f aca="false">DATE(2000, MONTH(A1462), DAY(A1462))</f>
        <v>36798</v>
      </c>
      <c r="C1462" s="33" t="n">
        <f aca="false">VLOOKUP(B1462, $R$9:$S$13, 2)</f>
        <v>36880</v>
      </c>
      <c r="D1462" s="34" t="n">
        <f aca="false">IF(OR(C1462=B1462, AND(C1462&lt;&gt;C1461, C1461&gt;B1461)), 1, 0)</f>
        <v>0</v>
      </c>
      <c r="E1462" s="4" t="n">
        <f aca="false" t="array" ref="E1462:E1462">INDEX($A$9:A1461, MAX(IF($D$9:D1461=1, ROW(D$9:$D1461)-ROW($D$9)+1, 0)))</f>
        <v>45922</v>
      </c>
      <c r="F1462" s="36" t="n">
        <f aca="false">(A1462-$A$2)/365.25</f>
        <v>5.57152635181383</v>
      </c>
      <c r="G1462" s="37" t="n">
        <f aca="false">INDEX('Default Prob'!$P$5:$P$14,MIN(1+_xlfn.IFNA(MATCH(F1462,'Default Prob'!$F$5:$F$14,1),0),COUNT('Default Prob'!$P$5:$P$14)))</f>
        <v>0.0488818117920023</v>
      </c>
      <c r="H1462" s="37" t="n">
        <f aca="false">H1461*EXP(-G1461*(F1462-F1461))</f>
        <v>0.802625401298987</v>
      </c>
      <c r="I1462" s="38" t="n">
        <f aca="false">H1461-H1462</f>
        <v>0.000322313436640798</v>
      </c>
      <c r="J1462" s="39" t="n">
        <f aca="false">INDEX('Default Prob'!$C$3:$C$20, _xlfn.IFNA(MATCH(F1462, 'Default Prob'!$B$3:$B$20, 1), 1))</f>
        <v>-0.00443</v>
      </c>
      <c r="K1462" s="40" t="n">
        <f aca="false">1/((1+J1462)^F1462)</f>
        <v>1.0250451845026</v>
      </c>
      <c r="L1462" s="41" t="n">
        <f aca="false">IF(AND(D1462, A1462 &lt;= $G$2), $D$5*$D$2*(A1462-E1462)/365.25, 0)</f>
        <v>0</v>
      </c>
      <c r="M1462" s="41" t="n">
        <f aca="false">IF(A1462&lt;=$G$2, $D$5*$D$2*(A1462-E1462)/365.25, 0)</f>
        <v>0</v>
      </c>
      <c r="N1462" s="42" t="n">
        <f aca="false">(L1462*H1462 + M1462*I1462) * K1462</f>
        <v>0</v>
      </c>
      <c r="O1462" s="43" t="n">
        <f aca="false">IF(A1462&lt;=$G$2, $D$2*(1-$D$3), 0)</f>
        <v>0</v>
      </c>
      <c r="P1462" s="44" t="n">
        <f aca="false">O1462*I1462*K1462</f>
        <v>0</v>
      </c>
    </row>
    <row r="1463" customFormat="false" ht="15" hidden="false" customHeight="false" outlineLevel="0" collapsed="false">
      <c r="A1463" s="4" t="n">
        <f aca="false">WORKDAY(A1462, 1)</f>
        <v>45930</v>
      </c>
      <c r="B1463" s="33" t="n">
        <f aca="false">DATE(2000, MONTH(A1463), DAY(A1463))</f>
        <v>36799</v>
      </c>
      <c r="C1463" s="33" t="n">
        <f aca="false">VLOOKUP(B1463, $R$9:$S$13, 2)</f>
        <v>36880</v>
      </c>
      <c r="D1463" s="34" t="n">
        <f aca="false">IF(OR(C1463=B1463, AND(C1463&lt;&gt;C1462, C1462&gt;B1462)), 1, 0)</f>
        <v>0</v>
      </c>
      <c r="E1463" s="4" t="n">
        <f aca="false" t="array" ref="E1463:E1463">INDEX($A$9:A1462, MAX(IF($D$9:D1462=1, ROW(D$9:$D1462)-ROW($D$9)+1, 0)))</f>
        <v>45922</v>
      </c>
      <c r="F1463" s="36" t="n">
        <f aca="false">(A1463-$A$2)/365.25</f>
        <v>5.57426420260096</v>
      </c>
      <c r="G1463" s="37" t="n">
        <f aca="false">INDEX('Default Prob'!$P$5:$P$14,MIN(1+_xlfn.IFNA(MATCH(F1463,'Default Prob'!$F$5:$F$14,1),0),COUNT('Default Prob'!$P$5:$P$14)))</f>
        <v>0.0488818117920023</v>
      </c>
      <c r="H1463" s="37" t="n">
        <f aca="false">H1462*EXP(-G1462*(F1463-F1462))</f>
        <v>0.802517992240609</v>
      </c>
      <c r="I1463" s="38" t="n">
        <f aca="false">H1462-H1463</f>
        <v>0.000107409058377916</v>
      </c>
      <c r="J1463" s="39" t="n">
        <f aca="false">INDEX('Default Prob'!$C$3:$C$20, _xlfn.IFNA(MATCH(F1463, 'Default Prob'!$B$3:$B$20, 1), 1))</f>
        <v>-0.00443</v>
      </c>
      <c r="K1463" s="40" t="n">
        <f aca="false">1/((1+J1463)^F1463)</f>
        <v>1.02505764464179</v>
      </c>
      <c r="L1463" s="41" t="n">
        <f aca="false">IF(AND(D1463, A1463 &lt;= $G$2), $D$5*$D$2*(A1463-E1463)/365.25, 0)</f>
        <v>0</v>
      </c>
      <c r="M1463" s="41" t="n">
        <f aca="false">IF(A1463&lt;=$G$2, $D$5*$D$2*(A1463-E1463)/365.25, 0)</f>
        <v>0</v>
      </c>
      <c r="N1463" s="42" t="n">
        <f aca="false">(L1463*H1463 + M1463*I1463) * K1463</f>
        <v>0</v>
      </c>
      <c r="O1463" s="43" t="n">
        <f aca="false">IF(A1463&lt;=$G$2, $D$2*(1-$D$3), 0)</f>
        <v>0</v>
      </c>
      <c r="P1463" s="44" t="n">
        <f aca="false">O1463*I1463*K1463</f>
        <v>0</v>
      </c>
    </row>
    <row r="1464" customFormat="false" ht="15" hidden="false" customHeight="false" outlineLevel="0" collapsed="false">
      <c r="A1464" s="4" t="n">
        <f aca="false">WORKDAY(A1463, 1)</f>
        <v>45931</v>
      </c>
      <c r="B1464" s="33" t="n">
        <f aca="false">DATE(2000, MONTH(A1464), DAY(A1464))</f>
        <v>36800</v>
      </c>
      <c r="C1464" s="33" t="n">
        <f aca="false">VLOOKUP(B1464, $R$9:$S$13, 2)</f>
        <v>36880</v>
      </c>
      <c r="D1464" s="34" t="n">
        <f aca="false">IF(OR(C1464=B1464, AND(C1464&lt;&gt;C1463, C1463&gt;B1463)), 1, 0)</f>
        <v>0</v>
      </c>
      <c r="E1464" s="4" t="n">
        <f aca="false" t="array" ref="E1464:E1464">INDEX($A$9:A1463, MAX(IF($D$9:D1463=1, ROW(D$9:$D1463)-ROW($D$9)+1, 0)))</f>
        <v>45922</v>
      </c>
      <c r="F1464" s="36" t="n">
        <f aca="false">(A1464-$A$2)/365.25</f>
        <v>5.57700205338809</v>
      </c>
      <c r="G1464" s="37" t="n">
        <f aca="false">INDEX('Default Prob'!$P$5:$P$14,MIN(1+_xlfn.IFNA(MATCH(F1464,'Default Prob'!$F$5:$F$14,1),0),COUNT('Default Prob'!$P$5:$P$14)))</f>
        <v>0.0488818117920023</v>
      </c>
      <c r="H1464" s="37" t="n">
        <f aca="false">H1463*EXP(-G1463*(F1464-F1463))</f>
        <v>0.802410597555943</v>
      </c>
      <c r="I1464" s="38" t="n">
        <f aca="false">H1463-H1464</f>
        <v>0.000107394684666584</v>
      </c>
      <c r="J1464" s="39" t="n">
        <f aca="false">INDEX('Default Prob'!$C$3:$C$20, _xlfn.IFNA(MATCH(F1464, 'Default Prob'!$B$3:$B$20, 1), 1))</f>
        <v>-0.00443</v>
      </c>
      <c r="K1464" s="40" t="n">
        <f aca="false">1/((1+J1464)^F1464)</f>
        <v>1.02507010493243</v>
      </c>
      <c r="L1464" s="41" t="n">
        <f aca="false">IF(AND(D1464, A1464 &lt;= $G$2), $D$5*$D$2*(A1464-E1464)/365.25, 0)</f>
        <v>0</v>
      </c>
      <c r="M1464" s="41" t="n">
        <f aca="false">IF(A1464&lt;=$G$2, $D$5*$D$2*(A1464-E1464)/365.25, 0)</f>
        <v>0</v>
      </c>
      <c r="N1464" s="42" t="n">
        <f aca="false">(L1464*H1464 + M1464*I1464) * K1464</f>
        <v>0</v>
      </c>
      <c r="O1464" s="43" t="n">
        <f aca="false">IF(A1464&lt;=$G$2, $D$2*(1-$D$3), 0)</f>
        <v>0</v>
      </c>
      <c r="P1464" s="44" t="n">
        <f aca="false">O1464*I1464*K1464</f>
        <v>0</v>
      </c>
    </row>
    <row r="1465" customFormat="false" ht="15" hidden="false" customHeight="false" outlineLevel="0" collapsed="false">
      <c r="A1465" s="4" t="n">
        <f aca="false">WORKDAY(A1464, 1)</f>
        <v>45932</v>
      </c>
      <c r="B1465" s="33" t="n">
        <f aca="false">DATE(2000, MONTH(A1465), DAY(A1465))</f>
        <v>36801</v>
      </c>
      <c r="C1465" s="33" t="n">
        <f aca="false">VLOOKUP(B1465, $R$9:$S$13, 2)</f>
        <v>36880</v>
      </c>
      <c r="D1465" s="34" t="n">
        <f aca="false">IF(OR(C1465=B1465, AND(C1465&lt;&gt;C1464, C1464&gt;B1464)), 1, 0)</f>
        <v>0</v>
      </c>
      <c r="E1465" s="4" t="n">
        <f aca="false" t="array" ref="E1465:E1465">INDEX($A$9:A1464, MAX(IF($D$9:D1464=1, ROW(D$9:$D1464)-ROW($D$9)+1, 0)))</f>
        <v>45922</v>
      </c>
      <c r="F1465" s="36" t="n">
        <f aca="false">(A1465-$A$2)/365.25</f>
        <v>5.57973990417522</v>
      </c>
      <c r="G1465" s="37" t="n">
        <f aca="false">INDEX('Default Prob'!$P$5:$P$14,MIN(1+_xlfn.IFNA(MATCH(F1465,'Default Prob'!$F$5:$F$14,1),0),COUNT('Default Prob'!$P$5:$P$14)))</f>
        <v>0.0488818117920023</v>
      </c>
      <c r="H1465" s="37" t="n">
        <f aca="false">H1464*EXP(-G1464*(F1465-F1464))</f>
        <v>0.802303217243064</v>
      </c>
      <c r="I1465" s="38" t="n">
        <f aca="false">H1464-H1465</f>
        <v>0.000107380312878713</v>
      </c>
      <c r="J1465" s="39" t="n">
        <f aca="false">INDEX('Default Prob'!$C$3:$C$20, _xlfn.IFNA(MATCH(F1465, 'Default Prob'!$B$3:$B$20, 1), 1))</f>
        <v>-0.00443</v>
      </c>
      <c r="K1465" s="40" t="n">
        <f aca="false">1/((1+J1465)^F1465)</f>
        <v>1.02508256537454</v>
      </c>
      <c r="L1465" s="41" t="n">
        <f aca="false">IF(AND(D1465, A1465 &lt;= $G$2), $D$5*$D$2*(A1465-E1465)/365.25, 0)</f>
        <v>0</v>
      </c>
      <c r="M1465" s="41" t="n">
        <f aca="false">IF(A1465&lt;=$G$2, $D$5*$D$2*(A1465-E1465)/365.25, 0)</f>
        <v>0</v>
      </c>
      <c r="N1465" s="42" t="n">
        <f aca="false">(L1465*H1465 + M1465*I1465) * K1465</f>
        <v>0</v>
      </c>
      <c r="O1465" s="43" t="n">
        <f aca="false">IF(A1465&lt;=$G$2, $D$2*(1-$D$3), 0)</f>
        <v>0</v>
      </c>
      <c r="P1465" s="44" t="n">
        <f aca="false">O1465*I1465*K1465</f>
        <v>0</v>
      </c>
    </row>
    <row r="1466" customFormat="false" ht="15" hidden="false" customHeight="false" outlineLevel="0" collapsed="false">
      <c r="A1466" s="4" t="n">
        <f aca="false">WORKDAY(A1465, 1)</f>
        <v>45933</v>
      </c>
      <c r="B1466" s="33" t="n">
        <f aca="false">DATE(2000, MONTH(A1466), DAY(A1466))</f>
        <v>36802</v>
      </c>
      <c r="C1466" s="33" t="n">
        <f aca="false">VLOOKUP(B1466, $R$9:$S$13, 2)</f>
        <v>36880</v>
      </c>
      <c r="D1466" s="34" t="n">
        <f aca="false">IF(OR(C1466=B1466, AND(C1466&lt;&gt;C1465, C1465&gt;B1465)), 1, 0)</f>
        <v>0</v>
      </c>
      <c r="E1466" s="4" t="n">
        <f aca="false" t="array" ref="E1466:E1466">INDEX($A$9:A1465, MAX(IF($D$9:D1465=1, ROW(D$9:$D1465)-ROW($D$9)+1, 0)))</f>
        <v>45922</v>
      </c>
      <c r="F1466" s="36" t="n">
        <f aca="false">(A1466-$A$2)/365.25</f>
        <v>5.58247775496236</v>
      </c>
      <c r="G1466" s="37" t="n">
        <f aca="false">INDEX('Default Prob'!$P$5:$P$14,MIN(1+_xlfn.IFNA(MATCH(F1466,'Default Prob'!$F$5:$F$14,1),0),COUNT('Default Prob'!$P$5:$P$14)))</f>
        <v>0.0488818117920023</v>
      </c>
      <c r="H1466" s="37" t="n">
        <f aca="false">H1465*EXP(-G1465*(F1466-F1465))</f>
        <v>0.80219585130005</v>
      </c>
      <c r="I1466" s="38" t="n">
        <f aca="false">H1465-H1466</f>
        <v>0.000107365943014193</v>
      </c>
      <c r="J1466" s="39" t="n">
        <f aca="false">INDEX('Default Prob'!$C$3:$C$20, _xlfn.IFNA(MATCH(F1466, 'Default Prob'!$B$3:$B$20, 1), 1))</f>
        <v>-0.00443</v>
      </c>
      <c r="K1466" s="40" t="n">
        <f aca="false">1/((1+J1466)^F1466)</f>
        <v>1.02509502596811</v>
      </c>
      <c r="L1466" s="41" t="n">
        <f aca="false">IF(AND(D1466, A1466 &lt;= $G$2), $D$5*$D$2*(A1466-E1466)/365.25, 0)</f>
        <v>0</v>
      </c>
      <c r="M1466" s="41" t="n">
        <f aca="false">IF(A1466&lt;=$G$2, $D$5*$D$2*(A1466-E1466)/365.25, 0)</f>
        <v>0</v>
      </c>
      <c r="N1466" s="42" t="n">
        <f aca="false">(L1466*H1466 + M1466*I1466) * K1466</f>
        <v>0</v>
      </c>
      <c r="O1466" s="43" t="n">
        <f aca="false">IF(A1466&lt;=$G$2, $D$2*(1-$D$3), 0)</f>
        <v>0</v>
      </c>
      <c r="P1466" s="44" t="n">
        <f aca="false">O1466*I1466*K1466</f>
        <v>0</v>
      </c>
    </row>
    <row r="1467" customFormat="false" ht="15" hidden="false" customHeight="false" outlineLevel="0" collapsed="false">
      <c r="A1467" s="4" t="n">
        <f aca="false">WORKDAY(A1466, 1)</f>
        <v>45936</v>
      </c>
      <c r="B1467" s="33" t="n">
        <f aca="false">DATE(2000, MONTH(A1467), DAY(A1467))</f>
        <v>36805</v>
      </c>
      <c r="C1467" s="33" t="n">
        <f aca="false">VLOOKUP(B1467, $R$9:$S$13, 2)</f>
        <v>36880</v>
      </c>
      <c r="D1467" s="34" t="n">
        <f aca="false">IF(OR(C1467=B1467, AND(C1467&lt;&gt;C1466, C1466&gt;B1466)), 1, 0)</f>
        <v>0</v>
      </c>
      <c r="E1467" s="4" t="n">
        <f aca="false" t="array" ref="E1467:E1467">INDEX($A$9:A1466, MAX(IF($D$9:D1466=1, ROW(D$9:$D1466)-ROW($D$9)+1, 0)))</f>
        <v>45922</v>
      </c>
      <c r="F1467" s="36" t="n">
        <f aca="false">(A1467-$A$2)/365.25</f>
        <v>5.59069130732375</v>
      </c>
      <c r="G1467" s="37" t="n">
        <f aca="false">INDEX('Default Prob'!$P$5:$P$14,MIN(1+_xlfn.IFNA(MATCH(F1467,'Default Prob'!$F$5:$F$14,1),0),COUNT('Default Prob'!$P$5:$P$14)))</f>
        <v>0.0488818117920023</v>
      </c>
      <c r="H1467" s="37" t="n">
        <f aca="false">H1466*EXP(-G1466*(F1467-F1466))</f>
        <v>0.801873839670965</v>
      </c>
      <c r="I1467" s="38" t="n">
        <f aca="false">H1466-H1467</f>
        <v>0.000322011629084296</v>
      </c>
      <c r="J1467" s="39" t="n">
        <f aca="false">INDEX('Default Prob'!$C$3:$C$20, _xlfn.IFNA(MATCH(F1467, 'Default Prob'!$B$3:$B$20, 1), 1))</f>
        <v>-0.00443</v>
      </c>
      <c r="K1467" s="40" t="n">
        <f aca="false">1/((1+J1467)^F1467)</f>
        <v>1.02513240865765</v>
      </c>
      <c r="L1467" s="41" t="n">
        <f aca="false">IF(AND(D1467, A1467 &lt;= $G$2), $D$5*$D$2*(A1467-E1467)/365.25, 0)</f>
        <v>0</v>
      </c>
      <c r="M1467" s="41" t="n">
        <f aca="false">IF(A1467&lt;=$G$2, $D$5*$D$2*(A1467-E1467)/365.25, 0)</f>
        <v>0</v>
      </c>
      <c r="N1467" s="42" t="n">
        <f aca="false">(L1467*H1467 + M1467*I1467) * K1467</f>
        <v>0</v>
      </c>
      <c r="O1467" s="43" t="n">
        <f aca="false">IF(A1467&lt;=$G$2, $D$2*(1-$D$3), 0)</f>
        <v>0</v>
      </c>
      <c r="P1467" s="44" t="n">
        <f aca="false">O1467*I1467*K1467</f>
        <v>0</v>
      </c>
    </row>
    <row r="1468" customFormat="false" ht="15" hidden="false" customHeight="false" outlineLevel="0" collapsed="false">
      <c r="A1468" s="4" t="n">
        <f aca="false">WORKDAY(A1467, 1)</f>
        <v>45937</v>
      </c>
      <c r="B1468" s="33" t="n">
        <f aca="false">DATE(2000, MONTH(A1468), DAY(A1468))</f>
        <v>36806</v>
      </c>
      <c r="C1468" s="33" t="n">
        <f aca="false">VLOOKUP(B1468, $R$9:$S$13, 2)</f>
        <v>36880</v>
      </c>
      <c r="D1468" s="34" t="n">
        <f aca="false">IF(OR(C1468=B1468, AND(C1468&lt;&gt;C1467, C1467&gt;B1467)), 1, 0)</f>
        <v>0</v>
      </c>
      <c r="E1468" s="4" t="n">
        <f aca="false" t="array" ref="E1468:E1468">INDEX($A$9:A1467, MAX(IF($D$9:D1467=1, ROW(D$9:$D1467)-ROW($D$9)+1, 0)))</f>
        <v>45922</v>
      </c>
      <c r="F1468" s="36" t="n">
        <f aca="false">(A1468-$A$2)/365.25</f>
        <v>5.59342915811088</v>
      </c>
      <c r="G1468" s="37" t="n">
        <f aca="false">INDEX('Default Prob'!$P$5:$P$14,MIN(1+_xlfn.IFNA(MATCH(F1468,'Default Prob'!$F$5:$F$14,1),0),COUNT('Default Prob'!$P$5:$P$14)))</f>
        <v>0.0488818117920023</v>
      </c>
      <c r="H1468" s="37" t="n">
        <f aca="false">H1467*EXP(-G1467*(F1468-F1467))</f>
        <v>0.801766531188182</v>
      </c>
      <c r="I1468" s="38" t="n">
        <f aca="false">H1467-H1468</f>
        <v>0.000107308482783508</v>
      </c>
      <c r="J1468" s="39" t="n">
        <f aca="false">INDEX('Default Prob'!$C$3:$C$20, _xlfn.IFNA(MATCH(F1468, 'Default Prob'!$B$3:$B$20, 1), 1))</f>
        <v>-0.00443</v>
      </c>
      <c r="K1468" s="40" t="n">
        <f aca="false">1/((1+J1468)^F1468)</f>
        <v>1.0251448698571</v>
      </c>
      <c r="L1468" s="41" t="n">
        <f aca="false">IF(AND(D1468, A1468 &lt;= $G$2), $D$5*$D$2*(A1468-E1468)/365.25, 0)</f>
        <v>0</v>
      </c>
      <c r="M1468" s="41" t="n">
        <f aca="false">IF(A1468&lt;=$G$2, $D$5*$D$2*(A1468-E1468)/365.25, 0)</f>
        <v>0</v>
      </c>
      <c r="N1468" s="42" t="n">
        <f aca="false">(L1468*H1468 + M1468*I1468) * K1468</f>
        <v>0</v>
      </c>
      <c r="O1468" s="43" t="n">
        <f aca="false">IF(A1468&lt;=$G$2, $D$2*(1-$D$3), 0)</f>
        <v>0</v>
      </c>
      <c r="P1468" s="44" t="n">
        <f aca="false">O1468*I1468*K1468</f>
        <v>0</v>
      </c>
    </row>
    <row r="1469" customFormat="false" ht="15" hidden="false" customHeight="false" outlineLevel="0" collapsed="false">
      <c r="A1469" s="4" t="n">
        <f aca="false">WORKDAY(A1468, 1)</f>
        <v>45938</v>
      </c>
      <c r="B1469" s="33" t="n">
        <f aca="false">DATE(2000, MONTH(A1469), DAY(A1469))</f>
        <v>36807</v>
      </c>
      <c r="C1469" s="33" t="n">
        <f aca="false">VLOOKUP(B1469, $R$9:$S$13, 2)</f>
        <v>36880</v>
      </c>
      <c r="D1469" s="34" t="n">
        <f aca="false">IF(OR(C1469=B1469, AND(C1469&lt;&gt;C1468, C1468&gt;B1468)), 1, 0)</f>
        <v>0</v>
      </c>
      <c r="E1469" s="4" t="n">
        <f aca="false" t="array" ref="E1469:E1469">INDEX($A$9:A1468, MAX(IF($D$9:D1468=1, ROW(D$9:$D1468)-ROW($D$9)+1, 0)))</f>
        <v>45922</v>
      </c>
      <c r="F1469" s="36" t="n">
        <f aca="false">(A1469-$A$2)/365.25</f>
        <v>5.59616700889802</v>
      </c>
      <c r="G1469" s="37" t="n">
        <f aca="false">INDEX('Default Prob'!$P$5:$P$14,MIN(1+_xlfn.IFNA(MATCH(F1469,'Default Prob'!$F$5:$F$14,1),0),COUNT('Default Prob'!$P$5:$P$14)))</f>
        <v>0.0488818117920023</v>
      </c>
      <c r="H1469" s="37" t="n">
        <f aca="false">H1468*EXP(-G1468*(F1469-F1468))</f>
        <v>0.801659237065651</v>
      </c>
      <c r="I1469" s="38" t="n">
        <f aca="false">H1468-H1469</f>
        <v>0.000107294122531409</v>
      </c>
      <c r="J1469" s="39" t="n">
        <f aca="false">INDEX('Default Prob'!$C$3:$C$20, _xlfn.IFNA(MATCH(F1469, 'Default Prob'!$B$3:$B$20, 1), 1))</f>
        <v>-0.00443</v>
      </c>
      <c r="K1469" s="40" t="n">
        <f aca="false">1/((1+J1469)^F1469)</f>
        <v>1.02515733120803</v>
      </c>
      <c r="L1469" s="41" t="n">
        <f aca="false">IF(AND(D1469, A1469 &lt;= $G$2), $D$5*$D$2*(A1469-E1469)/365.25, 0)</f>
        <v>0</v>
      </c>
      <c r="M1469" s="41" t="n">
        <f aca="false">IF(A1469&lt;=$G$2, $D$5*$D$2*(A1469-E1469)/365.25, 0)</f>
        <v>0</v>
      </c>
      <c r="N1469" s="42" t="n">
        <f aca="false">(L1469*H1469 + M1469*I1469) * K1469</f>
        <v>0</v>
      </c>
      <c r="O1469" s="43" t="n">
        <f aca="false">IF(A1469&lt;=$G$2, $D$2*(1-$D$3), 0)</f>
        <v>0</v>
      </c>
      <c r="P1469" s="44" t="n">
        <f aca="false">O1469*I1469*K1469</f>
        <v>0</v>
      </c>
    </row>
    <row r="1470" customFormat="false" ht="15" hidden="false" customHeight="false" outlineLevel="0" collapsed="false">
      <c r="A1470" s="4" t="n">
        <f aca="false">WORKDAY(A1469, 1)</f>
        <v>45939</v>
      </c>
      <c r="B1470" s="33" t="n">
        <f aca="false">DATE(2000, MONTH(A1470), DAY(A1470))</f>
        <v>36808</v>
      </c>
      <c r="C1470" s="33" t="n">
        <f aca="false">VLOOKUP(B1470, $R$9:$S$13, 2)</f>
        <v>36880</v>
      </c>
      <c r="D1470" s="34" t="n">
        <f aca="false">IF(OR(C1470=B1470, AND(C1470&lt;&gt;C1469, C1469&gt;B1469)), 1, 0)</f>
        <v>0</v>
      </c>
      <c r="E1470" s="4" t="n">
        <f aca="false" t="array" ref="E1470:E1470">INDEX($A$9:A1469, MAX(IF($D$9:D1469=1, ROW(D$9:$D1469)-ROW($D$9)+1, 0)))</f>
        <v>45922</v>
      </c>
      <c r="F1470" s="36" t="n">
        <f aca="false">(A1470-$A$2)/365.25</f>
        <v>5.59890485968515</v>
      </c>
      <c r="G1470" s="37" t="n">
        <f aca="false">INDEX('Default Prob'!$P$5:$P$14,MIN(1+_xlfn.IFNA(MATCH(F1470,'Default Prob'!$F$5:$F$14,1),0),COUNT('Default Prob'!$P$5:$P$14)))</f>
        <v>0.0488818117920023</v>
      </c>
      <c r="H1470" s="37" t="n">
        <f aca="false">H1469*EXP(-G1469*(F1470-F1469))</f>
        <v>0.801551957301449</v>
      </c>
      <c r="I1470" s="38" t="n">
        <f aca="false">H1469-H1470</f>
        <v>0.000107279764201107</v>
      </c>
      <c r="J1470" s="39" t="n">
        <f aca="false">INDEX('Default Prob'!$C$3:$C$20, _xlfn.IFNA(MATCH(F1470, 'Default Prob'!$B$3:$B$20, 1), 1))</f>
        <v>-0.00443</v>
      </c>
      <c r="K1470" s="40" t="n">
        <f aca="false">1/((1+J1470)^F1470)</f>
        <v>1.02516979271043</v>
      </c>
      <c r="L1470" s="41" t="n">
        <f aca="false">IF(AND(D1470, A1470 &lt;= $G$2), $D$5*$D$2*(A1470-E1470)/365.25, 0)</f>
        <v>0</v>
      </c>
      <c r="M1470" s="41" t="n">
        <f aca="false">IF(A1470&lt;=$G$2, $D$5*$D$2*(A1470-E1470)/365.25, 0)</f>
        <v>0</v>
      </c>
      <c r="N1470" s="42" t="n">
        <f aca="false">(L1470*H1470 + M1470*I1470) * K1470</f>
        <v>0</v>
      </c>
      <c r="O1470" s="43" t="n">
        <f aca="false">IF(A1470&lt;=$G$2, $D$2*(1-$D$3), 0)</f>
        <v>0</v>
      </c>
      <c r="P1470" s="44" t="n">
        <f aca="false">O1470*I1470*K1470</f>
        <v>0</v>
      </c>
    </row>
    <row r="1471" customFormat="false" ht="15" hidden="false" customHeight="false" outlineLevel="0" collapsed="false">
      <c r="A1471" s="4" t="n">
        <f aca="false">WORKDAY(A1470, 1)</f>
        <v>45940</v>
      </c>
      <c r="B1471" s="33" t="n">
        <f aca="false">DATE(2000, MONTH(A1471), DAY(A1471))</f>
        <v>36809</v>
      </c>
      <c r="C1471" s="33" t="n">
        <f aca="false">VLOOKUP(B1471, $R$9:$S$13, 2)</f>
        <v>36880</v>
      </c>
      <c r="D1471" s="34" t="n">
        <f aca="false">IF(OR(C1471=B1471, AND(C1471&lt;&gt;C1470, C1470&gt;B1470)), 1, 0)</f>
        <v>0</v>
      </c>
      <c r="E1471" s="4" t="n">
        <f aca="false" t="array" ref="E1471:E1471">INDEX($A$9:A1470, MAX(IF($D$9:D1470=1, ROW(D$9:$D1470)-ROW($D$9)+1, 0)))</f>
        <v>45922</v>
      </c>
      <c r="F1471" s="36" t="n">
        <f aca="false">(A1471-$A$2)/365.25</f>
        <v>5.60164271047228</v>
      </c>
      <c r="G1471" s="37" t="n">
        <f aca="false">INDEX('Default Prob'!$P$5:$P$14,MIN(1+_xlfn.IFNA(MATCH(F1471,'Default Prob'!$F$5:$F$14,1),0),COUNT('Default Prob'!$P$5:$P$14)))</f>
        <v>0.0488818117920023</v>
      </c>
      <c r="H1471" s="37" t="n">
        <f aca="false">H1470*EXP(-G1470*(F1471-F1470))</f>
        <v>0.801444691893657</v>
      </c>
      <c r="I1471" s="38" t="n">
        <f aca="false">H1470-H1471</f>
        <v>0.000107265407792156</v>
      </c>
      <c r="J1471" s="39" t="n">
        <f aca="false">INDEX('Default Prob'!$C$3:$C$20, _xlfn.IFNA(MATCH(F1471, 'Default Prob'!$B$3:$B$20, 1), 1))</f>
        <v>-0.00443</v>
      </c>
      <c r="K1471" s="40" t="n">
        <f aca="false">1/((1+J1471)^F1471)</f>
        <v>1.02518225436432</v>
      </c>
      <c r="L1471" s="41" t="n">
        <f aca="false">IF(AND(D1471, A1471 &lt;= $G$2), $D$5*$D$2*(A1471-E1471)/365.25, 0)</f>
        <v>0</v>
      </c>
      <c r="M1471" s="41" t="n">
        <f aca="false">IF(A1471&lt;=$G$2, $D$5*$D$2*(A1471-E1471)/365.25, 0)</f>
        <v>0</v>
      </c>
      <c r="N1471" s="42" t="n">
        <f aca="false">(L1471*H1471 + M1471*I1471) * K1471</f>
        <v>0</v>
      </c>
      <c r="O1471" s="43" t="n">
        <f aca="false">IF(A1471&lt;=$G$2, $D$2*(1-$D$3), 0)</f>
        <v>0</v>
      </c>
      <c r="P1471" s="44" t="n">
        <f aca="false">O1471*I1471*K1471</f>
        <v>0</v>
      </c>
    </row>
    <row r="1472" customFormat="false" ht="15" hidden="false" customHeight="false" outlineLevel="0" collapsed="false">
      <c r="A1472" s="4" t="n">
        <f aca="false">WORKDAY(A1471, 1)</f>
        <v>45943</v>
      </c>
      <c r="B1472" s="33" t="n">
        <f aca="false">DATE(2000, MONTH(A1472), DAY(A1472))</f>
        <v>36812</v>
      </c>
      <c r="C1472" s="33" t="n">
        <f aca="false">VLOOKUP(B1472, $R$9:$S$13, 2)</f>
        <v>36880</v>
      </c>
      <c r="D1472" s="34" t="n">
        <f aca="false">IF(OR(C1472=B1472, AND(C1472&lt;&gt;C1471, C1471&gt;B1471)), 1, 0)</f>
        <v>0</v>
      </c>
      <c r="E1472" s="4" t="n">
        <f aca="false" t="array" ref="E1472:E1472">INDEX($A$9:A1471, MAX(IF($D$9:D1471=1, ROW(D$9:$D1471)-ROW($D$9)+1, 0)))</f>
        <v>45922</v>
      </c>
      <c r="F1472" s="36" t="n">
        <f aca="false">(A1472-$A$2)/365.25</f>
        <v>5.60985626283368</v>
      </c>
      <c r="G1472" s="37" t="n">
        <f aca="false">INDEX('Default Prob'!$P$5:$P$14,MIN(1+_xlfn.IFNA(MATCH(F1472,'Default Prob'!$F$5:$F$14,1),0),COUNT('Default Prob'!$P$5:$P$14)))</f>
        <v>0.0488818117920023</v>
      </c>
      <c r="H1472" s="37" t="n">
        <f aca="false">H1471*EXP(-G1471*(F1472-F1471))</f>
        <v>0.801122981789523</v>
      </c>
      <c r="I1472" s="38" t="n">
        <f aca="false">H1471-H1472</f>
        <v>0.000321710104133954</v>
      </c>
      <c r="J1472" s="39" t="n">
        <f aca="false">INDEX('Default Prob'!$C$3:$C$20, _xlfn.IFNA(MATCH(F1472, 'Default Prob'!$B$3:$B$20, 1), 1))</f>
        <v>-0.00443</v>
      </c>
      <c r="K1472" s="40" t="n">
        <f aca="false">1/((1+J1472)^F1472)</f>
        <v>1.02521964023485</v>
      </c>
      <c r="L1472" s="41" t="n">
        <f aca="false">IF(AND(D1472, A1472 &lt;= $G$2), $D$5*$D$2*(A1472-E1472)/365.25, 0)</f>
        <v>0</v>
      </c>
      <c r="M1472" s="41" t="n">
        <f aca="false">IF(A1472&lt;=$G$2, $D$5*$D$2*(A1472-E1472)/365.25, 0)</f>
        <v>0</v>
      </c>
      <c r="N1472" s="42" t="n">
        <f aca="false">(L1472*H1472 + M1472*I1472) * K1472</f>
        <v>0</v>
      </c>
      <c r="O1472" s="43" t="n">
        <f aca="false">IF(A1472&lt;=$G$2, $D$2*(1-$D$3), 0)</f>
        <v>0</v>
      </c>
      <c r="P1472" s="44" t="n">
        <f aca="false">O1472*I1472*K1472</f>
        <v>0</v>
      </c>
    </row>
    <row r="1473" customFormat="false" ht="15" hidden="false" customHeight="false" outlineLevel="0" collapsed="false">
      <c r="A1473" s="4" t="n">
        <f aca="false">WORKDAY(A1472, 1)</f>
        <v>45944</v>
      </c>
      <c r="B1473" s="33" t="n">
        <f aca="false">DATE(2000, MONTH(A1473), DAY(A1473))</f>
        <v>36813</v>
      </c>
      <c r="C1473" s="33" t="n">
        <f aca="false">VLOOKUP(B1473, $R$9:$S$13, 2)</f>
        <v>36880</v>
      </c>
      <c r="D1473" s="34" t="n">
        <f aca="false">IF(OR(C1473=B1473, AND(C1473&lt;&gt;C1472, C1472&gt;B1472)), 1, 0)</f>
        <v>0</v>
      </c>
      <c r="E1473" s="4" t="n">
        <f aca="false" t="array" ref="E1473:E1473">INDEX($A$9:A1472, MAX(IF($D$9:D1472=1, ROW(D$9:$D1472)-ROW($D$9)+1, 0)))</f>
        <v>45922</v>
      </c>
      <c r="F1473" s="36" t="n">
        <f aca="false">(A1473-$A$2)/365.25</f>
        <v>5.61259411362081</v>
      </c>
      <c r="G1473" s="37" t="n">
        <f aca="false">INDEX('Default Prob'!$P$5:$P$14,MIN(1+_xlfn.IFNA(MATCH(F1473,'Default Prob'!$F$5:$F$14,1),0),COUNT('Default Prob'!$P$5:$P$14)))</f>
        <v>0.0488818117920023</v>
      </c>
      <c r="H1473" s="37" t="n">
        <f aca="false">H1472*EXP(-G1472*(F1473-F1472))</f>
        <v>0.801015773788157</v>
      </c>
      <c r="I1473" s="38" t="n">
        <f aca="false">H1472-H1473</f>
        <v>0.000107208001366099</v>
      </c>
      <c r="J1473" s="39" t="n">
        <f aca="false">INDEX('Default Prob'!$C$3:$C$20, _xlfn.IFNA(MATCH(F1473, 'Default Prob'!$B$3:$B$20, 1), 1))</f>
        <v>-0.00443</v>
      </c>
      <c r="K1473" s="40" t="n">
        <f aca="false">1/((1+J1473)^F1473)</f>
        <v>1.02523210249467</v>
      </c>
      <c r="L1473" s="41" t="n">
        <f aca="false">IF(AND(D1473, A1473 &lt;= $G$2), $D$5*$D$2*(A1473-E1473)/365.25, 0)</f>
        <v>0</v>
      </c>
      <c r="M1473" s="41" t="n">
        <f aca="false">IF(A1473&lt;=$G$2, $D$5*$D$2*(A1473-E1473)/365.25, 0)</f>
        <v>0</v>
      </c>
      <c r="N1473" s="42" t="n">
        <f aca="false">(L1473*H1473 + M1473*I1473) * K1473</f>
        <v>0</v>
      </c>
      <c r="O1473" s="43" t="n">
        <f aca="false">IF(A1473&lt;=$G$2, $D$2*(1-$D$3), 0)</f>
        <v>0</v>
      </c>
      <c r="P1473" s="44" t="n">
        <f aca="false">O1473*I1473*K1473</f>
        <v>0</v>
      </c>
    </row>
    <row r="1474" customFormat="false" ht="15" hidden="false" customHeight="false" outlineLevel="0" collapsed="false">
      <c r="A1474" s="4" t="n">
        <f aca="false">WORKDAY(A1473, 1)</f>
        <v>45945</v>
      </c>
      <c r="B1474" s="33" t="n">
        <f aca="false">DATE(2000, MONTH(A1474), DAY(A1474))</f>
        <v>36814</v>
      </c>
      <c r="C1474" s="33" t="n">
        <f aca="false">VLOOKUP(B1474, $R$9:$S$13, 2)</f>
        <v>36880</v>
      </c>
      <c r="D1474" s="34" t="n">
        <f aca="false">IF(OR(C1474=B1474, AND(C1474&lt;&gt;C1473, C1473&gt;B1473)), 1, 0)</f>
        <v>0</v>
      </c>
      <c r="E1474" s="4" t="n">
        <f aca="false" t="array" ref="E1474:E1474">INDEX($A$9:A1473, MAX(IF($D$9:D1473=1, ROW(D$9:$D1473)-ROW($D$9)+1, 0)))</f>
        <v>45922</v>
      </c>
      <c r="F1474" s="36" t="n">
        <f aca="false">(A1474-$A$2)/365.25</f>
        <v>5.61533196440794</v>
      </c>
      <c r="G1474" s="37" t="n">
        <f aca="false">INDEX('Default Prob'!$P$5:$P$14,MIN(1+_xlfn.IFNA(MATCH(F1474,'Default Prob'!$F$5:$F$14,1),0),COUNT('Default Prob'!$P$5:$P$14)))</f>
        <v>0.0488818117920023</v>
      </c>
      <c r="H1474" s="37" t="n">
        <f aca="false">H1473*EXP(-G1473*(F1474-F1473))</f>
        <v>0.800908580133597</v>
      </c>
      <c r="I1474" s="38" t="n">
        <f aca="false">H1473-H1474</f>
        <v>0.000107193654560578</v>
      </c>
      <c r="J1474" s="39" t="n">
        <f aca="false">INDEX('Default Prob'!$C$3:$C$20, _xlfn.IFNA(MATCH(F1474, 'Default Prob'!$B$3:$B$20, 1), 1))</f>
        <v>-0.00443</v>
      </c>
      <c r="K1474" s="40" t="n">
        <f aca="false">1/((1+J1474)^F1474)</f>
        <v>1.02524456490597</v>
      </c>
      <c r="L1474" s="41" t="n">
        <f aca="false">IF(AND(D1474, A1474 &lt;= $G$2), $D$5*$D$2*(A1474-E1474)/365.25, 0)</f>
        <v>0</v>
      </c>
      <c r="M1474" s="41" t="n">
        <f aca="false">IF(A1474&lt;=$G$2, $D$5*$D$2*(A1474-E1474)/365.25, 0)</f>
        <v>0</v>
      </c>
      <c r="N1474" s="42" t="n">
        <f aca="false">(L1474*H1474 + M1474*I1474) * K1474</f>
        <v>0</v>
      </c>
      <c r="O1474" s="43" t="n">
        <f aca="false">IF(A1474&lt;=$G$2, $D$2*(1-$D$3), 0)</f>
        <v>0</v>
      </c>
      <c r="P1474" s="44" t="n">
        <f aca="false">O1474*I1474*K1474</f>
        <v>0</v>
      </c>
    </row>
    <row r="1475" customFormat="false" ht="15" hidden="false" customHeight="false" outlineLevel="0" collapsed="false">
      <c r="A1475" s="4" t="n">
        <f aca="false">WORKDAY(A1474, 1)</f>
        <v>45946</v>
      </c>
      <c r="B1475" s="33" t="n">
        <f aca="false">DATE(2000, MONTH(A1475), DAY(A1475))</f>
        <v>36815</v>
      </c>
      <c r="C1475" s="33" t="n">
        <f aca="false">VLOOKUP(B1475, $R$9:$S$13, 2)</f>
        <v>36880</v>
      </c>
      <c r="D1475" s="34" t="n">
        <f aca="false">IF(OR(C1475=B1475, AND(C1475&lt;&gt;C1474, C1474&gt;B1474)), 1, 0)</f>
        <v>0</v>
      </c>
      <c r="E1475" s="4" t="n">
        <f aca="false" t="array" ref="E1475:E1475">INDEX($A$9:A1474, MAX(IF($D$9:D1474=1, ROW(D$9:$D1474)-ROW($D$9)+1, 0)))</f>
        <v>45922</v>
      </c>
      <c r="F1475" s="36" t="n">
        <f aca="false">(A1475-$A$2)/365.25</f>
        <v>5.61806981519507</v>
      </c>
      <c r="G1475" s="37" t="n">
        <f aca="false">INDEX('Default Prob'!$P$5:$P$14,MIN(1+_xlfn.IFNA(MATCH(F1475,'Default Prob'!$F$5:$F$14,1),0),COUNT('Default Prob'!$P$5:$P$14)))</f>
        <v>0.0488818117920023</v>
      </c>
      <c r="H1475" s="37" t="n">
        <f aca="false">H1474*EXP(-G1474*(F1475-F1474))</f>
        <v>0.800801400823922</v>
      </c>
      <c r="I1475" s="38" t="n">
        <f aca="false">H1474-H1475</f>
        <v>0.000107179309675076</v>
      </c>
      <c r="J1475" s="39" t="n">
        <f aca="false">INDEX('Default Prob'!$C$3:$C$20, _xlfn.IFNA(MATCH(F1475, 'Default Prob'!$B$3:$B$20, 1), 1))</f>
        <v>-0.00443</v>
      </c>
      <c r="K1475" s="40" t="n">
        <f aca="false">1/((1+J1475)^F1475)</f>
        <v>1.02525702746876</v>
      </c>
      <c r="L1475" s="41" t="n">
        <f aca="false">IF(AND(D1475, A1475 &lt;= $G$2), $D$5*$D$2*(A1475-E1475)/365.25, 0)</f>
        <v>0</v>
      </c>
      <c r="M1475" s="41" t="n">
        <f aca="false">IF(A1475&lt;=$G$2, $D$5*$D$2*(A1475-E1475)/365.25, 0)</f>
        <v>0</v>
      </c>
      <c r="N1475" s="42" t="n">
        <f aca="false">(L1475*H1475 + M1475*I1475) * K1475</f>
        <v>0</v>
      </c>
      <c r="O1475" s="43" t="n">
        <f aca="false">IF(A1475&lt;=$G$2, $D$2*(1-$D$3), 0)</f>
        <v>0</v>
      </c>
      <c r="P1475" s="44" t="n">
        <f aca="false">O1475*I1475*K1475</f>
        <v>0</v>
      </c>
    </row>
    <row r="1476" customFormat="false" ht="15" hidden="false" customHeight="false" outlineLevel="0" collapsed="false">
      <c r="A1476" s="4" t="n">
        <f aca="false">WORKDAY(A1475, 1)</f>
        <v>45947</v>
      </c>
      <c r="B1476" s="33" t="n">
        <f aca="false">DATE(2000, MONTH(A1476), DAY(A1476))</f>
        <v>36816</v>
      </c>
      <c r="C1476" s="33" t="n">
        <f aca="false">VLOOKUP(B1476, $R$9:$S$13, 2)</f>
        <v>36880</v>
      </c>
      <c r="D1476" s="34" t="n">
        <f aca="false">IF(OR(C1476=B1476, AND(C1476&lt;&gt;C1475, C1475&gt;B1475)), 1, 0)</f>
        <v>0</v>
      </c>
      <c r="E1476" s="4" t="n">
        <f aca="false" t="array" ref="E1476:E1476">INDEX($A$9:A1475, MAX(IF($D$9:D1475=1, ROW(D$9:$D1475)-ROW($D$9)+1, 0)))</f>
        <v>45922</v>
      </c>
      <c r="F1476" s="36" t="n">
        <f aca="false">(A1476-$A$2)/365.25</f>
        <v>5.6208076659822</v>
      </c>
      <c r="G1476" s="37" t="n">
        <f aca="false">INDEX('Default Prob'!$P$5:$P$14,MIN(1+_xlfn.IFNA(MATCH(F1476,'Default Prob'!$F$5:$F$14,1),0),COUNT('Default Prob'!$P$5:$P$14)))</f>
        <v>0.0488818117920023</v>
      </c>
      <c r="H1476" s="37" t="n">
        <f aca="false">H1475*EXP(-G1475*(F1476-F1475))</f>
        <v>0.800694235857212</v>
      </c>
      <c r="I1476" s="38" t="n">
        <f aca="false">H1475-H1476</f>
        <v>0.000107164966709261</v>
      </c>
      <c r="J1476" s="39" t="n">
        <f aca="false">INDEX('Default Prob'!$C$3:$C$20, _xlfn.IFNA(MATCH(F1476, 'Default Prob'!$B$3:$B$20, 1), 1))</f>
        <v>-0.00443</v>
      </c>
      <c r="K1476" s="40" t="n">
        <f aca="false">1/((1+J1476)^F1476)</f>
        <v>1.02526949018304</v>
      </c>
      <c r="L1476" s="41" t="n">
        <f aca="false">IF(AND(D1476, A1476 &lt;= $G$2), $D$5*$D$2*(A1476-E1476)/365.25, 0)</f>
        <v>0</v>
      </c>
      <c r="M1476" s="41" t="n">
        <f aca="false">IF(A1476&lt;=$G$2, $D$5*$D$2*(A1476-E1476)/365.25, 0)</f>
        <v>0</v>
      </c>
      <c r="N1476" s="42" t="n">
        <f aca="false">(L1476*H1476 + M1476*I1476) * K1476</f>
        <v>0</v>
      </c>
      <c r="O1476" s="43" t="n">
        <f aca="false">IF(A1476&lt;=$G$2, $D$2*(1-$D$3), 0)</f>
        <v>0</v>
      </c>
      <c r="P1476" s="44" t="n">
        <f aca="false">O1476*I1476*K1476</f>
        <v>0</v>
      </c>
    </row>
    <row r="1477" customFormat="false" ht="15" hidden="false" customHeight="false" outlineLevel="0" collapsed="false">
      <c r="A1477" s="4" t="n">
        <f aca="false">WORKDAY(A1476, 1)</f>
        <v>45950</v>
      </c>
      <c r="B1477" s="33" t="n">
        <f aca="false">DATE(2000, MONTH(A1477), DAY(A1477))</f>
        <v>36819</v>
      </c>
      <c r="C1477" s="33" t="n">
        <f aca="false">VLOOKUP(B1477, $R$9:$S$13, 2)</f>
        <v>36880</v>
      </c>
      <c r="D1477" s="34" t="n">
        <f aca="false">IF(OR(C1477=B1477, AND(C1477&lt;&gt;C1476, C1476&gt;B1476)), 1, 0)</f>
        <v>0</v>
      </c>
      <c r="E1477" s="4" t="n">
        <f aca="false" t="array" ref="E1477:E1477">INDEX($A$9:A1476, MAX(IF($D$9:D1476=1, ROW(D$9:$D1476)-ROW($D$9)+1, 0)))</f>
        <v>45922</v>
      </c>
      <c r="F1477" s="36" t="n">
        <f aca="false">(A1477-$A$2)/365.25</f>
        <v>5.6290212183436</v>
      </c>
      <c r="G1477" s="37" t="n">
        <f aca="false">INDEX('Default Prob'!$P$5:$P$14,MIN(1+_xlfn.IFNA(MATCH(F1477,'Default Prob'!$F$5:$F$14,1),0),COUNT('Default Prob'!$P$5:$P$14)))</f>
        <v>0.0488818117920023</v>
      </c>
      <c r="H1477" s="37" t="n">
        <f aca="false">H1476*EXP(-G1476*(F1477-F1476))</f>
        <v>0.800372826995687</v>
      </c>
      <c r="I1477" s="38" t="n">
        <f aca="false">H1476-H1477</f>
        <v>0.00032140886152543</v>
      </c>
      <c r="J1477" s="39" t="n">
        <f aca="false">INDEX('Default Prob'!$C$3:$C$20, _xlfn.IFNA(MATCH(F1477, 'Default Prob'!$B$3:$B$20, 1), 1))</f>
        <v>-0.00443</v>
      </c>
      <c r="K1477" s="40" t="n">
        <f aca="false">1/((1+J1477)^F1477)</f>
        <v>1.02530687923486</v>
      </c>
      <c r="L1477" s="41" t="n">
        <f aca="false">IF(AND(D1477, A1477 &lt;= $G$2), $D$5*$D$2*(A1477-E1477)/365.25, 0)</f>
        <v>0</v>
      </c>
      <c r="M1477" s="41" t="n">
        <f aca="false">IF(A1477&lt;=$G$2, $D$5*$D$2*(A1477-E1477)/365.25, 0)</f>
        <v>0</v>
      </c>
      <c r="N1477" s="42" t="n">
        <f aca="false">(L1477*H1477 + M1477*I1477) * K1477</f>
        <v>0</v>
      </c>
      <c r="O1477" s="43" t="n">
        <f aca="false">IF(A1477&lt;=$G$2, $D$2*(1-$D$3), 0)</f>
        <v>0</v>
      </c>
      <c r="P1477" s="44" t="n">
        <f aca="false">O1477*I1477*K1477</f>
        <v>0</v>
      </c>
    </row>
    <row r="1478" customFormat="false" ht="15" hidden="false" customHeight="false" outlineLevel="0" collapsed="false">
      <c r="A1478" s="4" t="n">
        <f aca="false">WORKDAY(A1477, 1)</f>
        <v>45951</v>
      </c>
      <c r="B1478" s="33" t="n">
        <f aca="false">DATE(2000, MONTH(A1478), DAY(A1478))</f>
        <v>36820</v>
      </c>
      <c r="C1478" s="33" t="n">
        <f aca="false">VLOOKUP(B1478, $R$9:$S$13, 2)</f>
        <v>36880</v>
      </c>
      <c r="D1478" s="34" t="n">
        <f aca="false">IF(OR(C1478=B1478, AND(C1478&lt;&gt;C1477, C1477&gt;B1477)), 1, 0)</f>
        <v>0</v>
      </c>
      <c r="E1478" s="4" t="n">
        <f aca="false" t="array" ref="E1478:E1478">INDEX($A$9:A1477, MAX(IF($D$9:D1477=1, ROW(D$9:$D1477)-ROW($D$9)+1, 0)))</f>
        <v>45922</v>
      </c>
      <c r="F1478" s="36" t="n">
        <f aca="false">(A1478-$A$2)/365.25</f>
        <v>5.63175906913073</v>
      </c>
      <c r="G1478" s="37" t="n">
        <f aca="false">INDEX('Default Prob'!$P$5:$P$14,MIN(1+_xlfn.IFNA(MATCH(F1478,'Default Prob'!$F$5:$F$14,1),0),COUNT('Default Prob'!$P$5:$P$14)))</f>
        <v>0.0488818117920023</v>
      </c>
      <c r="H1478" s="37" t="n">
        <f aca="false">H1477*EXP(-G1477*(F1478-F1477))</f>
        <v>0.800265719381649</v>
      </c>
      <c r="I1478" s="38" t="n">
        <f aca="false">H1477-H1478</f>
        <v>0.000107107614037316</v>
      </c>
      <c r="J1478" s="39" t="n">
        <f aca="false">INDEX('Default Prob'!$C$3:$C$20, _xlfn.IFNA(MATCH(F1478, 'Default Prob'!$B$3:$B$20, 1), 1))</f>
        <v>-0.00443</v>
      </c>
      <c r="K1478" s="40" t="n">
        <f aca="false">1/((1+J1478)^F1478)</f>
        <v>1.02531934255512</v>
      </c>
      <c r="L1478" s="41" t="n">
        <f aca="false">IF(AND(D1478, A1478 &lt;= $G$2), $D$5*$D$2*(A1478-E1478)/365.25, 0)</f>
        <v>0</v>
      </c>
      <c r="M1478" s="41" t="n">
        <f aca="false">IF(A1478&lt;=$G$2, $D$5*$D$2*(A1478-E1478)/365.25, 0)</f>
        <v>0</v>
      </c>
      <c r="N1478" s="42" t="n">
        <f aca="false">(L1478*H1478 + M1478*I1478) * K1478</f>
        <v>0</v>
      </c>
      <c r="O1478" s="43" t="n">
        <f aca="false">IF(A1478&lt;=$G$2, $D$2*(1-$D$3), 0)</f>
        <v>0</v>
      </c>
      <c r="P1478" s="44" t="n">
        <f aca="false">O1478*I1478*K1478</f>
        <v>0</v>
      </c>
    </row>
    <row r="1479" customFormat="false" ht="15" hidden="false" customHeight="false" outlineLevel="0" collapsed="false">
      <c r="A1479" s="4" t="n">
        <f aca="false">WORKDAY(A1478, 1)</f>
        <v>45952</v>
      </c>
      <c r="B1479" s="33" t="n">
        <f aca="false">DATE(2000, MONTH(A1479), DAY(A1479))</f>
        <v>36821</v>
      </c>
      <c r="C1479" s="33" t="n">
        <f aca="false">VLOOKUP(B1479, $R$9:$S$13, 2)</f>
        <v>36880</v>
      </c>
      <c r="D1479" s="34" t="n">
        <f aca="false">IF(OR(C1479=B1479, AND(C1479&lt;&gt;C1478, C1478&gt;B1478)), 1, 0)</f>
        <v>0</v>
      </c>
      <c r="E1479" s="4" t="n">
        <f aca="false" t="array" ref="E1479:E1479">INDEX($A$9:A1478, MAX(IF($D$9:D1478=1, ROW(D$9:$D1478)-ROW($D$9)+1, 0)))</f>
        <v>45922</v>
      </c>
      <c r="F1479" s="36" t="n">
        <f aca="false">(A1479-$A$2)/365.25</f>
        <v>5.63449691991786</v>
      </c>
      <c r="G1479" s="37" t="n">
        <f aca="false">INDEX('Default Prob'!$P$5:$P$14,MIN(1+_xlfn.IFNA(MATCH(F1479,'Default Prob'!$F$5:$F$14,1),0),COUNT('Default Prob'!$P$5:$P$14)))</f>
        <v>0.0488818117920023</v>
      </c>
      <c r="H1479" s="37" t="n">
        <f aca="false">H1478*EXP(-G1478*(F1479-F1478))</f>
        <v>0.800158626100984</v>
      </c>
      <c r="I1479" s="38" t="n">
        <f aca="false">H1478-H1479</f>
        <v>0.000107093280665937</v>
      </c>
      <c r="J1479" s="39" t="n">
        <f aca="false">INDEX('Default Prob'!$C$3:$C$20, _xlfn.IFNA(MATCH(F1479, 'Default Prob'!$B$3:$B$20, 1), 1))</f>
        <v>-0.00443</v>
      </c>
      <c r="K1479" s="40" t="n">
        <f aca="false">1/((1+J1479)^F1479)</f>
        <v>1.02533180602689</v>
      </c>
      <c r="L1479" s="41" t="n">
        <f aca="false">IF(AND(D1479, A1479 &lt;= $G$2), $D$5*$D$2*(A1479-E1479)/365.25, 0)</f>
        <v>0</v>
      </c>
      <c r="M1479" s="41" t="n">
        <f aca="false">IF(A1479&lt;=$G$2, $D$5*$D$2*(A1479-E1479)/365.25, 0)</f>
        <v>0</v>
      </c>
      <c r="N1479" s="42" t="n">
        <f aca="false">(L1479*H1479 + M1479*I1479) * K1479</f>
        <v>0</v>
      </c>
      <c r="O1479" s="43" t="n">
        <f aca="false">IF(A1479&lt;=$G$2, $D$2*(1-$D$3), 0)</f>
        <v>0</v>
      </c>
      <c r="P1479" s="44" t="n">
        <f aca="false">O1479*I1479*K1479</f>
        <v>0</v>
      </c>
    </row>
    <row r="1480" customFormat="false" ht="15" hidden="false" customHeight="false" outlineLevel="0" collapsed="false">
      <c r="A1480" s="4" t="n">
        <f aca="false">WORKDAY(A1479, 1)</f>
        <v>45953</v>
      </c>
      <c r="B1480" s="33" t="n">
        <f aca="false">DATE(2000, MONTH(A1480), DAY(A1480))</f>
        <v>36822</v>
      </c>
      <c r="C1480" s="33" t="n">
        <f aca="false">VLOOKUP(B1480, $R$9:$S$13, 2)</f>
        <v>36880</v>
      </c>
      <c r="D1480" s="34" t="n">
        <f aca="false">IF(OR(C1480=B1480, AND(C1480&lt;&gt;C1479, C1479&gt;B1479)), 1, 0)</f>
        <v>0</v>
      </c>
      <c r="E1480" s="4" t="n">
        <f aca="false" t="array" ref="E1480:E1480">INDEX($A$9:A1479, MAX(IF($D$9:D1479=1, ROW(D$9:$D1479)-ROW($D$9)+1, 0)))</f>
        <v>45922</v>
      </c>
      <c r="F1480" s="36" t="n">
        <f aca="false">(A1480-$A$2)/365.25</f>
        <v>5.637234770705</v>
      </c>
      <c r="G1480" s="37" t="n">
        <f aca="false">INDEX('Default Prob'!$P$5:$P$14,MIN(1+_xlfn.IFNA(MATCH(F1480,'Default Prob'!$F$5:$F$14,1),0),COUNT('Default Prob'!$P$5:$P$14)))</f>
        <v>0.0488818117920023</v>
      </c>
      <c r="H1480" s="37" t="n">
        <f aca="false">H1479*EXP(-G1479*(F1480-F1479))</f>
        <v>0.800051547151771</v>
      </c>
      <c r="I1480" s="38" t="n">
        <f aca="false">H1479-H1480</f>
        <v>0.000107078949212691</v>
      </c>
      <c r="J1480" s="39" t="n">
        <f aca="false">INDEX('Default Prob'!$C$3:$C$20, _xlfn.IFNA(MATCH(F1480, 'Default Prob'!$B$3:$B$20, 1), 1))</f>
        <v>-0.00443</v>
      </c>
      <c r="K1480" s="40" t="n">
        <f aca="false">1/((1+J1480)^F1480)</f>
        <v>1.02534426965015</v>
      </c>
      <c r="L1480" s="41" t="n">
        <f aca="false">IF(AND(D1480, A1480 &lt;= $G$2), $D$5*$D$2*(A1480-E1480)/365.25, 0)</f>
        <v>0</v>
      </c>
      <c r="M1480" s="41" t="n">
        <f aca="false">IF(A1480&lt;=$G$2, $D$5*$D$2*(A1480-E1480)/365.25, 0)</f>
        <v>0</v>
      </c>
      <c r="N1480" s="42" t="n">
        <f aca="false">(L1480*H1480 + M1480*I1480) * K1480</f>
        <v>0</v>
      </c>
      <c r="O1480" s="43" t="n">
        <f aca="false">IF(A1480&lt;=$G$2, $D$2*(1-$D$3), 0)</f>
        <v>0</v>
      </c>
      <c r="P1480" s="44" t="n">
        <f aca="false">O1480*I1480*K1480</f>
        <v>0</v>
      </c>
    </row>
    <row r="1481" customFormat="false" ht="15" hidden="false" customHeight="false" outlineLevel="0" collapsed="false">
      <c r="A1481" s="4" t="n">
        <f aca="false">WORKDAY(A1480, 1)</f>
        <v>45954</v>
      </c>
      <c r="B1481" s="33" t="n">
        <f aca="false">DATE(2000, MONTH(A1481), DAY(A1481))</f>
        <v>36823</v>
      </c>
      <c r="C1481" s="33" t="n">
        <f aca="false">VLOOKUP(B1481, $R$9:$S$13, 2)</f>
        <v>36880</v>
      </c>
      <c r="D1481" s="34" t="n">
        <f aca="false">IF(OR(C1481=B1481, AND(C1481&lt;&gt;C1480, C1480&gt;B1480)), 1, 0)</f>
        <v>0</v>
      </c>
      <c r="E1481" s="4" t="n">
        <f aca="false" t="array" ref="E1481:E1481">INDEX($A$9:A1480, MAX(IF($D$9:D1480=1, ROW(D$9:$D1480)-ROW($D$9)+1, 0)))</f>
        <v>45922</v>
      </c>
      <c r="F1481" s="36" t="n">
        <f aca="false">(A1481-$A$2)/365.25</f>
        <v>5.63997262149213</v>
      </c>
      <c r="G1481" s="37" t="n">
        <f aca="false">INDEX('Default Prob'!$P$5:$P$14,MIN(1+_xlfn.IFNA(MATCH(F1481,'Default Prob'!$F$5:$F$14,1),0),COUNT('Default Prob'!$P$5:$P$14)))</f>
        <v>0.0488818117920023</v>
      </c>
      <c r="H1481" s="37" t="n">
        <f aca="false">H1480*EXP(-G1480*(F1481-F1480))</f>
        <v>0.799944482532094</v>
      </c>
      <c r="I1481" s="38" t="n">
        <f aca="false">H1480-H1481</f>
        <v>0.000107064619677244</v>
      </c>
      <c r="J1481" s="39" t="n">
        <f aca="false">INDEX('Default Prob'!$C$3:$C$20, _xlfn.IFNA(MATCH(F1481, 'Default Prob'!$B$3:$B$20, 1), 1))</f>
        <v>-0.00443</v>
      </c>
      <c r="K1481" s="40" t="n">
        <f aca="false">1/((1+J1481)^F1481)</f>
        <v>1.02535673342493</v>
      </c>
      <c r="L1481" s="41" t="n">
        <f aca="false">IF(AND(D1481, A1481 &lt;= $G$2), $D$5*$D$2*(A1481-E1481)/365.25, 0)</f>
        <v>0</v>
      </c>
      <c r="M1481" s="41" t="n">
        <f aca="false">IF(A1481&lt;=$G$2, $D$5*$D$2*(A1481-E1481)/365.25, 0)</f>
        <v>0</v>
      </c>
      <c r="N1481" s="42" t="n">
        <f aca="false">(L1481*H1481 + M1481*I1481) * K1481</f>
        <v>0</v>
      </c>
      <c r="O1481" s="43" t="n">
        <f aca="false">IF(A1481&lt;=$G$2, $D$2*(1-$D$3), 0)</f>
        <v>0</v>
      </c>
      <c r="P1481" s="44" t="n">
        <f aca="false">O1481*I1481*K1481</f>
        <v>0</v>
      </c>
    </row>
    <row r="1482" customFormat="false" ht="15" hidden="false" customHeight="false" outlineLevel="0" collapsed="false">
      <c r="A1482" s="4" t="n">
        <f aca="false">WORKDAY(A1481, 1)</f>
        <v>45957</v>
      </c>
      <c r="B1482" s="33" t="n">
        <f aca="false">DATE(2000, MONTH(A1482), DAY(A1482))</f>
        <v>36826</v>
      </c>
      <c r="C1482" s="33" t="n">
        <f aca="false">VLOOKUP(B1482, $R$9:$S$13, 2)</f>
        <v>36880</v>
      </c>
      <c r="D1482" s="34" t="n">
        <f aca="false">IF(OR(C1482=B1482, AND(C1482&lt;&gt;C1481, C1481&gt;B1481)), 1, 0)</f>
        <v>0</v>
      </c>
      <c r="E1482" s="4" t="n">
        <f aca="false" t="array" ref="E1482:E1482">INDEX($A$9:A1481, MAX(IF($D$9:D1481=1, ROW(D$9:$D1481)-ROW($D$9)+1, 0)))</f>
        <v>45922</v>
      </c>
      <c r="F1482" s="36" t="n">
        <f aca="false">(A1482-$A$2)/365.25</f>
        <v>5.64818617385353</v>
      </c>
      <c r="G1482" s="37" t="n">
        <f aca="false">INDEX('Default Prob'!$P$5:$P$14,MIN(1+_xlfn.IFNA(MATCH(F1482,'Default Prob'!$F$5:$F$14,1),0),COUNT('Default Prob'!$P$5:$P$14)))</f>
        <v>0.0488818117920023</v>
      </c>
      <c r="H1482" s="37" t="n">
        <f aca="false">H1481*EXP(-G1481*(F1482-F1481))</f>
        <v>0.7996233746311</v>
      </c>
      <c r="I1482" s="38" t="n">
        <f aca="false">H1481-H1482</f>
        <v>0.000321107900994044</v>
      </c>
      <c r="J1482" s="39" t="n">
        <f aca="false">INDEX('Default Prob'!$C$3:$C$20, _xlfn.IFNA(MATCH(F1482, 'Default Prob'!$B$3:$B$20, 1), 1))</f>
        <v>-0.00443</v>
      </c>
      <c r="K1482" s="40" t="n">
        <f aca="false">1/((1+J1482)^F1482)</f>
        <v>1.02539412565829</v>
      </c>
      <c r="L1482" s="41" t="n">
        <f aca="false">IF(AND(D1482, A1482 &lt;= $G$2), $D$5*$D$2*(A1482-E1482)/365.25, 0)</f>
        <v>0</v>
      </c>
      <c r="M1482" s="41" t="n">
        <f aca="false">IF(A1482&lt;=$G$2, $D$5*$D$2*(A1482-E1482)/365.25, 0)</f>
        <v>0</v>
      </c>
      <c r="N1482" s="42" t="n">
        <f aca="false">(L1482*H1482 + M1482*I1482) * K1482</f>
        <v>0</v>
      </c>
      <c r="O1482" s="43" t="n">
        <f aca="false">IF(A1482&lt;=$G$2, $D$2*(1-$D$3), 0)</f>
        <v>0</v>
      </c>
      <c r="P1482" s="44" t="n">
        <f aca="false">O1482*I1482*K1482</f>
        <v>0</v>
      </c>
    </row>
    <row r="1483" customFormat="false" ht="15" hidden="false" customHeight="false" outlineLevel="0" collapsed="false">
      <c r="A1483" s="4" t="n">
        <f aca="false">WORKDAY(A1482, 1)</f>
        <v>45958</v>
      </c>
      <c r="B1483" s="33" t="n">
        <f aca="false">DATE(2000, MONTH(A1483), DAY(A1483))</f>
        <v>36827</v>
      </c>
      <c r="C1483" s="33" t="n">
        <f aca="false">VLOOKUP(B1483, $R$9:$S$13, 2)</f>
        <v>36880</v>
      </c>
      <c r="D1483" s="34" t="n">
        <f aca="false">IF(OR(C1483=B1483, AND(C1483&lt;&gt;C1482, C1482&gt;B1482)), 1, 0)</f>
        <v>0</v>
      </c>
      <c r="E1483" s="4" t="n">
        <f aca="false" t="array" ref="E1483:E1483">INDEX($A$9:A1482, MAX(IF($D$9:D1482=1, ROW(D$9:$D1482)-ROW($D$9)+1, 0)))</f>
        <v>45922</v>
      </c>
      <c r="F1483" s="36" t="n">
        <f aca="false">(A1483-$A$2)/365.25</f>
        <v>5.65092402464066</v>
      </c>
      <c r="G1483" s="37" t="n">
        <f aca="false">INDEX('Default Prob'!$P$5:$P$14,MIN(1+_xlfn.IFNA(MATCH(F1483,'Default Prob'!$F$5:$F$14,1),0),COUNT('Default Prob'!$P$5:$P$14)))</f>
        <v>0.0488818117920023</v>
      </c>
      <c r="H1483" s="37" t="n">
        <f aca="false">H1482*EXP(-G1482*(F1483-F1482))</f>
        <v>0.799516367310391</v>
      </c>
      <c r="I1483" s="38" t="n">
        <f aca="false">H1482-H1483</f>
        <v>0.000107007320709118</v>
      </c>
      <c r="J1483" s="39" t="n">
        <f aca="false">INDEX('Default Prob'!$C$3:$C$20, _xlfn.IFNA(MATCH(F1483, 'Default Prob'!$B$3:$B$20, 1), 1))</f>
        <v>-0.00443</v>
      </c>
      <c r="K1483" s="40" t="n">
        <f aca="false">1/((1+J1483)^F1483)</f>
        <v>1.02540659003909</v>
      </c>
      <c r="L1483" s="41" t="n">
        <f aca="false">IF(AND(D1483, A1483 &lt;= $G$2), $D$5*$D$2*(A1483-E1483)/365.25, 0)</f>
        <v>0</v>
      </c>
      <c r="M1483" s="41" t="n">
        <f aca="false">IF(A1483&lt;=$G$2, $D$5*$D$2*(A1483-E1483)/365.25, 0)</f>
        <v>0</v>
      </c>
      <c r="N1483" s="42" t="n">
        <f aca="false">(L1483*H1483 + M1483*I1483) * K1483</f>
        <v>0</v>
      </c>
      <c r="O1483" s="43" t="n">
        <f aca="false">IF(A1483&lt;=$G$2, $D$2*(1-$D$3), 0)</f>
        <v>0</v>
      </c>
      <c r="P1483" s="44" t="n">
        <f aca="false">O1483*I1483*K1483</f>
        <v>0</v>
      </c>
    </row>
    <row r="1484" customFormat="false" ht="15" hidden="false" customHeight="false" outlineLevel="0" collapsed="false">
      <c r="A1484" s="4" t="n">
        <f aca="false">WORKDAY(A1483, 1)</f>
        <v>45959</v>
      </c>
      <c r="B1484" s="33" t="n">
        <f aca="false">DATE(2000, MONTH(A1484), DAY(A1484))</f>
        <v>36828</v>
      </c>
      <c r="C1484" s="33" t="n">
        <f aca="false">VLOOKUP(B1484, $R$9:$S$13, 2)</f>
        <v>36880</v>
      </c>
      <c r="D1484" s="34" t="n">
        <f aca="false">IF(OR(C1484=B1484, AND(C1484&lt;&gt;C1483, C1483&gt;B1483)), 1, 0)</f>
        <v>0</v>
      </c>
      <c r="E1484" s="4" t="n">
        <f aca="false" t="array" ref="E1484:E1484">INDEX($A$9:A1483, MAX(IF($D$9:D1483=1, ROW(D$9:$D1483)-ROW($D$9)+1, 0)))</f>
        <v>45922</v>
      </c>
      <c r="F1484" s="36" t="n">
        <f aca="false">(A1484-$A$2)/365.25</f>
        <v>5.65366187542779</v>
      </c>
      <c r="G1484" s="37" t="n">
        <f aca="false">INDEX('Default Prob'!$P$5:$P$14,MIN(1+_xlfn.IFNA(MATCH(F1484,'Default Prob'!$F$5:$F$14,1),0),COUNT('Default Prob'!$P$5:$P$14)))</f>
        <v>0.0488818117920023</v>
      </c>
      <c r="H1484" s="37" t="n">
        <f aca="false">H1483*EXP(-G1483*(F1484-F1483))</f>
        <v>0.799409374309631</v>
      </c>
      <c r="I1484" s="38" t="n">
        <f aca="false">H1483-H1484</f>
        <v>0.000106993000759226</v>
      </c>
      <c r="J1484" s="39" t="n">
        <f aca="false">INDEX('Default Prob'!$C$3:$C$20, _xlfn.IFNA(MATCH(F1484, 'Default Prob'!$B$3:$B$20, 1), 1))</f>
        <v>-0.00443</v>
      </c>
      <c r="K1484" s="40" t="n">
        <f aca="false">1/((1+J1484)^F1484)</f>
        <v>1.02541905457141</v>
      </c>
      <c r="L1484" s="41" t="n">
        <f aca="false">IF(AND(D1484, A1484 &lt;= $G$2), $D$5*$D$2*(A1484-E1484)/365.25, 0)</f>
        <v>0</v>
      </c>
      <c r="M1484" s="41" t="n">
        <f aca="false">IF(A1484&lt;=$G$2, $D$5*$D$2*(A1484-E1484)/365.25, 0)</f>
        <v>0</v>
      </c>
      <c r="N1484" s="42" t="n">
        <f aca="false">(L1484*H1484 + M1484*I1484) * K1484</f>
        <v>0</v>
      </c>
      <c r="O1484" s="43" t="n">
        <f aca="false">IF(A1484&lt;=$G$2, $D$2*(1-$D$3), 0)</f>
        <v>0</v>
      </c>
      <c r="P1484" s="44" t="n">
        <f aca="false">O1484*I1484*K1484</f>
        <v>0</v>
      </c>
    </row>
    <row r="1485" customFormat="false" ht="15" hidden="false" customHeight="false" outlineLevel="0" collapsed="false">
      <c r="A1485" s="4" t="n">
        <f aca="false">WORKDAY(A1484, 1)</f>
        <v>45960</v>
      </c>
      <c r="B1485" s="33" t="n">
        <f aca="false">DATE(2000, MONTH(A1485), DAY(A1485))</f>
        <v>36829</v>
      </c>
      <c r="C1485" s="33" t="n">
        <f aca="false">VLOOKUP(B1485, $R$9:$S$13, 2)</f>
        <v>36880</v>
      </c>
      <c r="D1485" s="34" t="n">
        <f aca="false">IF(OR(C1485=B1485, AND(C1485&lt;&gt;C1484, C1484&gt;B1484)), 1, 0)</f>
        <v>0</v>
      </c>
      <c r="E1485" s="4" t="n">
        <f aca="false" t="array" ref="E1485:E1485">INDEX($A$9:A1484, MAX(IF($D$9:D1484=1, ROW(D$9:$D1484)-ROW($D$9)+1, 0)))</f>
        <v>45922</v>
      </c>
      <c r="F1485" s="36" t="n">
        <f aca="false">(A1485-$A$2)/365.25</f>
        <v>5.65639972621492</v>
      </c>
      <c r="G1485" s="37" t="n">
        <f aca="false">INDEX('Default Prob'!$P$5:$P$14,MIN(1+_xlfn.IFNA(MATCH(F1485,'Default Prob'!$F$5:$F$14,1),0),COUNT('Default Prob'!$P$5:$P$14)))</f>
        <v>0.0488818117920023</v>
      </c>
      <c r="H1485" s="37" t="n">
        <f aca="false">H1484*EXP(-G1484*(F1485-F1484))</f>
        <v>0.799302395626906</v>
      </c>
      <c r="I1485" s="38" t="n">
        <f aca="false">H1484-H1485</f>
        <v>0.000106978682725578</v>
      </c>
      <c r="J1485" s="39" t="n">
        <f aca="false">INDEX('Default Prob'!$C$3:$C$20, _xlfn.IFNA(MATCH(F1485, 'Default Prob'!$B$3:$B$20, 1), 1))</f>
        <v>-0.00443</v>
      </c>
      <c r="K1485" s="40" t="n">
        <f aca="false">1/((1+J1485)^F1485)</f>
        <v>1.02543151925525</v>
      </c>
      <c r="L1485" s="41" t="n">
        <f aca="false">IF(AND(D1485, A1485 &lt;= $G$2), $D$5*$D$2*(A1485-E1485)/365.25, 0)</f>
        <v>0</v>
      </c>
      <c r="M1485" s="41" t="n">
        <f aca="false">IF(A1485&lt;=$G$2, $D$5*$D$2*(A1485-E1485)/365.25, 0)</f>
        <v>0</v>
      </c>
      <c r="N1485" s="42" t="n">
        <f aca="false">(L1485*H1485 + M1485*I1485) * K1485</f>
        <v>0</v>
      </c>
      <c r="O1485" s="43" t="n">
        <f aca="false">IF(A1485&lt;=$G$2, $D$2*(1-$D$3), 0)</f>
        <v>0</v>
      </c>
      <c r="P1485" s="44" t="n">
        <f aca="false">O1485*I1485*K1485</f>
        <v>0</v>
      </c>
    </row>
    <row r="1486" customFormat="false" ht="15" hidden="false" customHeight="false" outlineLevel="0" collapsed="false">
      <c r="A1486" s="4" t="n">
        <f aca="false">WORKDAY(A1485, 1)</f>
        <v>45961</v>
      </c>
      <c r="B1486" s="33" t="n">
        <f aca="false">DATE(2000, MONTH(A1486), DAY(A1486))</f>
        <v>36830</v>
      </c>
      <c r="C1486" s="33" t="n">
        <f aca="false">VLOOKUP(B1486, $R$9:$S$13, 2)</f>
        <v>36880</v>
      </c>
      <c r="D1486" s="34" t="n">
        <f aca="false">IF(OR(C1486=B1486, AND(C1486&lt;&gt;C1485, C1485&gt;B1485)), 1, 0)</f>
        <v>0</v>
      </c>
      <c r="E1486" s="4" t="n">
        <f aca="false" t="array" ref="E1486:E1486">INDEX($A$9:A1485, MAX(IF($D$9:D1485=1, ROW(D$9:$D1485)-ROW($D$9)+1, 0)))</f>
        <v>45922</v>
      </c>
      <c r="F1486" s="36" t="n">
        <f aca="false">(A1486-$A$2)/365.25</f>
        <v>5.65913757700205</v>
      </c>
      <c r="G1486" s="37" t="n">
        <f aca="false">INDEX('Default Prob'!$P$5:$P$14,MIN(1+_xlfn.IFNA(MATCH(F1486,'Default Prob'!$F$5:$F$14,1),0),COUNT('Default Prob'!$P$5:$P$14)))</f>
        <v>0.0488818117920023</v>
      </c>
      <c r="H1486" s="37" t="n">
        <f aca="false">H1485*EXP(-G1485*(F1486-F1485))</f>
        <v>0.799195431260298</v>
      </c>
      <c r="I1486" s="38" t="n">
        <f aca="false">H1485-H1486</f>
        <v>0.000106964366608064</v>
      </c>
      <c r="J1486" s="39" t="n">
        <f aca="false">INDEX('Default Prob'!$C$3:$C$20, _xlfn.IFNA(MATCH(F1486, 'Default Prob'!$B$3:$B$20, 1), 1))</f>
        <v>-0.00443</v>
      </c>
      <c r="K1486" s="40" t="n">
        <f aca="false">1/((1+J1486)^F1486)</f>
        <v>1.0254439840906</v>
      </c>
      <c r="L1486" s="41" t="n">
        <f aca="false">IF(AND(D1486, A1486 &lt;= $G$2), $D$5*$D$2*(A1486-E1486)/365.25, 0)</f>
        <v>0</v>
      </c>
      <c r="M1486" s="41" t="n">
        <f aca="false">IF(A1486&lt;=$G$2, $D$5*$D$2*(A1486-E1486)/365.25, 0)</f>
        <v>0</v>
      </c>
      <c r="N1486" s="42" t="n">
        <f aca="false">(L1486*H1486 + M1486*I1486) * K1486</f>
        <v>0</v>
      </c>
      <c r="O1486" s="43" t="n">
        <f aca="false">IF(A1486&lt;=$G$2, $D$2*(1-$D$3), 0)</f>
        <v>0</v>
      </c>
      <c r="P1486" s="44" t="n">
        <f aca="false">O1486*I1486*K1486</f>
        <v>0</v>
      </c>
    </row>
    <row r="1487" customFormat="false" ht="15" hidden="false" customHeight="false" outlineLevel="0" collapsed="false">
      <c r="A1487" s="4" t="n">
        <f aca="false">WORKDAY(A1486, 1)</f>
        <v>45964</v>
      </c>
      <c r="B1487" s="33" t="n">
        <f aca="false">DATE(2000, MONTH(A1487), DAY(A1487))</f>
        <v>36833</v>
      </c>
      <c r="C1487" s="33" t="n">
        <f aca="false">VLOOKUP(B1487, $R$9:$S$13, 2)</f>
        <v>36880</v>
      </c>
      <c r="D1487" s="34" t="n">
        <f aca="false">IF(OR(C1487=B1487, AND(C1487&lt;&gt;C1486, C1486&gt;B1486)), 1, 0)</f>
        <v>0</v>
      </c>
      <c r="E1487" s="4" t="n">
        <f aca="false" t="array" ref="E1487:E1487">INDEX($A$9:A1486, MAX(IF($D$9:D1486=1, ROW(D$9:$D1486)-ROW($D$9)+1, 0)))</f>
        <v>45922</v>
      </c>
      <c r="F1487" s="36" t="n">
        <f aca="false">(A1487-$A$2)/365.25</f>
        <v>5.66735112936345</v>
      </c>
      <c r="G1487" s="37" t="n">
        <f aca="false">INDEX('Default Prob'!$P$5:$P$14,MIN(1+_xlfn.IFNA(MATCH(F1487,'Default Prob'!$F$5:$F$14,1),0),COUNT('Default Prob'!$P$5:$P$14)))</f>
        <v>0.0488818117920023</v>
      </c>
      <c r="H1487" s="37" t="n">
        <f aca="false">H1486*EXP(-G1486*(F1487-F1486))</f>
        <v>0.798874624038022</v>
      </c>
      <c r="I1487" s="38" t="n">
        <f aca="false">H1486-H1487</f>
        <v>0.000320807222275898</v>
      </c>
      <c r="J1487" s="39" t="n">
        <f aca="false">INDEX('Default Prob'!$C$3:$C$20, _xlfn.IFNA(MATCH(F1487, 'Default Prob'!$B$3:$B$20, 1), 1))</f>
        <v>-0.00443</v>
      </c>
      <c r="K1487" s="40" t="n">
        <f aca="false">1/((1+J1487)^F1487)</f>
        <v>1.02548137950577</v>
      </c>
      <c r="L1487" s="41" t="n">
        <f aca="false">IF(AND(D1487, A1487 &lt;= $G$2), $D$5*$D$2*(A1487-E1487)/365.25, 0)</f>
        <v>0</v>
      </c>
      <c r="M1487" s="41" t="n">
        <f aca="false">IF(A1487&lt;=$G$2, $D$5*$D$2*(A1487-E1487)/365.25, 0)</f>
        <v>0</v>
      </c>
      <c r="N1487" s="42" t="n">
        <f aca="false">(L1487*H1487 + M1487*I1487) * K1487</f>
        <v>0</v>
      </c>
      <c r="O1487" s="43" t="n">
        <f aca="false">IF(A1487&lt;=$G$2, $D$2*(1-$D$3), 0)</f>
        <v>0</v>
      </c>
      <c r="P1487" s="44" t="n">
        <f aca="false">O1487*I1487*K1487</f>
        <v>0</v>
      </c>
    </row>
    <row r="1488" customFormat="false" ht="15" hidden="false" customHeight="false" outlineLevel="0" collapsed="false">
      <c r="A1488" s="4" t="n">
        <f aca="false">WORKDAY(A1487, 1)</f>
        <v>45965</v>
      </c>
      <c r="B1488" s="33" t="n">
        <f aca="false">DATE(2000, MONTH(A1488), DAY(A1488))</f>
        <v>36834</v>
      </c>
      <c r="C1488" s="33" t="n">
        <f aca="false">VLOOKUP(B1488, $R$9:$S$13, 2)</f>
        <v>36880</v>
      </c>
      <c r="D1488" s="34" t="n">
        <f aca="false">IF(OR(C1488=B1488, AND(C1488&lt;&gt;C1487, C1487&gt;B1487)), 1, 0)</f>
        <v>0</v>
      </c>
      <c r="E1488" s="4" t="n">
        <f aca="false" t="array" ref="E1488:E1488">INDEX($A$9:A1487, MAX(IF($D$9:D1487=1, ROW(D$9:$D1487)-ROW($D$9)+1, 0)))</f>
        <v>45922</v>
      </c>
      <c r="F1488" s="36" t="n">
        <f aca="false">(A1488-$A$2)/365.25</f>
        <v>5.67008898015058</v>
      </c>
      <c r="G1488" s="37" t="n">
        <f aca="false">INDEX('Default Prob'!$P$5:$P$14,MIN(1+_xlfn.IFNA(MATCH(F1488,'Default Prob'!$F$5:$F$14,1),0),COUNT('Default Prob'!$P$5:$P$14)))</f>
        <v>0.0488818117920023</v>
      </c>
      <c r="H1488" s="37" t="n">
        <f aca="false">H1487*EXP(-G1487*(F1488-F1487))</f>
        <v>0.798767716916728</v>
      </c>
      <c r="I1488" s="38" t="n">
        <f aca="false">H1487-H1488</f>
        <v>0.000106907121293465</v>
      </c>
      <c r="J1488" s="39" t="n">
        <f aca="false">INDEX('Default Prob'!$C$3:$C$20, _xlfn.IFNA(MATCH(F1488, 'Default Prob'!$B$3:$B$20, 1), 1))</f>
        <v>-0.00443</v>
      </c>
      <c r="K1488" s="40" t="n">
        <f aca="false">1/((1+J1488)^F1488)</f>
        <v>1.02549384494721</v>
      </c>
      <c r="L1488" s="41" t="n">
        <f aca="false">IF(AND(D1488, A1488 &lt;= $G$2), $D$5*$D$2*(A1488-E1488)/365.25, 0)</f>
        <v>0</v>
      </c>
      <c r="M1488" s="41" t="n">
        <f aca="false">IF(A1488&lt;=$G$2, $D$5*$D$2*(A1488-E1488)/365.25, 0)</f>
        <v>0</v>
      </c>
      <c r="N1488" s="42" t="n">
        <f aca="false">(L1488*H1488 + M1488*I1488) * K1488</f>
        <v>0</v>
      </c>
      <c r="O1488" s="43" t="n">
        <f aca="false">IF(A1488&lt;=$G$2, $D$2*(1-$D$3), 0)</f>
        <v>0</v>
      </c>
      <c r="P1488" s="44" t="n">
        <f aca="false">O1488*I1488*K1488</f>
        <v>0</v>
      </c>
    </row>
    <row r="1489" customFormat="false" ht="15" hidden="false" customHeight="false" outlineLevel="0" collapsed="false">
      <c r="A1489" s="4" t="n">
        <f aca="false">WORKDAY(A1488, 1)</f>
        <v>45966</v>
      </c>
      <c r="B1489" s="33" t="n">
        <f aca="false">DATE(2000, MONTH(A1489), DAY(A1489))</f>
        <v>36835</v>
      </c>
      <c r="C1489" s="33" t="n">
        <f aca="false">VLOOKUP(B1489, $R$9:$S$13, 2)</f>
        <v>36880</v>
      </c>
      <c r="D1489" s="34" t="n">
        <f aca="false">IF(OR(C1489=B1489, AND(C1489&lt;&gt;C1488, C1488&gt;B1488)), 1, 0)</f>
        <v>0</v>
      </c>
      <c r="E1489" s="4" t="n">
        <f aca="false" t="array" ref="E1489:E1489">INDEX($A$9:A1488, MAX(IF($D$9:D1488=1, ROW(D$9:$D1488)-ROW($D$9)+1, 0)))</f>
        <v>45922</v>
      </c>
      <c r="F1489" s="36" t="n">
        <f aca="false">(A1489-$A$2)/365.25</f>
        <v>5.67282683093771</v>
      </c>
      <c r="G1489" s="37" t="n">
        <f aca="false">INDEX('Default Prob'!$P$5:$P$14,MIN(1+_xlfn.IFNA(MATCH(F1489,'Default Prob'!$F$5:$F$14,1),0),COUNT('Default Prob'!$P$5:$P$14)))</f>
        <v>0.0488818117920023</v>
      </c>
      <c r="H1489" s="37" t="n">
        <f aca="false">H1488*EXP(-G1488*(F1489-F1488))</f>
        <v>0.798660824101976</v>
      </c>
      <c r="I1489" s="38" t="n">
        <f aca="false">H1488-H1489</f>
        <v>0.000106892814752513</v>
      </c>
      <c r="J1489" s="39" t="n">
        <f aca="false">INDEX('Default Prob'!$C$3:$C$20, _xlfn.IFNA(MATCH(F1489, 'Default Prob'!$B$3:$B$20, 1), 1))</f>
        <v>-0.00443</v>
      </c>
      <c r="K1489" s="40" t="n">
        <f aca="false">1/((1+J1489)^F1489)</f>
        <v>1.02550631054017</v>
      </c>
      <c r="L1489" s="41" t="n">
        <f aca="false">IF(AND(D1489, A1489 &lt;= $G$2), $D$5*$D$2*(A1489-E1489)/365.25, 0)</f>
        <v>0</v>
      </c>
      <c r="M1489" s="41" t="n">
        <f aca="false">IF(A1489&lt;=$G$2, $D$5*$D$2*(A1489-E1489)/365.25, 0)</f>
        <v>0</v>
      </c>
      <c r="N1489" s="42" t="n">
        <f aca="false">(L1489*H1489 + M1489*I1489) * K1489</f>
        <v>0</v>
      </c>
      <c r="O1489" s="43" t="n">
        <f aca="false">IF(A1489&lt;=$G$2, $D$2*(1-$D$3), 0)</f>
        <v>0</v>
      </c>
      <c r="P1489" s="44" t="n">
        <f aca="false">O1489*I1489*K1489</f>
        <v>0</v>
      </c>
    </row>
    <row r="1490" customFormat="false" ht="15" hidden="false" customHeight="false" outlineLevel="0" collapsed="false">
      <c r="A1490" s="4" t="n">
        <f aca="false">WORKDAY(A1489, 1)</f>
        <v>45967</v>
      </c>
      <c r="B1490" s="33" t="n">
        <f aca="false">DATE(2000, MONTH(A1490), DAY(A1490))</f>
        <v>36836</v>
      </c>
      <c r="C1490" s="33" t="n">
        <f aca="false">VLOOKUP(B1490, $R$9:$S$13, 2)</f>
        <v>36880</v>
      </c>
      <c r="D1490" s="34" t="n">
        <f aca="false">IF(OR(C1490=B1490, AND(C1490&lt;&gt;C1489, C1489&gt;B1489)), 1, 0)</f>
        <v>0</v>
      </c>
      <c r="E1490" s="4" t="n">
        <f aca="false" t="array" ref="E1490:E1490">INDEX($A$9:A1489, MAX(IF($D$9:D1489=1, ROW(D$9:$D1489)-ROW($D$9)+1, 0)))</f>
        <v>45922</v>
      </c>
      <c r="F1490" s="36" t="n">
        <f aca="false">(A1490-$A$2)/365.25</f>
        <v>5.67556468172485</v>
      </c>
      <c r="G1490" s="37" t="n">
        <f aca="false">INDEX('Default Prob'!$P$5:$P$14,MIN(1+_xlfn.IFNA(MATCH(F1490,'Default Prob'!$F$5:$F$14,1),0),COUNT('Default Prob'!$P$5:$P$14)))</f>
        <v>0.0488818117920023</v>
      </c>
      <c r="H1490" s="37" t="n">
        <f aca="false">H1489*EXP(-G1489*(F1490-F1489))</f>
        <v>0.79855394559185</v>
      </c>
      <c r="I1490" s="38" t="n">
        <f aca="false">H1489-H1490</f>
        <v>0.000106878510126029</v>
      </c>
      <c r="J1490" s="39" t="n">
        <f aca="false">INDEX('Default Prob'!$C$3:$C$20, _xlfn.IFNA(MATCH(F1490, 'Default Prob'!$B$3:$B$20, 1), 1))</f>
        <v>-0.00443</v>
      </c>
      <c r="K1490" s="40" t="n">
        <f aca="false">1/((1+J1490)^F1490)</f>
        <v>1.02551877628467</v>
      </c>
      <c r="L1490" s="41" t="n">
        <f aca="false">IF(AND(D1490, A1490 &lt;= $G$2), $D$5*$D$2*(A1490-E1490)/365.25, 0)</f>
        <v>0</v>
      </c>
      <c r="M1490" s="41" t="n">
        <f aca="false">IF(A1490&lt;=$G$2, $D$5*$D$2*(A1490-E1490)/365.25, 0)</f>
        <v>0</v>
      </c>
      <c r="N1490" s="42" t="n">
        <f aca="false">(L1490*H1490 + M1490*I1490) * K1490</f>
        <v>0</v>
      </c>
      <c r="O1490" s="43" t="n">
        <f aca="false">IF(A1490&lt;=$G$2, $D$2*(1-$D$3), 0)</f>
        <v>0</v>
      </c>
      <c r="P1490" s="44" t="n">
        <f aca="false">O1490*I1490*K1490</f>
        <v>0</v>
      </c>
    </row>
    <row r="1491" customFormat="false" ht="15" hidden="false" customHeight="false" outlineLevel="0" collapsed="false">
      <c r="A1491" s="4" t="n">
        <f aca="false">WORKDAY(A1490, 1)</f>
        <v>45968</v>
      </c>
      <c r="B1491" s="33" t="n">
        <f aca="false">DATE(2000, MONTH(A1491), DAY(A1491))</f>
        <v>36837</v>
      </c>
      <c r="C1491" s="33" t="n">
        <f aca="false">VLOOKUP(B1491, $R$9:$S$13, 2)</f>
        <v>36880</v>
      </c>
      <c r="D1491" s="34" t="n">
        <f aca="false">IF(OR(C1491=B1491, AND(C1491&lt;&gt;C1490, C1490&gt;B1490)), 1, 0)</f>
        <v>0</v>
      </c>
      <c r="E1491" s="4" t="n">
        <f aca="false" t="array" ref="E1491:E1491">INDEX($A$9:A1490, MAX(IF($D$9:D1490=1, ROW(D$9:$D1490)-ROW($D$9)+1, 0)))</f>
        <v>45922</v>
      </c>
      <c r="F1491" s="36" t="n">
        <f aca="false">(A1491-$A$2)/365.25</f>
        <v>5.67830253251198</v>
      </c>
      <c r="G1491" s="37" t="n">
        <f aca="false">INDEX('Default Prob'!$P$5:$P$14,MIN(1+_xlfn.IFNA(MATCH(F1491,'Default Prob'!$F$5:$F$14,1),0),COUNT('Default Prob'!$P$5:$P$14)))</f>
        <v>0.0488818117920023</v>
      </c>
      <c r="H1491" s="37" t="n">
        <f aca="false">H1490*EXP(-G1490*(F1491-F1490))</f>
        <v>0.798447081384436</v>
      </c>
      <c r="I1491" s="38" t="n">
        <f aca="false">H1490-H1491</f>
        <v>0.000106864207413793</v>
      </c>
      <c r="J1491" s="39" t="n">
        <f aca="false">INDEX('Default Prob'!$C$3:$C$20, _xlfn.IFNA(MATCH(F1491, 'Default Prob'!$B$3:$B$20, 1), 1))</f>
        <v>-0.00443</v>
      </c>
      <c r="K1491" s="40" t="n">
        <f aca="false">1/((1+J1491)^F1491)</f>
        <v>1.02553124218069</v>
      </c>
      <c r="L1491" s="41" t="n">
        <f aca="false">IF(AND(D1491, A1491 &lt;= $G$2), $D$5*$D$2*(A1491-E1491)/365.25, 0)</f>
        <v>0</v>
      </c>
      <c r="M1491" s="41" t="n">
        <f aca="false">IF(A1491&lt;=$G$2, $D$5*$D$2*(A1491-E1491)/365.25, 0)</f>
        <v>0</v>
      </c>
      <c r="N1491" s="42" t="n">
        <f aca="false">(L1491*H1491 + M1491*I1491) * K1491</f>
        <v>0</v>
      </c>
      <c r="O1491" s="43" t="n">
        <f aca="false">IF(A1491&lt;=$G$2, $D$2*(1-$D$3), 0)</f>
        <v>0</v>
      </c>
      <c r="P1491" s="44" t="n">
        <f aca="false">O1491*I1491*K1491</f>
        <v>0</v>
      </c>
    </row>
    <row r="1492" customFormat="false" ht="15" hidden="false" customHeight="false" outlineLevel="0" collapsed="false">
      <c r="A1492" s="4" t="n">
        <f aca="false">WORKDAY(A1491, 1)</f>
        <v>45971</v>
      </c>
      <c r="B1492" s="33" t="n">
        <f aca="false">DATE(2000, MONTH(A1492), DAY(A1492))</f>
        <v>36840</v>
      </c>
      <c r="C1492" s="33" t="n">
        <f aca="false">VLOOKUP(B1492, $R$9:$S$13, 2)</f>
        <v>36880</v>
      </c>
      <c r="D1492" s="34" t="n">
        <f aca="false">IF(OR(C1492=B1492, AND(C1492&lt;&gt;C1491, C1491&gt;B1491)), 1, 0)</f>
        <v>0</v>
      </c>
      <c r="E1492" s="4" t="n">
        <f aca="false" t="array" ref="E1492:E1492">INDEX($A$9:A1491, MAX(IF($D$9:D1491=1, ROW(D$9:$D1491)-ROW($D$9)+1, 0)))</f>
        <v>45922</v>
      </c>
      <c r="F1492" s="36" t="n">
        <f aca="false">(A1492-$A$2)/365.25</f>
        <v>5.68651608487337</v>
      </c>
      <c r="G1492" s="37" t="n">
        <f aca="false">INDEX('Default Prob'!$P$5:$P$14,MIN(1+_xlfn.IFNA(MATCH(F1492,'Default Prob'!$F$5:$F$14,1),0),COUNT('Default Prob'!$P$5:$P$14)))</f>
        <v>0.0488818117920023</v>
      </c>
      <c r="H1492" s="37" t="n">
        <f aca="false">H1491*EXP(-G1491*(F1492-F1491))</f>
        <v>0.798126574559329</v>
      </c>
      <c r="I1492" s="38" t="n">
        <f aca="false">H1491-H1492</f>
        <v>0.000320506825106981</v>
      </c>
      <c r="J1492" s="39" t="n">
        <f aca="false">INDEX('Default Prob'!$C$3:$C$20, _xlfn.IFNA(MATCH(F1492, 'Default Prob'!$B$3:$B$20, 1), 1))</f>
        <v>-0.00443</v>
      </c>
      <c r="K1492" s="40" t="n">
        <f aca="false">1/((1+J1492)^F1492)</f>
        <v>1.02556864077795</v>
      </c>
      <c r="L1492" s="41" t="n">
        <f aca="false">IF(AND(D1492, A1492 &lt;= $G$2), $D$5*$D$2*(A1492-E1492)/365.25, 0)</f>
        <v>0</v>
      </c>
      <c r="M1492" s="41" t="n">
        <f aca="false">IF(A1492&lt;=$G$2, $D$5*$D$2*(A1492-E1492)/365.25, 0)</f>
        <v>0</v>
      </c>
      <c r="N1492" s="42" t="n">
        <f aca="false">(L1492*H1492 + M1492*I1492) * K1492</f>
        <v>0</v>
      </c>
      <c r="O1492" s="43" t="n">
        <f aca="false">IF(A1492&lt;=$G$2, $D$2*(1-$D$3), 0)</f>
        <v>0</v>
      </c>
      <c r="P1492" s="44" t="n">
        <f aca="false">O1492*I1492*K1492</f>
        <v>0</v>
      </c>
    </row>
    <row r="1493" customFormat="false" ht="15" hidden="false" customHeight="false" outlineLevel="0" collapsed="false">
      <c r="A1493" s="4" t="n">
        <f aca="false">WORKDAY(A1492, 1)</f>
        <v>45972</v>
      </c>
      <c r="B1493" s="33" t="n">
        <f aca="false">DATE(2000, MONTH(A1493), DAY(A1493))</f>
        <v>36841</v>
      </c>
      <c r="C1493" s="33" t="n">
        <f aca="false">VLOOKUP(B1493, $R$9:$S$13, 2)</f>
        <v>36880</v>
      </c>
      <c r="D1493" s="34" t="n">
        <f aca="false">IF(OR(C1493=B1493, AND(C1493&lt;&gt;C1492, C1492&gt;B1492)), 1, 0)</f>
        <v>0</v>
      </c>
      <c r="E1493" s="4" t="n">
        <f aca="false" t="array" ref="E1493:E1493">INDEX($A$9:A1492, MAX(IF($D$9:D1492=1, ROW(D$9:$D1492)-ROW($D$9)+1, 0)))</f>
        <v>45922</v>
      </c>
      <c r="F1493" s="36" t="n">
        <f aca="false">(A1493-$A$2)/365.25</f>
        <v>5.68925393566051</v>
      </c>
      <c r="G1493" s="37" t="n">
        <f aca="false">INDEX('Default Prob'!$P$5:$P$14,MIN(1+_xlfn.IFNA(MATCH(F1493,'Default Prob'!$F$5:$F$14,1),0),COUNT('Default Prob'!$P$5:$P$14)))</f>
        <v>0.0488818117920023</v>
      </c>
      <c r="H1493" s="37" t="n">
        <f aca="false">H1492*EXP(-G1492*(F1493-F1492))</f>
        <v>0.798019767543627</v>
      </c>
      <c r="I1493" s="38" t="n">
        <f aca="false">H1492-H1493</f>
        <v>0.000106807015702537</v>
      </c>
      <c r="J1493" s="39" t="n">
        <f aca="false">INDEX('Default Prob'!$C$3:$C$20, _xlfn.IFNA(MATCH(F1493, 'Default Prob'!$B$3:$B$20, 1), 1))</f>
        <v>-0.00443</v>
      </c>
      <c r="K1493" s="40" t="n">
        <f aca="false">1/((1+J1493)^F1493)</f>
        <v>1.02558110728011</v>
      </c>
      <c r="L1493" s="41" t="n">
        <f aca="false">IF(AND(D1493, A1493 &lt;= $G$2), $D$5*$D$2*(A1493-E1493)/365.25, 0)</f>
        <v>0</v>
      </c>
      <c r="M1493" s="41" t="n">
        <f aca="false">IF(A1493&lt;=$G$2, $D$5*$D$2*(A1493-E1493)/365.25, 0)</f>
        <v>0</v>
      </c>
      <c r="N1493" s="42" t="n">
        <f aca="false">(L1493*H1493 + M1493*I1493) * K1493</f>
        <v>0</v>
      </c>
      <c r="O1493" s="43" t="n">
        <f aca="false">IF(A1493&lt;=$G$2, $D$2*(1-$D$3), 0)</f>
        <v>0</v>
      </c>
      <c r="P1493" s="44" t="n">
        <f aca="false">O1493*I1493*K1493</f>
        <v>0</v>
      </c>
    </row>
    <row r="1494" customFormat="false" ht="15" hidden="false" customHeight="false" outlineLevel="0" collapsed="false">
      <c r="A1494" s="4" t="n">
        <f aca="false">WORKDAY(A1493, 1)</f>
        <v>45973</v>
      </c>
      <c r="B1494" s="33" t="n">
        <f aca="false">DATE(2000, MONTH(A1494), DAY(A1494))</f>
        <v>36842</v>
      </c>
      <c r="C1494" s="33" t="n">
        <f aca="false">VLOOKUP(B1494, $R$9:$S$13, 2)</f>
        <v>36880</v>
      </c>
      <c r="D1494" s="34" t="n">
        <f aca="false">IF(OR(C1494=B1494, AND(C1494&lt;&gt;C1493, C1493&gt;B1493)), 1, 0)</f>
        <v>0</v>
      </c>
      <c r="E1494" s="4" t="n">
        <f aca="false" t="array" ref="E1494:E1494">INDEX($A$9:A1493, MAX(IF($D$9:D1493=1, ROW(D$9:$D1493)-ROW($D$9)+1, 0)))</f>
        <v>45922</v>
      </c>
      <c r="F1494" s="36" t="n">
        <f aca="false">(A1494-$A$2)/365.25</f>
        <v>5.69199178644764</v>
      </c>
      <c r="G1494" s="37" t="n">
        <f aca="false">INDEX('Default Prob'!$P$5:$P$14,MIN(1+_xlfn.IFNA(MATCH(F1494,'Default Prob'!$F$5:$F$14,1),0),COUNT('Default Prob'!$P$5:$P$14)))</f>
        <v>0.0488818117920023</v>
      </c>
      <c r="H1494" s="37" t="n">
        <f aca="false">H1493*EXP(-G1493*(F1494-F1493))</f>
        <v>0.797912974821069</v>
      </c>
      <c r="I1494" s="38" t="n">
        <f aca="false">H1493-H1494</f>
        <v>0.000106792722557869</v>
      </c>
      <c r="J1494" s="39" t="n">
        <f aca="false">INDEX('Default Prob'!$C$3:$C$20, _xlfn.IFNA(MATCH(F1494, 'Default Prob'!$B$3:$B$20, 1), 1))</f>
        <v>-0.00443</v>
      </c>
      <c r="K1494" s="40" t="n">
        <f aca="false">1/((1+J1494)^F1494)</f>
        <v>1.02559357393381</v>
      </c>
      <c r="L1494" s="41" t="n">
        <f aca="false">IF(AND(D1494, A1494 &lt;= $G$2), $D$5*$D$2*(A1494-E1494)/365.25, 0)</f>
        <v>0</v>
      </c>
      <c r="M1494" s="41" t="n">
        <f aca="false">IF(A1494&lt;=$G$2, $D$5*$D$2*(A1494-E1494)/365.25, 0)</f>
        <v>0</v>
      </c>
      <c r="N1494" s="42" t="n">
        <f aca="false">(L1494*H1494 + M1494*I1494) * K1494</f>
        <v>0</v>
      </c>
      <c r="O1494" s="43" t="n">
        <f aca="false">IF(A1494&lt;=$G$2, $D$2*(1-$D$3), 0)</f>
        <v>0</v>
      </c>
      <c r="P1494" s="44" t="n">
        <f aca="false">O1494*I1494*K1494</f>
        <v>0</v>
      </c>
    </row>
    <row r="1495" customFormat="false" ht="15" hidden="false" customHeight="false" outlineLevel="0" collapsed="false">
      <c r="A1495" s="4" t="n">
        <f aca="false">WORKDAY(A1494, 1)</f>
        <v>45974</v>
      </c>
      <c r="B1495" s="33" t="n">
        <f aca="false">DATE(2000, MONTH(A1495), DAY(A1495))</f>
        <v>36843</v>
      </c>
      <c r="C1495" s="33" t="n">
        <f aca="false">VLOOKUP(B1495, $R$9:$S$13, 2)</f>
        <v>36880</v>
      </c>
      <c r="D1495" s="34" t="n">
        <f aca="false">IF(OR(C1495=B1495, AND(C1495&lt;&gt;C1494, C1494&gt;B1494)), 1, 0)</f>
        <v>0</v>
      </c>
      <c r="E1495" s="4" t="n">
        <f aca="false" t="array" ref="E1495:E1495">INDEX($A$9:A1494, MAX(IF($D$9:D1494=1, ROW(D$9:$D1494)-ROW($D$9)+1, 0)))</f>
        <v>45922</v>
      </c>
      <c r="F1495" s="36" t="n">
        <f aca="false">(A1495-$A$2)/365.25</f>
        <v>5.69472963723477</v>
      </c>
      <c r="G1495" s="37" t="n">
        <f aca="false">INDEX('Default Prob'!$P$5:$P$14,MIN(1+_xlfn.IFNA(MATCH(F1495,'Default Prob'!$F$5:$F$14,1),0),COUNT('Default Prob'!$P$5:$P$14)))</f>
        <v>0.0488818117920023</v>
      </c>
      <c r="H1495" s="37" t="n">
        <f aca="false">H1494*EXP(-G1494*(F1495-F1494))</f>
        <v>0.797806196389743</v>
      </c>
      <c r="I1495" s="38" t="n">
        <f aca="false">H1494-H1495</f>
        <v>0.000106778431325893</v>
      </c>
      <c r="J1495" s="39" t="n">
        <f aca="false">INDEX('Default Prob'!$C$3:$C$20, _xlfn.IFNA(MATCH(F1495, 'Default Prob'!$B$3:$B$20, 1), 1))</f>
        <v>-0.00443</v>
      </c>
      <c r="K1495" s="40" t="n">
        <f aca="false">1/((1+J1495)^F1495)</f>
        <v>1.02560604073905</v>
      </c>
      <c r="L1495" s="41" t="n">
        <f aca="false">IF(AND(D1495, A1495 &lt;= $G$2), $D$5*$D$2*(A1495-E1495)/365.25, 0)</f>
        <v>0</v>
      </c>
      <c r="M1495" s="41" t="n">
        <f aca="false">IF(A1495&lt;=$G$2, $D$5*$D$2*(A1495-E1495)/365.25, 0)</f>
        <v>0</v>
      </c>
      <c r="N1495" s="42" t="n">
        <f aca="false">(L1495*H1495 + M1495*I1495) * K1495</f>
        <v>0</v>
      </c>
      <c r="O1495" s="43" t="n">
        <f aca="false">IF(A1495&lt;=$G$2, $D$2*(1-$D$3), 0)</f>
        <v>0</v>
      </c>
      <c r="P1495" s="44" t="n">
        <f aca="false">O1495*I1495*K1495</f>
        <v>0</v>
      </c>
    </row>
    <row r="1496" customFormat="false" ht="15" hidden="false" customHeight="false" outlineLevel="0" collapsed="false">
      <c r="A1496" s="4" t="n">
        <f aca="false">WORKDAY(A1495, 1)</f>
        <v>45975</v>
      </c>
      <c r="B1496" s="33" t="n">
        <f aca="false">DATE(2000, MONTH(A1496), DAY(A1496))</f>
        <v>36844</v>
      </c>
      <c r="C1496" s="33" t="n">
        <f aca="false">VLOOKUP(B1496, $R$9:$S$13, 2)</f>
        <v>36880</v>
      </c>
      <c r="D1496" s="34" t="n">
        <f aca="false">IF(OR(C1496=B1496, AND(C1496&lt;&gt;C1495, C1495&gt;B1495)), 1, 0)</f>
        <v>0</v>
      </c>
      <c r="E1496" s="4" t="n">
        <f aca="false" t="array" ref="E1496:E1496">INDEX($A$9:A1495, MAX(IF($D$9:D1495=1, ROW(D$9:$D1495)-ROW($D$9)+1, 0)))</f>
        <v>45922</v>
      </c>
      <c r="F1496" s="36" t="n">
        <f aca="false">(A1496-$A$2)/365.25</f>
        <v>5.6974674880219</v>
      </c>
      <c r="G1496" s="37" t="n">
        <f aca="false">INDEX('Default Prob'!$P$5:$P$14,MIN(1+_xlfn.IFNA(MATCH(F1496,'Default Prob'!$F$5:$F$14,1),0),COUNT('Default Prob'!$P$5:$P$14)))</f>
        <v>0.0488818117920023</v>
      </c>
      <c r="H1496" s="37" t="n">
        <f aca="false">H1495*EXP(-G1495*(F1496-F1495))</f>
        <v>0.797699432247736</v>
      </c>
      <c r="I1496" s="38" t="n">
        <f aca="false">H1495-H1496</f>
        <v>0.000106764142006499</v>
      </c>
      <c r="J1496" s="39" t="n">
        <f aca="false">INDEX('Default Prob'!$C$3:$C$20, _xlfn.IFNA(MATCH(F1496, 'Default Prob'!$B$3:$B$20, 1), 1))</f>
        <v>-0.00443</v>
      </c>
      <c r="K1496" s="40" t="n">
        <f aca="false">1/((1+J1496)^F1496)</f>
        <v>1.02561850769583</v>
      </c>
      <c r="L1496" s="41" t="n">
        <f aca="false">IF(AND(D1496, A1496 &lt;= $G$2), $D$5*$D$2*(A1496-E1496)/365.25, 0)</f>
        <v>0</v>
      </c>
      <c r="M1496" s="41" t="n">
        <f aca="false">IF(A1496&lt;=$G$2, $D$5*$D$2*(A1496-E1496)/365.25, 0)</f>
        <v>0</v>
      </c>
      <c r="N1496" s="42" t="n">
        <f aca="false">(L1496*H1496 + M1496*I1496) * K1496</f>
        <v>0</v>
      </c>
      <c r="O1496" s="43" t="n">
        <f aca="false">IF(A1496&lt;=$G$2, $D$2*(1-$D$3), 0)</f>
        <v>0</v>
      </c>
      <c r="P1496" s="44" t="n">
        <f aca="false">O1496*I1496*K1496</f>
        <v>0</v>
      </c>
    </row>
    <row r="1497" customFormat="false" ht="15" hidden="false" customHeight="false" outlineLevel="0" collapsed="false">
      <c r="A1497" s="4" t="n">
        <f aca="false">WORKDAY(A1496, 1)</f>
        <v>45978</v>
      </c>
      <c r="B1497" s="33" t="n">
        <f aca="false">DATE(2000, MONTH(A1497), DAY(A1497))</f>
        <v>36847</v>
      </c>
      <c r="C1497" s="33" t="n">
        <f aca="false">VLOOKUP(B1497, $R$9:$S$13, 2)</f>
        <v>36880</v>
      </c>
      <c r="D1497" s="34" t="n">
        <f aca="false">IF(OR(C1497=B1497, AND(C1497&lt;&gt;C1496, C1496&gt;B1496)), 1, 0)</f>
        <v>0</v>
      </c>
      <c r="E1497" s="4" t="n">
        <f aca="false" t="array" ref="E1497:E1497">INDEX($A$9:A1496, MAX(IF($D$9:D1496=1, ROW(D$9:$D1496)-ROW($D$9)+1, 0)))</f>
        <v>45922</v>
      </c>
      <c r="F1497" s="36" t="n">
        <f aca="false">(A1497-$A$2)/365.25</f>
        <v>5.7056810403833</v>
      </c>
      <c r="G1497" s="37" t="n">
        <f aca="false">INDEX('Default Prob'!$P$5:$P$14,MIN(1+_xlfn.IFNA(MATCH(F1497,'Default Prob'!$F$5:$F$14,1),0),COUNT('Default Prob'!$P$5:$P$14)))</f>
        <v>0.0488818117920023</v>
      </c>
      <c r="H1497" s="37" t="n">
        <f aca="false">H1496*EXP(-G1496*(F1497-F1496))</f>
        <v>0.797379225538512</v>
      </c>
      <c r="I1497" s="38" t="n">
        <f aca="false">H1496-H1497</f>
        <v>0.000320206709223725</v>
      </c>
      <c r="J1497" s="39" t="n">
        <f aca="false">INDEX('Default Prob'!$C$3:$C$20, _xlfn.IFNA(MATCH(F1497, 'Default Prob'!$B$3:$B$20, 1), 1))</f>
        <v>-0.00443</v>
      </c>
      <c r="K1497" s="40" t="n">
        <f aca="false">1/((1+J1497)^F1497)</f>
        <v>1.02565590947545</v>
      </c>
      <c r="L1497" s="41" t="n">
        <f aca="false">IF(AND(D1497, A1497 &lt;= $G$2), $D$5*$D$2*(A1497-E1497)/365.25, 0)</f>
        <v>0</v>
      </c>
      <c r="M1497" s="41" t="n">
        <f aca="false">IF(A1497&lt;=$G$2, $D$5*$D$2*(A1497-E1497)/365.25, 0)</f>
        <v>0</v>
      </c>
      <c r="N1497" s="42" t="n">
        <f aca="false">(L1497*H1497 + M1497*I1497) * K1497</f>
        <v>0</v>
      </c>
      <c r="O1497" s="43" t="n">
        <f aca="false">IF(A1497&lt;=$G$2, $D$2*(1-$D$3), 0)</f>
        <v>0</v>
      </c>
      <c r="P1497" s="44" t="n">
        <f aca="false">O1497*I1497*K1497</f>
        <v>0</v>
      </c>
    </row>
    <row r="1498" customFormat="false" ht="15" hidden="false" customHeight="false" outlineLevel="0" collapsed="false">
      <c r="A1498" s="4" t="n">
        <f aca="false">WORKDAY(A1497, 1)</f>
        <v>45979</v>
      </c>
      <c r="B1498" s="33" t="n">
        <f aca="false">DATE(2000, MONTH(A1498), DAY(A1498))</f>
        <v>36848</v>
      </c>
      <c r="C1498" s="33" t="n">
        <f aca="false">VLOOKUP(B1498, $R$9:$S$13, 2)</f>
        <v>36880</v>
      </c>
      <c r="D1498" s="34" t="n">
        <f aca="false">IF(OR(C1498=B1498, AND(C1498&lt;&gt;C1497, C1497&gt;B1497)), 1, 0)</f>
        <v>0</v>
      </c>
      <c r="E1498" s="4" t="n">
        <f aca="false" t="array" ref="E1498:E1498">INDEX($A$9:A1497, MAX(IF($D$9:D1497=1, ROW(D$9:$D1497)-ROW($D$9)+1, 0)))</f>
        <v>45922</v>
      </c>
      <c r="F1498" s="36" t="n">
        <f aca="false">(A1498-$A$2)/365.25</f>
        <v>5.70841889117043</v>
      </c>
      <c r="G1498" s="37" t="n">
        <f aca="false">INDEX('Default Prob'!$P$5:$P$14,MIN(1+_xlfn.IFNA(MATCH(F1498,'Default Prob'!$F$5:$F$14,1),0),COUNT('Default Prob'!$P$5:$P$14)))</f>
        <v>0.0488818117920023</v>
      </c>
      <c r="H1498" s="37" t="n">
        <f aca="false">H1497*EXP(-G1497*(F1498-F1497))</f>
        <v>0.797272518534664</v>
      </c>
      <c r="I1498" s="38" t="n">
        <f aca="false">H1497-H1498</f>
        <v>0.000106707003848294</v>
      </c>
      <c r="J1498" s="39" t="n">
        <f aca="false">INDEX('Default Prob'!$C$3:$C$20, _xlfn.IFNA(MATCH(F1498, 'Default Prob'!$B$3:$B$20, 1), 1))</f>
        <v>-0.00443</v>
      </c>
      <c r="K1498" s="40" t="n">
        <f aca="false">1/((1+J1498)^F1498)</f>
        <v>1.02566837703842</v>
      </c>
      <c r="L1498" s="41" t="n">
        <f aca="false">IF(AND(D1498, A1498 &lt;= $G$2), $D$5*$D$2*(A1498-E1498)/365.25, 0)</f>
        <v>0</v>
      </c>
      <c r="M1498" s="41" t="n">
        <f aca="false">IF(A1498&lt;=$G$2, $D$5*$D$2*(A1498-E1498)/365.25, 0)</f>
        <v>0</v>
      </c>
      <c r="N1498" s="42" t="n">
        <f aca="false">(L1498*H1498 + M1498*I1498) * K1498</f>
        <v>0</v>
      </c>
      <c r="O1498" s="43" t="n">
        <f aca="false">IF(A1498&lt;=$G$2, $D$2*(1-$D$3), 0)</f>
        <v>0</v>
      </c>
      <c r="P1498" s="44" t="n">
        <f aca="false">O1498*I1498*K1498</f>
        <v>0</v>
      </c>
    </row>
    <row r="1499" customFormat="false" ht="15" hidden="false" customHeight="false" outlineLevel="0" collapsed="false">
      <c r="A1499" s="4" t="n">
        <f aca="false">WORKDAY(A1498, 1)</f>
        <v>45980</v>
      </c>
      <c r="B1499" s="33" t="n">
        <f aca="false">DATE(2000, MONTH(A1499), DAY(A1499))</f>
        <v>36849</v>
      </c>
      <c r="C1499" s="33" t="n">
        <f aca="false">VLOOKUP(B1499, $R$9:$S$13, 2)</f>
        <v>36880</v>
      </c>
      <c r="D1499" s="34" t="n">
        <f aca="false">IF(OR(C1499=B1499, AND(C1499&lt;&gt;C1498, C1498&gt;B1498)), 1, 0)</f>
        <v>0</v>
      </c>
      <c r="E1499" s="4" t="n">
        <f aca="false" t="array" ref="E1499:E1499">INDEX($A$9:A1498, MAX(IF($D$9:D1498=1, ROW(D$9:$D1498)-ROW($D$9)+1, 0)))</f>
        <v>45922</v>
      </c>
      <c r="F1499" s="36" t="n">
        <f aca="false">(A1499-$A$2)/365.25</f>
        <v>5.71115674195756</v>
      </c>
      <c r="G1499" s="37" t="n">
        <f aca="false">INDEX('Default Prob'!$P$5:$P$14,MIN(1+_xlfn.IFNA(MATCH(F1499,'Default Prob'!$F$5:$F$14,1),0),COUNT('Default Prob'!$P$5:$P$14)))</f>
        <v>0.0488818117920023</v>
      </c>
      <c r="H1499" s="37" t="n">
        <f aca="false">H1498*EXP(-G1498*(F1499-F1498))</f>
        <v>0.797165825810577</v>
      </c>
      <c r="I1499" s="38" t="n">
        <f aca="false">H1498-H1499</f>
        <v>0.000106692724087587</v>
      </c>
      <c r="J1499" s="39" t="n">
        <f aca="false">INDEX('Default Prob'!$C$3:$C$20, _xlfn.IFNA(MATCH(F1499, 'Default Prob'!$B$3:$B$20, 1), 1))</f>
        <v>-0.00443</v>
      </c>
      <c r="K1499" s="40" t="n">
        <f aca="false">1/((1+J1499)^F1499)</f>
        <v>1.02568084475295</v>
      </c>
      <c r="L1499" s="41" t="n">
        <f aca="false">IF(AND(D1499, A1499 &lt;= $G$2), $D$5*$D$2*(A1499-E1499)/365.25, 0)</f>
        <v>0</v>
      </c>
      <c r="M1499" s="41" t="n">
        <f aca="false">IF(A1499&lt;=$G$2, $D$5*$D$2*(A1499-E1499)/365.25, 0)</f>
        <v>0</v>
      </c>
      <c r="N1499" s="42" t="n">
        <f aca="false">(L1499*H1499 + M1499*I1499) * K1499</f>
        <v>0</v>
      </c>
      <c r="O1499" s="43" t="n">
        <f aca="false">IF(A1499&lt;=$G$2, $D$2*(1-$D$3), 0)</f>
        <v>0</v>
      </c>
      <c r="P1499" s="44" t="n">
        <f aca="false">O1499*I1499*K1499</f>
        <v>0</v>
      </c>
    </row>
    <row r="1500" customFormat="false" ht="15" hidden="false" customHeight="false" outlineLevel="0" collapsed="false">
      <c r="A1500" s="4" t="n">
        <f aca="false">WORKDAY(A1499, 1)</f>
        <v>45981</v>
      </c>
      <c r="B1500" s="33" t="n">
        <f aca="false">DATE(2000, MONTH(A1500), DAY(A1500))</f>
        <v>36850</v>
      </c>
      <c r="C1500" s="33" t="n">
        <f aca="false">VLOOKUP(B1500, $R$9:$S$13, 2)</f>
        <v>36880</v>
      </c>
      <c r="D1500" s="34" t="n">
        <f aca="false">IF(OR(C1500=B1500, AND(C1500&lt;&gt;C1499, C1499&gt;B1499)), 1, 0)</f>
        <v>0</v>
      </c>
      <c r="E1500" s="4" t="n">
        <f aca="false" t="array" ref="E1500:E1500">INDEX($A$9:A1499, MAX(IF($D$9:D1499=1, ROW(D$9:$D1499)-ROW($D$9)+1, 0)))</f>
        <v>45922</v>
      </c>
      <c r="F1500" s="36" t="n">
        <f aca="false">(A1500-$A$2)/365.25</f>
        <v>5.7138945927447</v>
      </c>
      <c r="G1500" s="37" t="n">
        <f aca="false">INDEX('Default Prob'!$P$5:$P$14,MIN(1+_xlfn.IFNA(MATCH(F1500,'Default Prob'!$F$5:$F$14,1),0),COUNT('Default Prob'!$P$5:$P$14)))</f>
        <v>0.0488818117920023</v>
      </c>
      <c r="H1500" s="37" t="n">
        <f aca="false">H1499*EXP(-G1499*(F1500-F1499))</f>
        <v>0.797059147364339</v>
      </c>
      <c r="I1500" s="38" t="n">
        <f aca="false">H1499-H1500</f>
        <v>0.000106678446237574</v>
      </c>
      <c r="J1500" s="39" t="n">
        <f aca="false">INDEX('Default Prob'!$C$3:$C$20, _xlfn.IFNA(MATCH(F1500, 'Default Prob'!$B$3:$B$20, 1), 1))</f>
        <v>-0.00443</v>
      </c>
      <c r="K1500" s="40" t="n">
        <f aca="false">1/((1+J1500)^F1500)</f>
        <v>1.02569331261902</v>
      </c>
      <c r="L1500" s="41" t="n">
        <f aca="false">IF(AND(D1500, A1500 &lt;= $G$2), $D$5*$D$2*(A1500-E1500)/365.25, 0)</f>
        <v>0</v>
      </c>
      <c r="M1500" s="41" t="n">
        <f aca="false">IF(A1500&lt;=$G$2, $D$5*$D$2*(A1500-E1500)/365.25, 0)</f>
        <v>0</v>
      </c>
      <c r="N1500" s="42" t="n">
        <f aca="false">(L1500*H1500 + M1500*I1500) * K1500</f>
        <v>0</v>
      </c>
      <c r="O1500" s="43" t="n">
        <f aca="false">IF(A1500&lt;=$G$2, $D$2*(1-$D$3), 0)</f>
        <v>0</v>
      </c>
      <c r="P1500" s="44" t="n">
        <f aca="false">O1500*I1500*K1500</f>
        <v>0</v>
      </c>
    </row>
    <row r="1501" customFormat="false" ht="15" hidden="false" customHeight="false" outlineLevel="0" collapsed="false">
      <c r="A1501" s="4" t="n">
        <f aca="false">WORKDAY(A1500, 1)</f>
        <v>45982</v>
      </c>
      <c r="B1501" s="33" t="n">
        <f aca="false">DATE(2000, MONTH(A1501), DAY(A1501))</f>
        <v>36851</v>
      </c>
      <c r="C1501" s="33" t="n">
        <f aca="false">VLOOKUP(B1501, $R$9:$S$13, 2)</f>
        <v>36880</v>
      </c>
      <c r="D1501" s="34" t="n">
        <f aca="false">IF(OR(C1501=B1501, AND(C1501&lt;&gt;C1500, C1500&gt;B1500)), 1, 0)</f>
        <v>0</v>
      </c>
      <c r="E1501" s="4" t="n">
        <f aca="false" t="array" ref="E1501:E1501">INDEX($A$9:A1500, MAX(IF($D$9:D1500=1, ROW(D$9:$D1500)-ROW($D$9)+1, 0)))</f>
        <v>45922</v>
      </c>
      <c r="F1501" s="36" t="n">
        <f aca="false">(A1501-$A$2)/365.25</f>
        <v>5.71663244353183</v>
      </c>
      <c r="G1501" s="37" t="n">
        <f aca="false">INDEX('Default Prob'!$P$5:$P$14,MIN(1+_xlfn.IFNA(MATCH(F1501,'Default Prob'!$F$5:$F$14,1),0),COUNT('Default Prob'!$P$5:$P$14)))</f>
        <v>0.0488818117920023</v>
      </c>
      <c r="H1501" s="37" t="n">
        <f aca="false">H1500*EXP(-G1500*(F1501-F1500))</f>
        <v>0.796952483194041</v>
      </c>
      <c r="I1501" s="38" t="n">
        <f aca="false">H1500-H1501</f>
        <v>0.000106664170298254</v>
      </c>
      <c r="J1501" s="39" t="n">
        <f aca="false">INDEX('Default Prob'!$C$3:$C$20, _xlfn.IFNA(MATCH(F1501, 'Default Prob'!$B$3:$B$20, 1), 1))</f>
        <v>-0.00443</v>
      </c>
      <c r="K1501" s="40" t="n">
        <f aca="false">1/((1+J1501)^F1501)</f>
        <v>1.02570578063666</v>
      </c>
      <c r="L1501" s="41" t="n">
        <f aca="false">IF(AND(D1501, A1501 &lt;= $G$2), $D$5*$D$2*(A1501-E1501)/365.25, 0)</f>
        <v>0</v>
      </c>
      <c r="M1501" s="41" t="n">
        <f aca="false">IF(A1501&lt;=$G$2, $D$5*$D$2*(A1501-E1501)/365.25, 0)</f>
        <v>0</v>
      </c>
      <c r="N1501" s="42" t="n">
        <f aca="false">(L1501*H1501 + M1501*I1501) * K1501</f>
        <v>0</v>
      </c>
      <c r="O1501" s="43" t="n">
        <f aca="false">IF(A1501&lt;=$G$2, $D$2*(1-$D$3), 0)</f>
        <v>0</v>
      </c>
      <c r="P1501" s="44" t="n">
        <f aca="false">O1501*I1501*K1501</f>
        <v>0</v>
      </c>
    </row>
    <row r="1502" customFormat="false" ht="15" hidden="false" customHeight="false" outlineLevel="0" collapsed="false">
      <c r="A1502" s="4" t="n">
        <f aca="false">WORKDAY(A1501, 1)</f>
        <v>45985</v>
      </c>
      <c r="B1502" s="33" t="n">
        <f aca="false">DATE(2000, MONTH(A1502), DAY(A1502))</f>
        <v>36854</v>
      </c>
      <c r="C1502" s="33" t="n">
        <f aca="false">VLOOKUP(B1502, $R$9:$S$13, 2)</f>
        <v>36880</v>
      </c>
      <c r="D1502" s="34" t="n">
        <f aca="false">IF(OR(C1502=B1502, AND(C1502&lt;&gt;C1501, C1501&gt;B1501)), 1, 0)</f>
        <v>0</v>
      </c>
      <c r="E1502" s="4" t="n">
        <f aca="false" t="array" ref="E1502:E1502">INDEX($A$9:A1501, MAX(IF($D$9:D1501=1, ROW(D$9:$D1501)-ROW($D$9)+1, 0)))</f>
        <v>45922</v>
      </c>
      <c r="F1502" s="36" t="n">
        <f aca="false">(A1502-$A$2)/365.25</f>
        <v>5.72484599589322</v>
      </c>
      <c r="G1502" s="37" t="n">
        <f aca="false">INDEX('Default Prob'!$P$5:$P$14,MIN(1+_xlfn.IFNA(MATCH(F1502,'Default Prob'!$F$5:$F$14,1),0),COUNT('Default Prob'!$P$5:$P$14)))</f>
        <v>0.0488818117920023</v>
      </c>
      <c r="H1502" s="37" t="n">
        <f aca="false">H1501*EXP(-G1501*(F1502-F1501))</f>
        <v>0.796632576319678</v>
      </c>
      <c r="I1502" s="38" t="n">
        <f aca="false">H1501-H1502</f>
        <v>0.000319906874362563</v>
      </c>
      <c r="J1502" s="39" t="n">
        <f aca="false">INDEX('Default Prob'!$C$3:$C$20, _xlfn.IFNA(MATCH(F1502, 'Default Prob'!$B$3:$B$20, 1), 1))</f>
        <v>-0.00443</v>
      </c>
      <c r="K1502" s="40" t="n">
        <f aca="false">1/((1+J1502)^F1502)</f>
        <v>1.02574318559891</v>
      </c>
      <c r="L1502" s="41" t="n">
        <f aca="false">IF(AND(D1502, A1502 &lt;= $G$2), $D$5*$D$2*(A1502-E1502)/365.25, 0)</f>
        <v>0</v>
      </c>
      <c r="M1502" s="41" t="n">
        <f aca="false">IF(A1502&lt;=$G$2, $D$5*$D$2*(A1502-E1502)/365.25, 0)</f>
        <v>0</v>
      </c>
      <c r="N1502" s="42" t="n">
        <f aca="false">(L1502*H1502 + M1502*I1502) * K1502</f>
        <v>0</v>
      </c>
      <c r="O1502" s="43" t="n">
        <f aca="false">IF(A1502&lt;=$G$2, $D$2*(1-$D$3), 0)</f>
        <v>0</v>
      </c>
      <c r="P1502" s="44" t="n">
        <f aca="false">O1502*I1502*K1502</f>
        <v>0</v>
      </c>
    </row>
    <row r="1503" customFormat="false" ht="15" hidden="false" customHeight="false" outlineLevel="0" collapsed="false">
      <c r="A1503" s="4" t="n">
        <f aca="false">WORKDAY(A1502, 1)</f>
        <v>45986</v>
      </c>
      <c r="B1503" s="33" t="n">
        <f aca="false">DATE(2000, MONTH(A1503), DAY(A1503))</f>
        <v>36855</v>
      </c>
      <c r="C1503" s="33" t="n">
        <f aca="false">VLOOKUP(B1503, $R$9:$S$13, 2)</f>
        <v>36880</v>
      </c>
      <c r="D1503" s="34" t="n">
        <f aca="false">IF(OR(C1503=B1503, AND(C1503&lt;&gt;C1502, C1502&gt;B1502)), 1, 0)</f>
        <v>0</v>
      </c>
      <c r="E1503" s="4" t="n">
        <f aca="false" t="array" ref="E1503:E1503">INDEX($A$9:A1502, MAX(IF($D$9:D1502=1, ROW(D$9:$D1502)-ROW($D$9)+1, 0)))</f>
        <v>45922</v>
      </c>
      <c r="F1503" s="36" t="n">
        <f aca="false">(A1503-$A$2)/365.25</f>
        <v>5.72758384668036</v>
      </c>
      <c r="G1503" s="37" t="n">
        <f aca="false">INDEX('Default Prob'!$P$5:$P$14,MIN(1+_xlfn.IFNA(MATCH(F1503,'Default Prob'!$F$5:$F$14,1),0),COUNT('Default Prob'!$P$5:$P$14)))</f>
        <v>0.0488818117920023</v>
      </c>
      <c r="H1503" s="37" t="n">
        <f aca="false">H1502*EXP(-G1502*(F1503-F1502))</f>
        <v>0.796525969234035</v>
      </c>
      <c r="I1503" s="38" t="n">
        <f aca="false">H1502-H1503</f>
        <v>0.00010660708564314</v>
      </c>
      <c r="J1503" s="39" t="n">
        <f aca="false">INDEX('Default Prob'!$C$3:$C$20, _xlfn.IFNA(MATCH(F1503, 'Default Prob'!$B$3:$B$20, 1), 1))</f>
        <v>-0.00443</v>
      </c>
      <c r="K1503" s="40" t="n">
        <f aca="false">1/((1+J1503)^F1503)</f>
        <v>1.02575565422278</v>
      </c>
      <c r="L1503" s="41" t="n">
        <f aca="false">IF(AND(D1503, A1503 &lt;= $G$2), $D$5*$D$2*(A1503-E1503)/365.25, 0)</f>
        <v>0</v>
      </c>
      <c r="M1503" s="41" t="n">
        <f aca="false">IF(A1503&lt;=$G$2, $D$5*$D$2*(A1503-E1503)/365.25, 0)</f>
        <v>0</v>
      </c>
      <c r="N1503" s="42" t="n">
        <f aca="false">(L1503*H1503 + M1503*I1503) * K1503</f>
        <v>0</v>
      </c>
      <c r="O1503" s="43" t="n">
        <f aca="false">IF(A1503&lt;=$G$2, $D$2*(1-$D$3), 0)</f>
        <v>0</v>
      </c>
      <c r="P1503" s="44" t="n">
        <f aca="false">O1503*I1503*K1503</f>
        <v>0</v>
      </c>
    </row>
    <row r="1504" customFormat="false" ht="15" hidden="false" customHeight="false" outlineLevel="0" collapsed="false">
      <c r="A1504" s="4" t="n">
        <f aca="false">WORKDAY(A1503, 1)</f>
        <v>45987</v>
      </c>
      <c r="B1504" s="33" t="n">
        <f aca="false">DATE(2000, MONTH(A1504), DAY(A1504))</f>
        <v>36856</v>
      </c>
      <c r="C1504" s="33" t="n">
        <f aca="false">VLOOKUP(B1504, $R$9:$S$13, 2)</f>
        <v>36880</v>
      </c>
      <c r="D1504" s="34" t="n">
        <f aca="false">IF(OR(C1504=B1504, AND(C1504&lt;&gt;C1503, C1503&gt;B1503)), 1, 0)</f>
        <v>0</v>
      </c>
      <c r="E1504" s="4" t="n">
        <f aca="false" t="array" ref="E1504:E1504">INDEX($A$9:A1503, MAX(IF($D$9:D1503=1, ROW(D$9:$D1503)-ROW($D$9)+1, 0)))</f>
        <v>45922</v>
      </c>
      <c r="F1504" s="36" t="n">
        <f aca="false">(A1504-$A$2)/365.25</f>
        <v>5.73032169746749</v>
      </c>
      <c r="G1504" s="37" t="n">
        <f aca="false">INDEX('Default Prob'!$P$5:$P$14,MIN(1+_xlfn.IFNA(MATCH(F1504,'Default Prob'!$F$5:$F$14,1),0),COUNT('Default Prob'!$P$5:$P$14)))</f>
        <v>0.0488818117920023</v>
      </c>
      <c r="H1504" s="37" t="n">
        <f aca="false">H1503*EXP(-G1503*(F1504-F1503))</f>
        <v>0.796419376414782</v>
      </c>
      <c r="I1504" s="38" t="n">
        <f aca="false">H1503-H1504</f>
        <v>0.000106592819253515</v>
      </c>
      <c r="J1504" s="39" t="n">
        <f aca="false">INDEX('Default Prob'!$C$3:$C$20, _xlfn.IFNA(MATCH(F1504, 'Default Prob'!$B$3:$B$20, 1), 1))</f>
        <v>-0.00443</v>
      </c>
      <c r="K1504" s="40" t="n">
        <f aca="false">1/((1+J1504)^F1504)</f>
        <v>1.02576812299822</v>
      </c>
      <c r="L1504" s="41" t="n">
        <f aca="false">IF(AND(D1504, A1504 &lt;= $G$2), $D$5*$D$2*(A1504-E1504)/365.25, 0)</f>
        <v>0</v>
      </c>
      <c r="M1504" s="41" t="n">
        <f aca="false">IF(A1504&lt;=$G$2, $D$5*$D$2*(A1504-E1504)/365.25, 0)</f>
        <v>0</v>
      </c>
      <c r="N1504" s="42" t="n">
        <f aca="false">(L1504*H1504 + M1504*I1504) * K1504</f>
        <v>0</v>
      </c>
      <c r="O1504" s="43" t="n">
        <f aca="false">IF(A1504&lt;=$G$2, $D$2*(1-$D$3), 0)</f>
        <v>0</v>
      </c>
      <c r="P1504" s="44" t="n">
        <f aca="false">O1504*I1504*K1504</f>
        <v>0</v>
      </c>
    </row>
    <row r="1505" customFormat="false" ht="15" hidden="false" customHeight="false" outlineLevel="0" collapsed="false">
      <c r="A1505" s="4" t="n">
        <f aca="false">WORKDAY(A1504, 1)</f>
        <v>45988</v>
      </c>
      <c r="B1505" s="33" t="n">
        <f aca="false">DATE(2000, MONTH(A1505), DAY(A1505))</f>
        <v>36857</v>
      </c>
      <c r="C1505" s="33" t="n">
        <f aca="false">VLOOKUP(B1505, $R$9:$S$13, 2)</f>
        <v>36880</v>
      </c>
      <c r="D1505" s="34" t="n">
        <f aca="false">IF(OR(C1505=B1505, AND(C1505&lt;&gt;C1504, C1504&gt;B1504)), 1, 0)</f>
        <v>0</v>
      </c>
      <c r="E1505" s="4" t="n">
        <f aca="false" t="array" ref="E1505:E1505">INDEX($A$9:A1504, MAX(IF($D$9:D1504=1, ROW(D$9:$D1504)-ROW($D$9)+1, 0)))</f>
        <v>45922</v>
      </c>
      <c r="F1505" s="36" t="n">
        <f aca="false">(A1505-$A$2)/365.25</f>
        <v>5.73305954825462</v>
      </c>
      <c r="G1505" s="37" t="n">
        <f aca="false">INDEX('Default Prob'!$P$5:$P$14,MIN(1+_xlfn.IFNA(MATCH(F1505,'Default Prob'!$F$5:$F$14,1),0),COUNT('Default Prob'!$P$5:$P$14)))</f>
        <v>0.0488818117920023</v>
      </c>
      <c r="H1505" s="37" t="n">
        <f aca="false">H1504*EXP(-G1504*(F1505-F1504))</f>
        <v>0.796312797860008</v>
      </c>
      <c r="I1505" s="38" t="n">
        <f aca="false">H1504-H1505</f>
        <v>0.00010657855477314</v>
      </c>
      <c r="J1505" s="39" t="n">
        <f aca="false">INDEX('Default Prob'!$C$3:$C$20, _xlfn.IFNA(MATCH(F1505, 'Default Prob'!$B$3:$B$20, 1), 1))</f>
        <v>-0.00443</v>
      </c>
      <c r="K1505" s="40" t="n">
        <f aca="false">1/((1+J1505)^F1505)</f>
        <v>1.02578059192522</v>
      </c>
      <c r="L1505" s="41" t="n">
        <f aca="false">IF(AND(D1505, A1505 &lt;= $G$2), $D$5*$D$2*(A1505-E1505)/365.25, 0)</f>
        <v>0</v>
      </c>
      <c r="M1505" s="41" t="n">
        <f aca="false">IF(A1505&lt;=$G$2, $D$5*$D$2*(A1505-E1505)/365.25, 0)</f>
        <v>0</v>
      </c>
      <c r="N1505" s="42" t="n">
        <f aca="false">(L1505*H1505 + M1505*I1505) * K1505</f>
        <v>0</v>
      </c>
      <c r="O1505" s="43" t="n">
        <f aca="false">IF(A1505&lt;=$G$2, $D$2*(1-$D$3), 0)</f>
        <v>0</v>
      </c>
      <c r="P1505" s="44" t="n">
        <f aca="false">O1505*I1505*K1505</f>
        <v>0</v>
      </c>
    </row>
    <row r="1506" customFormat="false" ht="15" hidden="false" customHeight="false" outlineLevel="0" collapsed="false">
      <c r="A1506" s="4" t="n">
        <f aca="false">WORKDAY(A1505, 1)</f>
        <v>45989</v>
      </c>
      <c r="B1506" s="33" t="n">
        <f aca="false">DATE(2000, MONTH(A1506), DAY(A1506))</f>
        <v>36858</v>
      </c>
      <c r="C1506" s="33" t="n">
        <f aca="false">VLOOKUP(B1506, $R$9:$S$13, 2)</f>
        <v>36880</v>
      </c>
      <c r="D1506" s="34" t="n">
        <f aca="false">IF(OR(C1506=B1506, AND(C1506&lt;&gt;C1505, C1505&gt;B1505)), 1, 0)</f>
        <v>0</v>
      </c>
      <c r="E1506" s="4" t="n">
        <f aca="false" t="array" ref="E1506:E1506">INDEX($A$9:A1505, MAX(IF($D$9:D1505=1, ROW(D$9:$D1505)-ROW($D$9)+1, 0)))</f>
        <v>45922</v>
      </c>
      <c r="F1506" s="36" t="n">
        <f aca="false">(A1506-$A$2)/365.25</f>
        <v>5.73579739904175</v>
      </c>
      <c r="G1506" s="37" t="n">
        <f aca="false">INDEX('Default Prob'!$P$5:$P$14,MIN(1+_xlfn.IFNA(MATCH(F1506,'Default Prob'!$F$5:$F$14,1),0),COUNT('Default Prob'!$P$5:$P$14)))</f>
        <v>0.0488818117920023</v>
      </c>
      <c r="H1506" s="37" t="n">
        <f aca="false">H1505*EXP(-G1505*(F1506-F1505))</f>
        <v>0.796206233567807</v>
      </c>
      <c r="I1506" s="38" t="n">
        <f aca="false">H1505-H1506</f>
        <v>0.000106564292201572</v>
      </c>
      <c r="J1506" s="39" t="n">
        <f aca="false">INDEX('Default Prob'!$C$3:$C$20, _xlfn.IFNA(MATCH(F1506, 'Default Prob'!$B$3:$B$20, 1), 1))</f>
        <v>-0.00443</v>
      </c>
      <c r="K1506" s="40" t="n">
        <f aca="false">1/((1+J1506)^F1506)</f>
        <v>1.0257930610038</v>
      </c>
      <c r="L1506" s="41" t="n">
        <f aca="false">IF(AND(D1506, A1506 &lt;= $G$2), $D$5*$D$2*(A1506-E1506)/365.25, 0)</f>
        <v>0</v>
      </c>
      <c r="M1506" s="41" t="n">
        <f aca="false">IF(A1506&lt;=$G$2, $D$5*$D$2*(A1506-E1506)/365.25, 0)</f>
        <v>0</v>
      </c>
      <c r="N1506" s="42" t="n">
        <f aca="false">(L1506*H1506 + M1506*I1506) * K1506</f>
        <v>0</v>
      </c>
      <c r="O1506" s="43" t="n">
        <f aca="false">IF(A1506&lt;=$G$2, $D$2*(1-$D$3), 0)</f>
        <v>0</v>
      </c>
      <c r="P1506" s="44" t="n">
        <f aca="false">O1506*I1506*K1506</f>
        <v>0</v>
      </c>
    </row>
    <row r="1507" customFormat="false" ht="15" hidden="false" customHeight="false" outlineLevel="0" collapsed="false">
      <c r="A1507" s="4" t="n">
        <f aca="false">WORKDAY(A1506, 1)</f>
        <v>45992</v>
      </c>
      <c r="B1507" s="33" t="n">
        <f aca="false">DATE(2000, MONTH(A1507), DAY(A1507))</f>
        <v>36861</v>
      </c>
      <c r="C1507" s="33" t="n">
        <f aca="false">VLOOKUP(B1507, $R$9:$S$13, 2)</f>
        <v>36880</v>
      </c>
      <c r="D1507" s="34" t="n">
        <f aca="false">IF(OR(C1507=B1507, AND(C1507&lt;&gt;C1506, C1506&gt;B1506)), 1, 0)</f>
        <v>0</v>
      </c>
      <c r="E1507" s="4" t="n">
        <f aca="false" t="array" ref="E1507:E1507">INDEX($A$9:A1506, MAX(IF($D$9:D1506=1, ROW(D$9:$D1506)-ROW($D$9)+1, 0)))</f>
        <v>45922</v>
      </c>
      <c r="F1507" s="36" t="n">
        <f aca="false">(A1507-$A$2)/365.25</f>
        <v>5.74401095140315</v>
      </c>
      <c r="G1507" s="37" t="n">
        <f aca="false">INDEX('Default Prob'!$P$5:$P$14,MIN(1+_xlfn.IFNA(MATCH(F1507,'Default Prob'!$F$5:$F$14,1),0),COUNT('Default Prob'!$P$5:$P$14)))</f>
        <v>0.0488818117920023</v>
      </c>
      <c r="H1507" s="37" t="n">
        <f aca="false">H1506*EXP(-G1506*(F1507-F1506))</f>
        <v>0.795886626247546</v>
      </c>
      <c r="I1507" s="38" t="n">
        <f aca="false">H1506-H1507</f>
        <v>0.000319607320260595</v>
      </c>
      <c r="J1507" s="39" t="n">
        <f aca="false">INDEX('Default Prob'!$C$3:$C$20, _xlfn.IFNA(MATCH(F1507, 'Default Prob'!$B$3:$B$20, 1), 1))</f>
        <v>-0.00443</v>
      </c>
      <c r="K1507" s="40" t="n">
        <f aca="false">1/((1+J1507)^F1507)</f>
        <v>1.02583046914895</v>
      </c>
      <c r="L1507" s="41" t="n">
        <f aca="false">IF(AND(D1507, A1507 &lt;= $G$2), $D$5*$D$2*(A1507-E1507)/365.25, 0)</f>
        <v>0</v>
      </c>
      <c r="M1507" s="41" t="n">
        <f aca="false">IF(A1507&lt;=$G$2, $D$5*$D$2*(A1507-E1507)/365.25, 0)</f>
        <v>0</v>
      </c>
      <c r="N1507" s="42" t="n">
        <f aca="false">(L1507*H1507 + M1507*I1507) * K1507</f>
        <v>0</v>
      </c>
      <c r="O1507" s="43" t="n">
        <f aca="false">IF(A1507&lt;=$G$2, $D$2*(1-$D$3), 0)</f>
        <v>0</v>
      </c>
      <c r="P1507" s="44" t="n">
        <f aca="false">O1507*I1507*K1507</f>
        <v>0</v>
      </c>
    </row>
    <row r="1508" customFormat="false" ht="15" hidden="false" customHeight="false" outlineLevel="0" collapsed="false">
      <c r="A1508" s="4" t="n">
        <f aca="false">WORKDAY(A1507, 1)</f>
        <v>45993</v>
      </c>
      <c r="B1508" s="33" t="n">
        <f aca="false">DATE(2000, MONTH(A1508), DAY(A1508))</f>
        <v>36862</v>
      </c>
      <c r="C1508" s="33" t="n">
        <f aca="false">VLOOKUP(B1508, $R$9:$S$13, 2)</f>
        <v>36880</v>
      </c>
      <c r="D1508" s="34" t="n">
        <f aca="false">IF(OR(C1508=B1508, AND(C1508&lt;&gt;C1507, C1507&gt;B1507)), 1, 0)</f>
        <v>0</v>
      </c>
      <c r="E1508" s="4" t="n">
        <f aca="false" t="array" ref="E1508:E1508">INDEX($A$9:A1507, MAX(IF($D$9:D1507=1, ROW(D$9:$D1507)-ROW($D$9)+1, 0)))</f>
        <v>45922</v>
      </c>
      <c r="F1508" s="36" t="n">
        <f aca="false">(A1508-$A$2)/365.25</f>
        <v>5.74674880219028</v>
      </c>
      <c r="G1508" s="37" t="n">
        <f aca="false">INDEX('Default Prob'!$P$5:$P$14,MIN(1+_xlfn.IFNA(MATCH(F1508,'Default Prob'!$F$5:$F$14,1),0),COUNT('Default Prob'!$P$5:$P$14)))</f>
        <v>0.0488818117920023</v>
      </c>
      <c r="H1508" s="37" t="n">
        <f aca="false">H1507*EXP(-G1507*(F1508-F1507))</f>
        <v>0.795780118986547</v>
      </c>
      <c r="I1508" s="38" t="n">
        <f aca="false">H1507-H1508</f>
        <v>0.000106507260999256</v>
      </c>
      <c r="J1508" s="39" t="n">
        <f aca="false">INDEX('Default Prob'!$C$3:$C$20, _xlfn.IFNA(MATCH(F1508, 'Default Prob'!$B$3:$B$20, 1), 1))</f>
        <v>-0.00443</v>
      </c>
      <c r="K1508" s="40" t="n">
        <f aca="false">1/((1+J1508)^F1508)</f>
        <v>1.02584293883381</v>
      </c>
      <c r="L1508" s="41" t="n">
        <f aca="false">IF(AND(D1508, A1508 &lt;= $G$2), $D$5*$D$2*(A1508-E1508)/365.25, 0)</f>
        <v>0</v>
      </c>
      <c r="M1508" s="41" t="n">
        <f aca="false">IF(A1508&lt;=$G$2, $D$5*$D$2*(A1508-E1508)/365.25, 0)</f>
        <v>0</v>
      </c>
      <c r="N1508" s="42" t="n">
        <f aca="false">(L1508*H1508 + M1508*I1508) * K1508</f>
        <v>0</v>
      </c>
      <c r="O1508" s="43" t="n">
        <f aca="false">IF(A1508&lt;=$G$2, $D$2*(1-$D$3), 0)</f>
        <v>0</v>
      </c>
      <c r="P1508" s="44" t="n">
        <f aca="false">O1508*I1508*K1508</f>
        <v>0</v>
      </c>
    </row>
    <row r="1509" customFormat="false" ht="15" hidden="false" customHeight="false" outlineLevel="0" collapsed="false">
      <c r="A1509" s="4" t="n">
        <f aca="false">WORKDAY(A1508, 1)</f>
        <v>45994</v>
      </c>
      <c r="B1509" s="33" t="n">
        <f aca="false">DATE(2000, MONTH(A1509), DAY(A1509))</f>
        <v>36863</v>
      </c>
      <c r="C1509" s="33" t="n">
        <f aca="false">VLOOKUP(B1509, $R$9:$S$13, 2)</f>
        <v>36880</v>
      </c>
      <c r="D1509" s="34" t="n">
        <f aca="false">IF(OR(C1509=B1509, AND(C1509&lt;&gt;C1508, C1508&gt;B1508)), 1, 0)</f>
        <v>0</v>
      </c>
      <c r="E1509" s="4" t="n">
        <f aca="false" t="array" ref="E1509:E1509">INDEX($A$9:A1508, MAX(IF($D$9:D1508=1, ROW(D$9:$D1508)-ROW($D$9)+1, 0)))</f>
        <v>45922</v>
      </c>
      <c r="F1509" s="36" t="n">
        <f aca="false">(A1509-$A$2)/365.25</f>
        <v>5.74948665297741</v>
      </c>
      <c r="G1509" s="37" t="n">
        <f aca="false">INDEX('Default Prob'!$P$5:$P$14,MIN(1+_xlfn.IFNA(MATCH(F1509,'Default Prob'!$F$5:$F$14,1),0),COUNT('Default Prob'!$P$5:$P$14)))</f>
        <v>0.0488818117920023</v>
      </c>
      <c r="H1509" s="37" t="n">
        <f aca="false">H1508*EXP(-G1508*(F1509-F1508))</f>
        <v>0.795673625978579</v>
      </c>
      <c r="I1509" s="38" t="n">
        <f aca="false">H1508-H1509</f>
        <v>0.000106493007968389</v>
      </c>
      <c r="J1509" s="39" t="n">
        <f aca="false">INDEX('Default Prob'!$C$3:$C$20, _xlfn.IFNA(MATCH(F1509, 'Default Prob'!$B$3:$B$20, 1), 1))</f>
        <v>-0.00443</v>
      </c>
      <c r="K1509" s="40" t="n">
        <f aca="false">1/((1+J1509)^F1509)</f>
        <v>1.02585540867026</v>
      </c>
      <c r="L1509" s="41" t="n">
        <f aca="false">IF(AND(D1509, A1509 &lt;= $G$2), $D$5*$D$2*(A1509-E1509)/365.25, 0)</f>
        <v>0</v>
      </c>
      <c r="M1509" s="41" t="n">
        <f aca="false">IF(A1509&lt;=$G$2, $D$5*$D$2*(A1509-E1509)/365.25, 0)</f>
        <v>0</v>
      </c>
      <c r="N1509" s="42" t="n">
        <f aca="false">(L1509*H1509 + M1509*I1509) * K1509</f>
        <v>0</v>
      </c>
      <c r="O1509" s="43" t="n">
        <f aca="false">IF(A1509&lt;=$G$2, $D$2*(1-$D$3), 0)</f>
        <v>0</v>
      </c>
      <c r="P1509" s="44" t="n">
        <f aca="false">O1509*I1509*K1509</f>
        <v>0</v>
      </c>
    </row>
    <row r="1510" customFormat="false" ht="15" hidden="false" customHeight="false" outlineLevel="0" collapsed="false">
      <c r="A1510" s="4" t="n">
        <f aca="false">WORKDAY(A1509, 1)</f>
        <v>45995</v>
      </c>
      <c r="B1510" s="33" t="n">
        <f aca="false">DATE(2000, MONTH(A1510), DAY(A1510))</f>
        <v>36864</v>
      </c>
      <c r="C1510" s="33" t="n">
        <f aca="false">VLOOKUP(B1510, $R$9:$S$13, 2)</f>
        <v>36880</v>
      </c>
      <c r="D1510" s="34" t="n">
        <f aca="false">IF(OR(C1510=B1510, AND(C1510&lt;&gt;C1509, C1509&gt;B1509)), 1, 0)</f>
        <v>0</v>
      </c>
      <c r="E1510" s="4" t="n">
        <f aca="false" t="array" ref="E1510:E1510">INDEX($A$9:A1509, MAX(IF($D$9:D1509=1, ROW(D$9:$D1509)-ROW($D$9)+1, 0)))</f>
        <v>45922</v>
      </c>
      <c r="F1510" s="36" t="n">
        <f aca="false">(A1510-$A$2)/365.25</f>
        <v>5.75222450376455</v>
      </c>
      <c r="G1510" s="37" t="n">
        <f aca="false">INDEX('Default Prob'!$P$5:$P$14,MIN(1+_xlfn.IFNA(MATCH(F1510,'Default Prob'!$F$5:$F$14,1),0),COUNT('Default Prob'!$P$5:$P$14)))</f>
        <v>0.0488818117920023</v>
      </c>
      <c r="H1510" s="37" t="n">
        <f aca="false">H1509*EXP(-G1509*(F1510-F1509))</f>
        <v>0.795567147221734</v>
      </c>
      <c r="I1510" s="38" t="n">
        <f aca="false">H1509-H1510</f>
        <v>0.000106478756844886</v>
      </c>
      <c r="J1510" s="39" t="n">
        <f aca="false">INDEX('Default Prob'!$C$3:$C$20, _xlfn.IFNA(MATCH(F1510, 'Default Prob'!$B$3:$B$20, 1), 1))</f>
        <v>-0.00443</v>
      </c>
      <c r="K1510" s="40" t="n">
        <f aca="false">1/((1+J1510)^F1510)</f>
        <v>1.02586787865828</v>
      </c>
      <c r="L1510" s="41" t="n">
        <f aca="false">IF(AND(D1510, A1510 &lt;= $G$2), $D$5*$D$2*(A1510-E1510)/365.25, 0)</f>
        <v>0</v>
      </c>
      <c r="M1510" s="41" t="n">
        <f aca="false">IF(A1510&lt;=$G$2, $D$5*$D$2*(A1510-E1510)/365.25, 0)</f>
        <v>0</v>
      </c>
      <c r="N1510" s="42" t="n">
        <f aca="false">(L1510*H1510 + M1510*I1510) * K1510</f>
        <v>0</v>
      </c>
      <c r="O1510" s="43" t="n">
        <f aca="false">IF(A1510&lt;=$G$2, $D$2*(1-$D$3), 0)</f>
        <v>0</v>
      </c>
      <c r="P1510" s="44" t="n">
        <f aca="false">O1510*I1510*K1510</f>
        <v>0</v>
      </c>
    </row>
    <row r="1511" customFormat="false" ht="15" hidden="false" customHeight="false" outlineLevel="0" collapsed="false">
      <c r="A1511" s="4" t="n">
        <f aca="false">WORKDAY(A1510, 1)</f>
        <v>45996</v>
      </c>
      <c r="B1511" s="33" t="n">
        <f aca="false">DATE(2000, MONTH(A1511), DAY(A1511))</f>
        <v>36865</v>
      </c>
      <c r="C1511" s="33" t="n">
        <f aca="false">VLOOKUP(B1511, $R$9:$S$13, 2)</f>
        <v>36880</v>
      </c>
      <c r="D1511" s="34" t="n">
        <f aca="false">IF(OR(C1511=B1511, AND(C1511&lt;&gt;C1510, C1510&gt;B1510)), 1, 0)</f>
        <v>0</v>
      </c>
      <c r="E1511" s="4" t="n">
        <f aca="false" t="array" ref="E1511:E1511">INDEX($A$9:A1510, MAX(IF($D$9:D1510=1, ROW(D$9:$D1510)-ROW($D$9)+1, 0)))</f>
        <v>45922</v>
      </c>
      <c r="F1511" s="36" t="n">
        <f aca="false">(A1511-$A$2)/365.25</f>
        <v>5.75496235455168</v>
      </c>
      <c r="G1511" s="37" t="n">
        <f aca="false">INDEX('Default Prob'!$P$5:$P$14,MIN(1+_xlfn.IFNA(MATCH(F1511,'Default Prob'!$F$5:$F$14,1),0),COUNT('Default Prob'!$P$5:$P$14)))</f>
        <v>0.0488818117920023</v>
      </c>
      <c r="H1511" s="37" t="n">
        <f aca="false">H1510*EXP(-G1510*(F1511-F1510))</f>
        <v>0.795460682714105</v>
      </c>
      <c r="I1511" s="38" t="n">
        <f aca="false">H1510-H1511</f>
        <v>0.000106464507628523</v>
      </c>
      <c r="J1511" s="39" t="n">
        <f aca="false">INDEX('Default Prob'!$C$3:$C$20, _xlfn.IFNA(MATCH(F1511, 'Default Prob'!$B$3:$B$20, 1), 1))</f>
        <v>-0.00443</v>
      </c>
      <c r="K1511" s="40" t="n">
        <f aca="false">1/((1+J1511)^F1511)</f>
        <v>1.02588034879788</v>
      </c>
      <c r="L1511" s="41" t="n">
        <f aca="false">IF(AND(D1511, A1511 &lt;= $G$2), $D$5*$D$2*(A1511-E1511)/365.25, 0)</f>
        <v>0</v>
      </c>
      <c r="M1511" s="41" t="n">
        <f aca="false">IF(A1511&lt;=$G$2, $D$5*$D$2*(A1511-E1511)/365.25, 0)</f>
        <v>0</v>
      </c>
      <c r="N1511" s="42" t="n">
        <f aca="false">(L1511*H1511 + M1511*I1511) * K1511</f>
        <v>0</v>
      </c>
      <c r="O1511" s="43" t="n">
        <f aca="false">IF(A1511&lt;=$G$2, $D$2*(1-$D$3), 0)</f>
        <v>0</v>
      </c>
      <c r="P1511" s="44" t="n">
        <f aca="false">O1511*I1511*K1511</f>
        <v>0</v>
      </c>
    </row>
    <row r="1512" customFormat="false" ht="15" hidden="false" customHeight="false" outlineLevel="0" collapsed="false">
      <c r="A1512" s="4" t="n">
        <f aca="false">WORKDAY(A1511, 1)</f>
        <v>45999</v>
      </c>
      <c r="B1512" s="33" t="n">
        <f aca="false">DATE(2000, MONTH(A1512), DAY(A1512))</f>
        <v>36868</v>
      </c>
      <c r="C1512" s="33" t="n">
        <f aca="false">VLOOKUP(B1512, $R$9:$S$13, 2)</f>
        <v>36880</v>
      </c>
      <c r="D1512" s="34" t="n">
        <f aca="false">IF(OR(C1512=B1512, AND(C1512&lt;&gt;C1511, C1511&gt;B1511)), 1, 0)</f>
        <v>0</v>
      </c>
      <c r="E1512" s="4" t="n">
        <f aca="false" t="array" ref="E1512:E1512">INDEX($A$9:A1511, MAX(IF($D$9:D1511=1, ROW(D$9:$D1511)-ROW($D$9)+1, 0)))</f>
        <v>45922</v>
      </c>
      <c r="F1512" s="36" t="n">
        <f aca="false">(A1512-$A$2)/365.25</f>
        <v>5.76317590691307</v>
      </c>
      <c r="G1512" s="37" t="n">
        <f aca="false">INDEX('Default Prob'!$P$5:$P$14,MIN(1+_xlfn.IFNA(MATCH(F1512,'Default Prob'!$F$5:$F$14,1),0),COUNT('Default Prob'!$P$5:$P$14)))</f>
        <v>0.0488818117920023</v>
      </c>
      <c r="H1512" s="37" t="n">
        <f aca="false">H1511*EXP(-G1511*(F1512-F1511))</f>
        <v>0.79514137466745</v>
      </c>
      <c r="I1512" s="38" t="n">
        <f aca="false">H1511-H1512</f>
        <v>0.000319308046654809</v>
      </c>
      <c r="J1512" s="39" t="n">
        <f aca="false">INDEX('Default Prob'!$C$3:$C$20, _xlfn.IFNA(MATCH(F1512, 'Default Prob'!$B$3:$B$20, 1), 1))</f>
        <v>-0.00443</v>
      </c>
      <c r="K1512" s="40" t="n">
        <f aca="false">1/((1+J1512)^F1512)</f>
        <v>1.0259177601262</v>
      </c>
      <c r="L1512" s="41" t="n">
        <f aca="false">IF(AND(D1512, A1512 &lt;= $G$2), $D$5*$D$2*(A1512-E1512)/365.25, 0)</f>
        <v>0</v>
      </c>
      <c r="M1512" s="41" t="n">
        <f aca="false">IF(A1512&lt;=$G$2, $D$5*$D$2*(A1512-E1512)/365.25, 0)</f>
        <v>0</v>
      </c>
      <c r="N1512" s="42" t="n">
        <f aca="false">(L1512*H1512 + M1512*I1512) * K1512</f>
        <v>0</v>
      </c>
      <c r="O1512" s="43" t="n">
        <f aca="false">IF(A1512&lt;=$G$2, $D$2*(1-$D$3), 0)</f>
        <v>0</v>
      </c>
      <c r="P1512" s="44" t="n">
        <f aca="false">O1512*I1512*K1512</f>
        <v>0</v>
      </c>
    </row>
    <row r="1513" customFormat="false" ht="15" hidden="false" customHeight="false" outlineLevel="0" collapsed="false">
      <c r="A1513" s="4" t="n">
        <f aca="false">WORKDAY(A1512, 1)</f>
        <v>46000</v>
      </c>
      <c r="B1513" s="33" t="n">
        <f aca="false">DATE(2000, MONTH(A1513), DAY(A1513))</f>
        <v>36869</v>
      </c>
      <c r="C1513" s="33" t="n">
        <f aca="false">VLOOKUP(B1513, $R$9:$S$13, 2)</f>
        <v>36880</v>
      </c>
      <c r="D1513" s="34" t="n">
        <f aca="false">IF(OR(C1513=B1513, AND(C1513&lt;&gt;C1512, C1512&gt;B1512)), 1, 0)</f>
        <v>0</v>
      </c>
      <c r="E1513" s="4" t="n">
        <f aca="false" t="array" ref="E1513:E1513">INDEX($A$9:A1512, MAX(IF($D$9:D1512=1, ROW(D$9:$D1512)-ROW($D$9)+1, 0)))</f>
        <v>45922</v>
      </c>
      <c r="F1513" s="36" t="n">
        <f aca="false">(A1513-$A$2)/365.25</f>
        <v>5.76591375770021</v>
      </c>
      <c r="G1513" s="37" t="n">
        <f aca="false">INDEX('Default Prob'!$P$5:$P$14,MIN(1+_xlfn.IFNA(MATCH(F1513,'Default Prob'!$F$5:$F$14,1),0),COUNT('Default Prob'!$P$5:$P$14)))</f>
        <v>0.0488818117920023</v>
      </c>
      <c r="H1513" s="37" t="n">
        <f aca="false">H1512*EXP(-G1512*(F1513-F1512))</f>
        <v>0.795034967137621</v>
      </c>
      <c r="I1513" s="38" t="n">
        <f aca="false">H1512-H1513</f>
        <v>0.000106407529829156</v>
      </c>
      <c r="J1513" s="39" t="n">
        <f aca="false">INDEX('Default Prob'!$C$3:$C$20, _xlfn.IFNA(MATCH(F1513, 'Default Prob'!$B$3:$B$20, 1), 1))</f>
        <v>-0.00443</v>
      </c>
      <c r="K1513" s="40" t="n">
        <f aca="false">1/((1+J1513)^F1513)</f>
        <v>1.02593023087215</v>
      </c>
      <c r="L1513" s="41" t="n">
        <f aca="false">IF(AND(D1513, A1513 &lt;= $G$2), $D$5*$D$2*(A1513-E1513)/365.25, 0)</f>
        <v>0</v>
      </c>
      <c r="M1513" s="41" t="n">
        <f aca="false">IF(A1513&lt;=$G$2, $D$5*$D$2*(A1513-E1513)/365.25, 0)</f>
        <v>0</v>
      </c>
      <c r="N1513" s="42" t="n">
        <f aca="false">(L1513*H1513 + M1513*I1513) * K1513</f>
        <v>0</v>
      </c>
      <c r="O1513" s="43" t="n">
        <f aca="false">IF(A1513&lt;=$G$2, $D$2*(1-$D$3), 0)</f>
        <v>0</v>
      </c>
      <c r="P1513" s="44" t="n">
        <f aca="false">O1513*I1513*K1513</f>
        <v>0</v>
      </c>
    </row>
    <row r="1514" customFormat="false" ht="15" hidden="false" customHeight="false" outlineLevel="0" collapsed="false">
      <c r="A1514" s="4" t="n">
        <f aca="false">WORKDAY(A1513, 1)</f>
        <v>46001</v>
      </c>
      <c r="B1514" s="33" t="n">
        <f aca="false">DATE(2000, MONTH(A1514), DAY(A1514))</f>
        <v>36870</v>
      </c>
      <c r="C1514" s="33" t="n">
        <f aca="false">VLOOKUP(B1514, $R$9:$S$13, 2)</f>
        <v>36880</v>
      </c>
      <c r="D1514" s="34" t="n">
        <f aca="false">IF(OR(C1514=B1514, AND(C1514&lt;&gt;C1513, C1513&gt;B1513)), 1, 0)</f>
        <v>0</v>
      </c>
      <c r="E1514" s="4" t="n">
        <f aca="false" t="array" ref="E1514:E1514">INDEX($A$9:A1513, MAX(IF($D$9:D1513=1, ROW(D$9:$D1513)-ROW($D$9)+1, 0)))</f>
        <v>45922</v>
      </c>
      <c r="F1514" s="36" t="n">
        <f aca="false">(A1514-$A$2)/365.25</f>
        <v>5.76865160848734</v>
      </c>
      <c r="G1514" s="37" t="n">
        <f aca="false">INDEX('Default Prob'!$P$5:$P$14,MIN(1+_xlfn.IFNA(MATCH(F1514,'Default Prob'!$F$5:$F$14,1),0),COUNT('Default Prob'!$P$5:$P$14)))</f>
        <v>0.0488818117920023</v>
      </c>
      <c r="H1514" s="37" t="n">
        <f aca="false">H1513*EXP(-G1513*(F1514-F1513))</f>
        <v>0.794928573847477</v>
      </c>
      <c r="I1514" s="38" t="n">
        <f aca="false">H1513-H1514</f>
        <v>0.000106393290144502</v>
      </c>
      <c r="J1514" s="39" t="n">
        <f aca="false">INDEX('Default Prob'!$C$3:$C$20, _xlfn.IFNA(MATCH(F1514, 'Default Prob'!$B$3:$B$20, 1), 1))</f>
        <v>-0.00443</v>
      </c>
      <c r="K1514" s="40" t="n">
        <f aca="false">1/((1+J1514)^F1514)</f>
        <v>1.02594270176969</v>
      </c>
      <c r="L1514" s="41" t="n">
        <f aca="false">IF(AND(D1514, A1514 &lt;= $G$2), $D$5*$D$2*(A1514-E1514)/365.25, 0)</f>
        <v>0</v>
      </c>
      <c r="M1514" s="41" t="n">
        <f aca="false">IF(A1514&lt;=$G$2, $D$5*$D$2*(A1514-E1514)/365.25, 0)</f>
        <v>0</v>
      </c>
      <c r="N1514" s="42" t="n">
        <f aca="false">(L1514*H1514 + M1514*I1514) * K1514</f>
        <v>0</v>
      </c>
      <c r="O1514" s="43" t="n">
        <f aca="false">IF(A1514&lt;=$G$2, $D$2*(1-$D$3), 0)</f>
        <v>0</v>
      </c>
      <c r="P1514" s="44" t="n">
        <f aca="false">O1514*I1514*K1514</f>
        <v>0</v>
      </c>
    </row>
    <row r="1515" customFormat="false" ht="15" hidden="false" customHeight="false" outlineLevel="0" collapsed="false">
      <c r="A1515" s="4" t="n">
        <f aca="false">WORKDAY(A1514, 1)</f>
        <v>46002</v>
      </c>
      <c r="B1515" s="33" t="n">
        <f aca="false">DATE(2000, MONTH(A1515), DAY(A1515))</f>
        <v>36871</v>
      </c>
      <c r="C1515" s="33" t="n">
        <f aca="false">VLOOKUP(B1515, $R$9:$S$13, 2)</f>
        <v>36880</v>
      </c>
      <c r="D1515" s="34" t="n">
        <f aca="false">IF(OR(C1515=B1515, AND(C1515&lt;&gt;C1514, C1514&gt;B1514)), 1, 0)</f>
        <v>0</v>
      </c>
      <c r="E1515" s="4" t="n">
        <f aca="false" t="array" ref="E1515:E1515">INDEX($A$9:A1514, MAX(IF($D$9:D1514=1, ROW(D$9:$D1514)-ROW($D$9)+1, 0)))</f>
        <v>45922</v>
      </c>
      <c r="F1515" s="36" t="n">
        <f aca="false">(A1515-$A$2)/365.25</f>
        <v>5.77138945927447</v>
      </c>
      <c r="G1515" s="37" t="n">
        <f aca="false">INDEX('Default Prob'!$P$5:$P$14,MIN(1+_xlfn.IFNA(MATCH(F1515,'Default Prob'!$F$5:$F$14,1),0),COUNT('Default Prob'!$P$5:$P$14)))</f>
        <v>0.0488818117920023</v>
      </c>
      <c r="H1515" s="37" t="n">
        <f aca="false">H1514*EXP(-G1514*(F1515-F1514))</f>
        <v>0.794822194795111</v>
      </c>
      <c r="I1515" s="38" t="n">
        <f aca="false">H1514-H1515</f>
        <v>0.000106379052365435</v>
      </c>
      <c r="J1515" s="39" t="n">
        <f aca="false">INDEX('Default Prob'!$C$3:$C$20, _xlfn.IFNA(MATCH(F1515, 'Default Prob'!$B$3:$B$20, 1), 1))</f>
        <v>-0.00443</v>
      </c>
      <c r="K1515" s="40" t="n">
        <f aca="false">1/((1+J1515)^F1515)</f>
        <v>1.02595517281882</v>
      </c>
      <c r="L1515" s="41" t="n">
        <f aca="false">IF(AND(D1515, A1515 &lt;= $G$2), $D$5*$D$2*(A1515-E1515)/365.25, 0)</f>
        <v>0</v>
      </c>
      <c r="M1515" s="41" t="n">
        <f aca="false">IF(A1515&lt;=$G$2, $D$5*$D$2*(A1515-E1515)/365.25, 0)</f>
        <v>0</v>
      </c>
      <c r="N1515" s="42" t="n">
        <f aca="false">(L1515*H1515 + M1515*I1515) * K1515</f>
        <v>0</v>
      </c>
      <c r="O1515" s="43" t="n">
        <f aca="false">IF(A1515&lt;=$G$2, $D$2*(1-$D$3), 0)</f>
        <v>0</v>
      </c>
      <c r="P1515" s="44" t="n">
        <f aca="false">O1515*I1515*K1515</f>
        <v>0</v>
      </c>
    </row>
    <row r="1516" customFormat="false" ht="15" hidden="false" customHeight="false" outlineLevel="0" collapsed="false">
      <c r="A1516" s="4" t="n">
        <f aca="false">WORKDAY(A1515, 1)</f>
        <v>46003</v>
      </c>
      <c r="B1516" s="33" t="n">
        <f aca="false">DATE(2000, MONTH(A1516), DAY(A1516))</f>
        <v>36872</v>
      </c>
      <c r="C1516" s="33" t="n">
        <f aca="false">VLOOKUP(B1516, $R$9:$S$13, 2)</f>
        <v>36880</v>
      </c>
      <c r="D1516" s="34" t="n">
        <f aca="false">IF(OR(C1516=B1516, AND(C1516&lt;&gt;C1515, C1515&gt;B1515)), 1, 0)</f>
        <v>0</v>
      </c>
      <c r="E1516" s="4" t="n">
        <f aca="false" t="array" ref="E1516:E1516">INDEX($A$9:A1515, MAX(IF($D$9:D1515=1, ROW(D$9:$D1515)-ROW($D$9)+1, 0)))</f>
        <v>45922</v>
      </c>
      <c r="F1516" s="36" t="n">
        <f aca="false">(A1516-$A$2)/365.25</f>
        <v>5.7741273100616</v>
      </c>
      <c r="G1516" s="37" t="n">
        <f aca="false">INDEX('Default Prob'!$P$5:$P$14,MIN(1+_xlfn.IFNA(MATCH(F1516,'Default Prob'!$F$5:$F$14,1),0),COUNT('Default Prob'!$P$5:$P$14)))</f>
        <v>0.0488818117920023</v>
      </c>
      <c r="H1516" s="37" t="n">
        <f aca="false">H1515*EXP(-G1515*(F1516-F1515))</f>
        <v>0.79471582997862</v>
      </c>
      <c r="I1516" s="38" t="n">
        <f aca="false">H1515-H1516</f>
        <v>0.000106364816491733</v>
      </c>
      <c r="J1516" s="39" t="n">
        <f aca="false">INDEX('Default Prob'!$C$3:$C$20, _xlfn.IFNA(MATCH(F1516, 'Default Prob'!$B$3:$B$20, 1), 1))</f>
        <v>-0.00443</v>
      </c>
      <c r="K1516" s="40" t="n">
        <f aca="false">1/((1+J1516)^F1516)</f>
        <v>1.02596764401955</v>
      </c>
      <c r="L1516" s="41" t="n">
        <f aca="false">IF(AND(D1516, A1516 &lt;= $G$2), $D$5*$D$2*(A1516-E1516)/365.25, 0)</f>
        <v>0</v>
      </c>
      <c r="M1516" s="41" t="n">
        <f aca="false">IF(A1516&lt;=$G$2, $D$5*$D$2*(A1516-E1516)/365.25, 0)</f>
        <v>0</v>
      </c>
      <c r="N1516" s="42" t="n">
        <f aca="false">(L1516*H1516 + M1516*I1516) * K1516</f>
        <v>0</v>
      </c>
      <c r="O1516" s="43" t="n">
        <f aca="false">IF(A1516&lt;=$G$2, $D$2*(1-$D$3), 0)</f>
        <v>0</v>
      </c>
      <c r="P1516" s="44" t="n">
        <f aca="false">O1516*I1516*K1516</f>
        <v>0</v>
      </c>
    </row>
    <row r="1517" customFormat="false" ht="15" hidden="false" customHeight="false" outlineLevel="0" collapsed="false">
      <c r="A1517" s="4" t="n">
        <f aca="false">WORKDAY(A1516, 1)</f>
        <v>46006</v>
      </c>
      <c r="B1517" s="33" t="n">
        <f aca="false">DATE(2000, MONTH(A1517), DAY(A1517))</f>
        <v>36875</v>
      </c>
      <c r="C1517" s="33" t="n">
        <f aca="false">VLOOKUP(B1517, $R$9:$S$13, 2)</f>
        <v>36880</v>
      </c>
      <c r="D1517" s="34" t="n">
        <f aca="false">IF(OR(C1517=B1517, AND(C1517&lt;&gt;C1516, C1516&gt;B1516)), 1, 0)</f>
        <v>0</v>
      </c>
      <c r="E1517" s="4" t="n">
        <f aca="false" t="array" ref="E1517:E1517">INDEX($A$9:A1516, MAX(IF($D$9:D1516=1, ROW(D$9:$D1516)-ROW($D$9)+1, 0)))</f>
        <v>45922</v>
      </c>
      <c r="F1517" s="36" t="n">
        <f aca="false">(A1517-$A$2)/365.25</f>
        <v>5.782340862423</v>
      </c>
      <c r="G1517" s="37" t="n">
        <f aca="false">INDEX('Default Prob'!$P$5:$P$14,MIN(1+_xlfn.IFNA(MATCH(F1517,'Default Prob'!$F$5:$F$14,1),0),COUNT('Default Prob'!$P$5:$P$14)))</f>
        <v>0.0488818117920023</v>
      </c>
      <c r="H1517" s="37" t="n">
        <f aca="false">H1516*EXP(-G1516*(F1517-F1516))</f>
        <v>0.794396820925337</v>
      </c>
      <c r="I1517" s="38" t="n">
        <f aca="false">H1516-H1517</f>
        <v>0.000319009053282637</v>
      </c>
      <c r="J1517" s="39" t="n">
        <f aca="false">INDEX('Default Prob'!$C$3:$C$20, _xlfn.IFNA(MATCH(F1517, 'Default Prob'!$B$3:$B$20, 1), 1))</f>
        <v>-0.00443</v>
      </c>
      <c r="K1517" s="40" t="n">
        <f aca="false">1/((1+J1517)^F1517)</f>
        <v>1.02600505853131</v>
      </c>
      <c r="L1517" s="41" t="n">
        <f aca="false">IF(AND(D1517, A1517 &lt;= $G$2), $D$5*$D$2*(A1517-E1517)/365.25, 0)</f>
        <v>0</v>
      </c>
      <c r="M1517" s="41" t="n">
        <f aca="false">IF(A1517&lt;=$G$2, $D$5*$D$2*(A1517-E1517)/365.25, 0)</f>
        <v>0</v>
      </c>
      <c r="N1517" s="42" t="n">
        <f aca="false">(L1517*H1517 + M1517*I1517) * K1517</f>
        <v>0</v>
      </c>
      <c r="O1517" s="43" t="n">
        <f aca="false">IF(A1517&lt;=$G$2, $D$2*(1-$D$3), 0)</f>
        <v>0</v>
      </c>
      <c r="P1517" s="44" t="n">
        <f aca="false">O1517*I1517*K1517</f>
        <v>0</v>
      </c>
    </row>
    <row r="1518" customFormat="false" ht="15" hidden="false" customHeight="false" outlineLevel="0" collapsed="false">
      <c r="A1518" s="4" t="n">
        <f aca="false">WORKDAY(A1517, 1)</f>
        <v>46007</v>
      </c>
      <c r="B1518" s="33" t="n">
        <f aca="false">DATE(2000, MONTH(A1518), DAY(A1518))</f>
        <v>36876</v>
      </c>
      <c r="C1518" s="33" t="n">
        <f aca="false">VLOOKUP(B1518, $R$9:$S$13, 2)</f>
        <v>36880</v>
      </c>
      <c r="D1518" s="34" t="n">
        <f aca="false">IF(OR(C1518=B1518, AND(C1518&lt;&gt;C1517, C1517&gt;B1517)), 1, 0)</f>
        <v>0</v>
      </c>
      <c r="E1518" s="4" t="n">
        <f aca="false" t="array" ref="E1518:E1518">INDEX($A$9:A1517, MAX(IF($D$9:D1517=1, ROW(D$9:$D1517)-ROW($D$9)+1, 0)))</f>
        <v>45922</v>
      </c>
      <c r="F1518" s="36" t="n">
        <f aca="false">(A1518-$A$2)/365.25</f>
        <v>5.78507871321013</v>
      </c>
      <c r="G1518" s="37" t="n">
        <f aca="false">INDEX('Default Prob'!$P$5:$P$14,MIN(1+_xlfn.IFNA(MATCH(F1518,'Default Prob'!$F$5:$F$14,1),0),COUNT('Default Prob'!$P$5:$P$14)))</f>
        <v>0.0488818117920023</v>
      </c>
      <c r="H1518" s="37" t="n">
        <f aca="false">H1517*EXP(-G1517*(F1518-F1517))</f>
        <v>0.794290513033292</v>
      </c>
      <c r="I1518" s="38" t="n">
        <f aca="false">H1517-H1518</f>
        <v>0.000106307892045132</v>
      </c>
      <c r="J1518" s="39" t="n">
        <f aca="false">INDEX('Default Prob'!$C$3:$C$20, _xlfn.IFNA(MATCH(F1518, 'Default Prob'!$B$3:$B$20, 1), 1))</f>
        <v>-0.00443</v>
      </c>
      <c r="K1518" s="40" t="n">
        <f aca="false">1/((1+J1518)^F1518)</f>
        <v>1.02601753033843</v>
      </c>
      <c r="L1518" s="41" t="n">
        <f aca="false">IF(AND(D1518, A1518 &lt;= $G$2), $D$5*$D$2*(A1518-E1518)/365.25, 0)</f>
        <v>0</v>
      </c>
      <c r="M1518" s="41" t="n">
        <f aca="false">IF(A1518&lt;=$G$2, $D$5*$D$2*(A1518-E1518)/365.25, 0)</f>
        <v>0</v>
      </c>
      <c r="N1518" s="42" t="n">
        <f aca="false">(L1518*H1518 + M1518*I1518) * K1518</f>
        <v>0</v>
      </c>
      <c r="O1518" s="43" t="n">
        <f aca="false">IF(A1518&lt;=$G$2, $D$2*(1-$D$3), 0)</f>
        <v>0</v>
      </c>
      <c r="P1518" s="44" t="n">
        <f aca="false">O1518*I1518*K1518</f>
        <v>0</v>
      </c>
    </row>
    <row r="1519" customFormat="false" ht="15" hidden="false" customHeight="false" outlineLevel="0" collapsed="false">
      <c r="A1519" s="4" t="n">
        <f aca="false">WORKDAY(A1518, 1)</f>
        <v>46008</v>
      </c>
      <c r="B1519" s="33" t="n">
        <f aca="false">DATE(2000, MONTH(A1519), DAY(A1519))</f>
        <v>36877</v>
      </c>
      <c r="C1519" s="33" t="n">
        <f aca="false">VLOOKUP(B1519, $R$9:$S$13, 2)</f>
        <v>36880</v>
      </c>
      <c r="D1519" s="34" t="n">
        <f aca="false">IF(OR(C1519=B1519, AND(C1519&lt;&gt;C1518, C1518&gt;B1518)), 1, 0)</f>
        <v>0</v>
      </c>
      <c r="E1519" s="4" t="n">
        <f aca="false" t="array" ref="E1519:E1519">INDEX($A$9:A1518, MAX(IF($D$9:D1518=1, ROW(D$9:$D1518)-ROW($D$9)+1, 0)))</f>
        <v>45922</v>
      </c>
      <c r="F1519" s="36" t="n">
        <f aca="false">(A1519-$A$2)/365.25</f>
        <v>5.78781656399726</v>
      </c>
      <c r="G1519" s="37" t="n">
        <f aca="false">INDEX('Default Prob'!$P$5:$P$14,MIN(1+_xlfn.IFNA(MATCH(F1519,'Default Prob'!$F$5:$F$14,1),0),COUNT('Default Prob'!$P$5:$P$14)))</f>
        <v>0.0488818117920023</v>
      </c>
      <c r="H1519" s="37" t="n">
        <f aca="false">H1518*EXP(-G1518*(F1519-F1518))</f>
        <v>0.794184219367598</v>
      </c>
      <c r="I1519" s="38" t="n">
        <f aca="false">H1518-H1519</f>
        <v>0.000106293665694257</v>
      </c>
      <c r="J1519" s="39" t="n">
        <f aca="false">INDEX('Default Prob'!$C$3:$C$20, _xlfn.IFNA(MATCH(F1519, 'Default Prob'!$B$3:$B$20, 1), 1))</f>
        <v>-0.00443</v>
      </c>
      <c r="K1519" s="40" t="n">
        <f aca="false">1/((1+J1519)^F1519)</f>
        <v>1.02603000229716</v>
      </c>
      <c r="L1519" s="41" t="n">
        <f aca="false">IF(AND(D1519, A1519 &lt;= $G$2), $D$5*$D$2*(A1519-E1519)/365.25, 0)</f>
        <v>0</v>
      </c>
      <c r="M1519" s="41" t="n">
        <f aca="false">IF(A1519&lt;=$G$2, $D$5*$D$2*(A1519-E1519)/365.25, 0)</f>
        <v>0</v>
      </c>
      <c r="N1519" s="42" t="n">
        <f aca="false">(L1519*H1519 + M1519*I1519) * K1519</f>
        <v>0</v>
      </c>
      <c r="O1519" s="43" t="n">
        <f aca="false">IF(A1519&lt;=$G$2, $D$2*(1-$D$3), 0)</f>
        <v>0</v>
      </c>
      <c r="P1519" s="44" t="n">
        <f aca="false">O1519*I1519*K1519</f>
        <v>0</v>
      </c>
    </row>
    <row r="1520" customFormat="false" ht="15" hidden="false" customHeight="false" outlineLevel="0" collapsed="false">
      <c r="A1520" s="4" t="n">
        <f aca="false">WORKDAY(A1519, 1)</f>
        <v>46009</v>
      </c>
      <c r="B1520" s="33" t="n">
        <f aca="false">DATE(2000, MONTH(A1520), DAY(A1520))</f>
        <v>36878</v>
      </c>
      <c r="C1520" s="33" t="n">
        <f aca="false">VLOOKUP(B1520, $R$9:$S$13, 2)</f>
        <v>36880</v>
      </c>
      <c r="D1520" s="34" t="n">
        <f aca="false">IF(OR(C1520=B1520, AND(C1520&lt;&gt;C1519, C1519&gt;B1519)), 1, 0)</f>
        <v>0</v>
      </c>
      <c r="E1520" s="4" t="n">
        <f aca="false" t="array" ref="E1520:E1520">INDEX($A$9:A1519, MAX(IF($D$9:D1519=1, ROW(D$9:$D1519)-ROW($D$9)+1, 0)))</f>
        <v>45922</v>
      </c>
      <c r="F1520" s="36" t="n">
        <f aca="false">(A1520-$A$2)/365.25</f>
        <v>5.79055441478439</v>
      </c>
      <c r="G1520" s="37" t="n">
        <f aca="false">INDEX('Default Prob'!$P$5:$P$14,MIN(1+_xlfn.IFNA(MATCH(F1520,'Default Prob'!$F$5:$F$14,1),0),COUNT('Default Prob'!$P$5:$P$14)))</f>
        <v>0.0488818117920023</v>
      </c>
      <c r="H1520" s="37" t="n">
        <f aca="false">H1519*EXP(-G1519*(F1520-F1519))</f>
        <v>0.79407793992635</v>
      </c>
      <c r="I1520" s="38" t="n">
        <f aca="false">H1519-H1520</f>
        <v>0.000106279441247192</v>
      </c>
      <c r="J1520" s="39" t="n">
        <f aca="false">INDEX('Default Prob'!$C$3:$C$20, _xlfn.IFNA(MATCH(F1520, 'Default Prob'!$B$3:$B$20, 1), 1))</f>
        <v>-0.00443</v>
      </c>
      <c r="K1520" s="40" t="n">
        <f aca="false">1/((1+J1520)^F1520)</f>
        <v>1.02604247440749</v>
      </c>
      <c r="L1520" s="41" t="n">
        <f aca="false">IF(AND(D1520, A1520 &lt;= $G$2), $D$5*$D$2*(A1520-E1520)/365.25, 0)</f>
        <v>0</v>
      </c>
      <c r="M1520" s="41" t="n">
        <f aca="false">IF(A1520&lt;=$G$2, $D$5*$D$2*(A1520-E1520)/365.25, 0)</f>
        <v>0</v>
      </c>
      <c r="N1520" s="42" t="n">
        <f aca="false">(L1520*H1520 + M1520*I1520) * K1520</f>
        <v>0</v>
      </c>
      <c r="O1520" s="43" t="n">
        <f aca="false">IF(A1520&lt;=$G$2, $D$2*(1-$D$3), 0)</f>
        <v>0</v>
      </c>
      <c r="P1520" s="44" t="n">
        <f aca="false">O1520*I1520*K1520</f>
        <v>0</v>
      </c>
    </row>
    <row r="1521" customFormat="false" ht="15" hidden="false" customHeight="false" outlineLevel="0" collapsed="false">
      <c r="A1521" s="4" t="n">
        <f aca="false">WORKDAY(A1520, 1)</f>
        <v>46010</v>
      </c>
      <c r="B1521" s="33" t="n">
        <f aca="false">DATE(2000, MONTH(A1521), DAY(A1521))</f>
        <v>36879</v>
      </c>
      <c r="C1521" s="33" t="n">
        <f aca="false">VLOOKUP(B1521, $R$9:$S$13, 2)</f>
        <v>36880</v>
      </c>
      <c r="D1521" s="34" t="n">
        <f aca="false">IF(OR(C1521=B1521, AND(C1521&lt;&gt;C1520, C1520&gt;B1520)), 1, 0)</f>
        <v>0</v>
      </c>
      <c r="E1521" s="4" t="n">
        <f aca="false" t="array" ref="E1521:E1521">INDEX($A$9:A1520, MAX(IF($D$9:D1520=1, ROW(D$9:$D1520)-ROW($D$9)+1, 0)))</f>
        <v>45922</v>
      </c>
      <c r="F1521" s="36" t="n">
        <f aca="false">(A1521-$A$2)/365.25</f>
        <v>5.79329226557153</v>
      </c>
      <c r="G1521" s="37" t="n">
        <f aca="false">INDEX('Default Prob'!$P$5:$P$14,MIN(1+_xlfn.IFNA(MATCH(F1521,'Default Prob'!$F$5:$F$14,1),0),COUNT('Default Prob'!$P$5:$P$14)))</f>
        <v>0.0488818117920023</v>
      </c>
      <c r="H1521" s="37" t="n">
        <f aca="false">H1520*EXP(-G1520*(F1521-F1520))</f>
        <v>0.793971674707647</v>
      </c>
      <c r="I1521" s="38" t="n">
        <f aca="false">H1520-H1521</f>
        <v>0.000106265218703605</v>
      </c>
      <c r="J1521" s="39" t="n">
        <f aca="false">INDEX('Default Prob'!$C$3:$C$20, _xlfn.IFNA(MATCH(F1521, 'Default Prob'!$B$3:$B$20, 1), 1))</f>
        <v>-0.00443</v>
      </c>
      <c r="K1521" s="40" t="n">
        <f aca="false">1/((1+J1521)^F1521)</f>
        <v>1.02605494666943</v>
      </c>
      <c r="L1521" s="41" t="n">
        <f aca="false">IF(AND(D1521, A1521 &lt;= $G$2), $D$5*$D$2*(A1521-E1521)/365.25, 0)</f>
        <v>0</v>
      </c>
      <c r="M1521" s="41" t="n">
        <f aca="false">IF(A1521&lt;=$G$2, $D$5*$D$2*(A1521-E1521)/365.25, 0)</f>
        <v>0</v>
      </c>
      <c r="N1521" s="42" t="n">
        <f aca="false">(L1521*H1521 + M1521*I1521) * K1521</f>
        <v>0</v>
      </c>
      <c r="O1521" s="43" t="n">
        <f aca="false">IF(A1521&lt;=$G$2, $D$2*(1-$D$3), 0)</f>
        <v>0</v>
      </c>
      <c r="P1521" s="44" t="n">
        <f aca="false">O1521*I1521*K1521</f>
        <v>0</v>
      </c>
    </row>
    <row r="1522" customFormat="false" ht="15" hidden="false" customHeight="false" outlineLevel="0" collapsed="false">
      <c r="A1522" s="4" t="n">
        <f aca="false">WORKDAY(A1521, 1)</f>
        <v>46013</v>
      </c>
      <c r="B1522" s="33" t="n">
        <f aca="false">DATE(2000, MONTH(A1522), DAY(A1522))</f>
        <v>36882</v>
      </c>
      <c r="C1522" s="33" t="n">
        <f aca="false">VLOOKUP(B1522, $R$9:$S$13, 2)</f>
        <v>36605</v>
      </c>
      <c r="D1522" s="34" t="n">
        <f aca="false">IF(OR(C1522=B1522, AND(C1522&lt;&gt;C1521, C1521&gt;B1521)), 1, 0)</f>
        <v>1</v>
      </c>
      <c r="E1522" s="4" t="n">
        <f aca="false" t="array" ref="E1522:E1522">INDEX($A$9:A1521, MAX(IF($D$9:D1521=1, ROW(D$9:$D1521)-ROW($D$9)+1, 0)))</f>
        <v>45922</v>
      </c>
      <c r="F1522" s="36" t="n">
        <f aca="false">(A1522-$A$2)/365.25</f>
        <v>5.80150581793292</v>
      </c>
      <c r="G1522" s="37" t="n">
        <f aca="false">INDEX('Default Prob'!$P$5:$P$14,MIN(1+_xlfn.IFNA(MATCH(F1522,'Default Prob'!$F$5:$F$14,1),0),COUNT('Default Prob'!$P$5:$P$14)))</f>
        <v>0.0488818117920023</v>
      </c>
      <c r="H1522" s="37" t="n">
        <f aca="false">H1521*EXP(-G1521*(F1522-F1521))</f>
        <v>0.793652964367765</v>
      </c>
      <c r="I1522" s="38" t="n">
        <f aca="false">H1521-H1522</f>
        <v>0.000318710339881512</v>
      </c>
      <c r="J1522" s="39" t="n">
        <f aca="false">INDEX('Default Prob'!$C$3:$C$20, _xlfn.IFNA(MATCH(F1522, 'Default Prob'!$B$3:$B$20, 1), 1))</f>
        <v>-0.00443</v>
      </c>
      <c r="K1522" s="40" t="n">
        <f aca="false">1/((1+J1522)^F1522)</f>
        <v>1.0260923643649</v>
      </c>
      <c r="L1522" s="41" t="n">
        <f aca="false">IF(AND(D1522, A1522 &lt;= $G$2), $D$5*$D$2*(A1522-E1522)/365.25, 0)</f>
        <v>0</v>
      </c>
      <c r="M1522" s="41" t="n">
        <f aca="false">IF(A1522&lt;=$G$2, $D$5*$D$2*(A1522-E1522)/365.25, 0)</f>
        <v>0</v>
      </c>
      <c r="N1522" s="42" t="n">
        <f aca="false">(L1522*H1522 + M1522*I1522) * K1522</f>
        <v>0</v>
      </c>
      <c r="O1522" s="43" t="n">
        <f aca="false">IF(A1522&lt;=$G$2, $D$2*(1-$D$3), 0)</f>
        <v>0</v>
      </c>
      <c r="P1522" s="44" t="n">
        <f aca="false">O1522*I1522*K1522</f>
        <v>0</v>
      </c>
    </row>
    <row r="1523" customFormat="false" ht="15" hidden="false" customHeight="false" outlineLevel="0" collapsed="false">
      <c r="A1523" s="4" t="n">
        <f aca="false">WORKDAY(A1522, 1)</f>
        <v>46014</v>
      </c>
      <c r="B1523" s="33" t="n">
        <f aca="false">DATE(2000, MONTH(A1523), DAY(A1523))</f>
        <v>36883</v>
      </c>
      <c r="C1523" s="33" t="n">
        <f aca="false">VLOOKUP(B1523, $R$9:$S$13, 2)</f>
        <v>36605</v>
      </c>
      <c r="D1523" s="34" t="n">
        <f aca="false">IF(OR(C1523=B1523, AND(C1523&lt;&gt;C1522, C1522&gt;B1522)), 1, 0)</f>
        <v>0</v>
      </c>
      <c r="E1523" s="4" t="n">
        <f aca="false" t="array" ref="E1523:E1523">INDEX($A$9:A1522, MAX(IF($D$9:D1522=1, ROW(D$9:$D1522)-ROW($D$9)+1, 0)))</f>
        <v>46013</v>
      </c>
      <c r="F1523" s="36" t="n">
        <f aca="false">(A1523-$A$2)/365.25</f>
        <v>5.80424366872006</v>
      </c>
      <c r="G1523" s="37" t="n">
        <f aca="false">INDEX('Default Prob'!$P$5:$P$14,MIN(1+_xlfn.IFNA(MATCH(F1523,'Default Prob'!$F$5:$F$14,1),0),COUNT('Default Prob'!$P$5:$P$14)))</f>
        <v>0.0488818117920023</v>
      </c>
      <c r="H1523" s="37" t="n">
        <f aca="false">H1522*EXP(-G1522*(F1523-F1522))</f>
        <v>0.793546756020205</v>
      </c>
      <c r="I1523" s="38" t="n">
        <f aca="false">H1522-H1523</f>
        <v>0.000106208347559922</v>
      </c>
      <c r="J1523" s="39" t="n">
        <f aca="false">INDEX('Default Prob'!$C$3:$C$20, _xlfn.IFNA(MATCH(F1523, 'Default Prob'!$B$3:$B$20, 1), 1))</f>
        <v>-0.00443</v>
      </c>
      <c r="K1523" s="40" t="n">
        <f aca="false">1/((1+J1523)^F1523)</f>
        <v>1.02610483723329</v>
      </c>
      <c r="L1523" s="41" t="n">
        <f aca="false">IF(AND(D1523, A1523 &lt;= $G$2), $D$5*$D$2*(A1523-E1523)/365.25, 0)</f>
        <v>0</v>
      </c>
      <c r="M1523" s="41" t="n">
        <f aca="false">IF(A1523&lt;=$G$2, $D$5*$D$2*(A1523-E1523)/365.25, 0)</f>
        <v>0</v>
      </c>
      <c r="N1523" s="42" t="n">
        <f aca="false">(L1523*H1523 + M1523*I1523) * K1523</f>
        <v>0</v>
      </c>
      <c r="O1523" s="43" t="n">
        <f aca="false">IF(A1523&lt;=$G$2, $D$2*(1-$D$3), 0)</f>
        <v>0</v>
      </c>
      <c r="P1523" s="44" t="n">
        <f aca="false">O1523*I1523*K1523</f>
        <v>0</v>
      </c>
    </row>
    <row r="1524" customFormat="false" ht="15" hidden="false" customHeight="false" outlineLevel="0" collapsed="false">
      <c r="A1524" s="4" t="n">
        <f aca="false">WORKDAY(A1523, 1)</f>
        <v>46015</v>
      </c>
      <c r="B1524" s="33" t="n">
        <f aca="false">DATE(2000, MONTH(A1524), DAY(A1524))</f>
        <v>36884</v>
      </c>
      <c r="C1524" s="33" t="n">
        <f aca="false">VLOOKUP(B1524, $R$9:$S$13, 2)</f>
        <v>36605</v>
      </c>
      <c r="D1524" s="34" t="n">
        <f aca="false">IF(OR(C1524=B1524, AND(C1524&lt;&gt;C1523, C1523&gt;B1523)), 1, 0)</f>
        <v>0</v>
      </c>
      <c r="E1524" s="4" t="n">
        <f aca="false" t="array" ref="E1524:E1524">INDEX($A$9:A1523, MAX(IF($D$9:D1523=1, ROW(D$9:$D1523)-ROW($D$9)+1, 0)))</f>
        <v>46013</v>
      </c>
      <c r="F1524" s="36" t="n">
        <f aca="false">(A1524-$A$2)/365.25</f>
        <v>5.80698151950719</v>
      </c>
      <c r="G1524" s="37" t="n">
        <f aca="false">INDEX('Default Prob'!$P$5:$P$14,MIN(1+_xlfn.IFNA(MATCH(F1524,'Default Prob'!$F$5:$F$14,1),0),COUNT('Default Prob'!$P$5:$P$14)))</f>
        <v>0.0488818117920023</v>
      </c>
      <c r="H1524" s="37" t="n">
        <f aca="false">H1523*EXP(-G1523*(F1524-F1523))</f>
        <v>0.793440561885675</v>
      </c>
      <c r="I1524" s="38" t="n">
        <f aca="false">H1523-H1524</f>
        <v>0.00010619413453028</v>
      </c>
      <c r="J1524" s="39" t="n">
        <f aca="false">INDEX('Default Prob'!$C$3:$C$20, _xlfn.IFNA(MATCH(F1524, 'Default Prob'!$B$3:$B$20, 1), 1))</f>
        <v>-0.00443</v>
      </c>
      <c r="K1524" s="40" t="n">
        <f aca="false">1/((1+J1524)^F1524)</f>
        <v>1.02611731025329</v>
      </c>
      <c r="L1524" s="41" t="n">
        <f aca="false">IF(AND(D1524, A1524 &lt;= $G$2), $D$5*$D$2*(A1524-E1524)/365.25, 0)</f>
        <v>0</v>
      </c>
      <c r="M1524" s="41" t="n">
        <f aca="false">IF(A1524&lt;=$G$2, $D$5*$D$2*(A1524-E1524)/365.25, 0)</f>
        <v>0</v>
      </c>
      <c r="N1524" s="42" t="n">
        <f aca="false">(L1524*H1524 + M1524*I1524) * K1524</f>
        <v>0</v>
      </c>
      <c r="O1524" s="43" t="n">
        <f aca="false">IF(A1524&lt;=$G$2, $D$2*(1-$D$3), 0)</f>
        <v>0</v>
      </c>
      <c r="P1524" s="44" t="n">
        <f aca="false">O1524*I1524*K1524</f>
        <v>0</v>
      </c>
    </row>
    <row r="1525" customFormat="false" ht="15" hidden="false" customHeight="false" outlineLevel="0" collapsed="false">
      <c r="A1525" s="4" t="n">
        <f aca="false">WORKDAY(A1524, 1)</f>
        <v>46016</v>
      </c>
      <c r="B1525" s="33" t="n">
        <f aca="false">DATE(2000, MONTH(A1525), DAY(A1525))</f>
        <v>36885</v>
      </c>
      <c r="C1525" s="33" t="n">
        <f aca="false">VLOOKUP(B1525, $R$9:$S$13, 2)</f>
        <v>36605</v>
      </c>
      <c r="D1525" s="34" t="n">
        <f aca="false">IF(OR(C1525=B1525, AND(C1525&lt;&gt;C1524, C1524&gt;B1524)), 1, 0)</f>
        <v>0</v>
      </c>
      <c r="E1525" s="4" t="n">
        <f aca="false" t="array" ref="E1525:E1525">INDEX($A$9:A1524, MAX(IF($D$9:D1524=1, ROW(D$9:$D1524)-ROW($D$9)+1, 0)))</f>
        <v>46013</v>
      </c>
      <c r="F1525" s="36" t="n">
        <f aca="false">(A1525-$A$2)/365.25</f>
        <v>5.80971937029432</v>
      </c>
      <c r="G1525" s="37" t="n">
        <f aca="false">INDEX('Default Prob'!$P$5:$P$14,MIN(1+_xlfn.IFNA(MATCH(F1525,'Default Prob'!$F$5:$F$14,1),0),COUNT('Default Prob'!$P$5:$P$14)))</f>
        <v>0.0488818117920023</v>
      </c>
      <c r="H1525" s="37" t="n">
        <f aca="false">H1524*EXP(-G1524*(F1525-F1524))</f>
        <v>0.793334381962272</v>
      </c>
      <c r="I1525" s="38" t="n">
        <f aca="false">H1524-H1525</f>
        <v>0.000106179923402672</v>
      </c>
      <c r="J1525" s="39" t="n">
        <f aca="false">INDEX('Default Prob'!$C$3:$C$20, _xlfn.IFNA(MATCH(F1525, 'Default Prob'!$B$3:$B$20, 1), 1))</f>
        <v>-0.00443</v>
      </c>
      <c r="K1525" s="40" t="n">
        <f aca="false">1/((1+J1525)^F1525)</f>
        <v>1.02612978342491</v>
      </c>
      <c r="L1525" s="41" t="n">
        <f aca="false">IF(AND(D1525, A1525 &lt;= $G$2), $D$5*$D$2*(A1525-E1525)/365.25, 0)</f>
        <v>0</v>
      </c>
      <c r="M1525" s="41" t="n">
        <f aca="false">IF(A1525&lt;=$G$2, $D$5*$D$2*(A1525-E1525)/365.25, 0)</f>
        <v>0</v>
      </c>
      <c r="N1525" s="42" t="n">
        <f aca="false">(L1525*H1525 + M1525*I1525) * K1525</f>
        <v>0</v>
      </c>
      <c r="O1525" s="43" t="n">
        <f aca="false">IF(A1525&lt;=$G$2, $D$2*(1-$D$3), 0)</f>
        <v>0</v>
      </c>
      <c r="P1525" s="44" t="n">
        <f aca="false">O1525*I1525*K1525</f>
        <v>0</v>
      </c>
    </row>
    <row r="1526" customFormat="false" ht="15" hidden="false" customHeight="false" outlineLevel="0" collapsed="false">
      <c r="A1526" s="4" t="n">
        <f aca="false">WORKDAY(A1525, 1)</f>
        <v>46017</v>
      </c>
      <c r="B1526" s="33" t="n">
        <f aca="false">DATE(2000, MONTH(A1526), DAY(A1526))</f>
        <v>36886</v>
      </c>
      <c r="C1526" s="33" t="n">
        <f aca="false">VLOOKUP(B1526, $R$9:$S$13, 2)</f>
        <v>36605</v>
      </c>
      <c r="D1526" s="34" t="n">
        <f aca="false">IF(OR(C1526=B1526, AND(C1526&lt;&gt;C1525, C1525&gt;B1525)), 1, 0)</f>
        <v>0</v>
      </c>
      <c r="E1526" s="4" t="n">
        <f aca="false" t="array" ref="E1526:E1526">INDEX($A$9:A1525, MAX(IF($D$9:D1525=1, ROW(D$9:$D1525)-ROW($D$9)+1, 0)))</f>
        <v>46013</v>
      </c>
      <c r="F1526" s="36" t="n">
        <f aca="false">(A1526-$A$2)/365.25</f>
        <v>5.81245722108145</v>
      </c>
      <c r="G1526" s="37" t="n">
        <f aca="false">INDEX('Default Prob'!$P$5:$P$14,MIN(1+_xlfn.IFNA(MATCH(F1526,'Default Prob'!$F$5:$F$14,1),0),COUNT('Default Prob'!$P$5:$P$14)))</f>
        <v>0.0488818117920023</v>
      </c>
      <c r="H1526" s="37" t="n">
        <f aca="false">H1525*EXP(-G1525*(F1526-F1525))</f>
        <v>0.793228216248096</v>
      </c>
      <c r="I1526" s="38" t="n">
        <f aca="false">H1525-H1526</f>
        <v>0.000106165714176876</v>
      </c>
      <c r="J1526" s="39" t="n">
        <f aca="false">INDEX('Default Prob'!$C$3:$C$20, _xlfn.IFNA(MATCH(F1526, 'Default Prob'!$B$3:$B$20, 1), 1))</f>
        <v>-0.00443</v>
      </c>
      <c r="K1526" s="40" t="n">
        <f aca="false">1/((1+J1526)^F1526)</f>
        <v>1.02614225674815</v>
      </c>
      <c r="L1526" s="41" t="n">
        <f aca="false">IF(AND(D1526, A1526 &lt;= $G$2), $D$5*$D$2*(A1526-E1526)/365.25, 0)</f>
        <v>0</v>
      </c>
      <c r="M1526" s="41" t="n">
        <f aca="false">IF(A1526&lt;=$G$2, $D$5*$D$2*(A1526-E1526)/365.25, 0)</f>
        <v>0</v>
      </c>
      <c r="N1526" s="42" t="n">
        <f aca="false">(L1526*H1526 + M1526*I1526) * K1526</f>
        <v>0</v>
      </c>
      <c r="O1526" s="43" t="n">
        <f aca="false">IF(A1526&lt;=$G$2, $D$2*(1-$D$3), 0)</f>
        <v>0</v>
      </c>
      <c r="P1526" s="44" t="n">
        <f aca="false">O1526*I1526*K1526</f>
        <v>0</v>
      </c>
    </row>
    <row r="1527" customFormat="false" ht="15" hidden="false" customHeight="false" outlineLevel="0" collapsed="false">
      <c r="A1527" s="4" t="n">
        <f aca="false">WORKDAY(A1526, 1)</f>
        <v>46020</v>
      </c>
      <c r="B1527" s="33" t="n">
        <f aca="false">DATE(2000, MONTH(A1527), DAY(A1527))</f>
        <v>36889</v>
      </c>
      <c r="C1527" s="33" t="n">
        <f aca="false">VLOOKUP(B1527, $R$9:$S$13, 2)</f>
        <v>36605</v>
      </c>
      <c r="D1527" s="34" t="n">
        <f aca="false">IF(OR(C1527=B1527, AND(C1527&lt;&gt;C1526, C1526&gt;B1526)), 1, 0)</f>
        <v>0</v>
      </c>
      <c r="E1527" s="4" t="n">
        <f aca="false" t="array" ref="E1527:E1527">INDEX($A$9:A1526, MAX(IF($D$9:D1526=1, ROW(D$9:$D1526)-ROW($D$9)+1, 0)))</f>
        <v>46013</v>
      </c>
      <c r="F1527" s="36" t="n">
        <f aca="false">(A1527-$A$2)/365.25</f>
        <v>5.82067077344285</v>
      </c>
      <c r="G1527" s="37" t="n">
        <f aca="false">INDEX('Default Prob'!$P$5:$P$14,MIN(1+_xlfn.IFNA(MATCH(F1527,'Default Prob'!$F$5:$F$14,1),0),COUNT('Default Prob'!$P$5:$P$14)))</f>
        <v>0.0488818117920023</v>
      </c>
      <c r="H1527" s="37" t="n">
        <f aca="false">H1526*EXP(-G1526*(F1527-F1526))</f>
        <v>0.792909804341906</v>
      </c>
      <c r="I1527" s="38" t="n">
        <f aca="false">H1526-H1527</f>
        <v>0.000318411906189309</v>
      </c>
      <c r="J1527" s="39" t="n">
        <f aca="false">INDEX('Default Prob'!$C$3:$C$20, _xlfn.IFNA(MATCH(F1527, 'Default Prob'!$B$3:$B$20, 1), 1))</f>
        <v>-0.00443</v>
      </c>
      <c r="K1527" s="40" t="n">
        <f aca="false">1/((1+J1527)^F1527)</f>
        <v>1.02617967762761</v>
      </c>
      <c r="L1527" s="41" t="n">
        <f aca="false">IF(AND(D1527, A1527 &lt;= $G$2), $D$5*$D$2*(A1527-E1527)/365.25, 0)</f>
        <v>0</v>
      </c>
      <c r="M1527" s="41" t="n">
        <f aca="false">IF(A1527&lt;=$G$2, $D$5*$D$2*(A1527-E1527)/365.25, 0)</f>
        <v>0</v>
      </c>
      <c r="N1527" s="42" t="n">
        <f aca="false">(L1527*H1527 + M1527*I1527) * K1527</f>
        <v>0</v>
      </c>
      <c r="O1527" s="43" t="n">
        <f aca="false">IF(A1527&lt;=$G$2, $D$2*(1-$D$3), 0)</f>
        <v>0</v>
      </c>
      <c r="P1527" s="44" t="n">
        <f aca="false">O1527*I1527*K1527</f>
        <v>0</v>
      </c>
    </row>
    <row r="1528" customFormat="false" ht="15" hidden="false" customHeight="false" outlineLevel="0" collapsed="false">
      <c r="A1528" s="4" t="n">
        <f aca="false">WORKDAY(A1527, 1)</f>
        <v>46021</v>
      </c>
      <c r="B1528" s="33" t="n">
        <f aca="false">DATE(2000, MONTH(A1528), DAY(A1528))</f>
        <v>36890</v>
      </c>
      <c r="C1528" s="33" t="n">
        <f aca="false">VLOOKUP(B1528, $R$9:$S$13, 2)</f>
        <v>36605</v>
      </c>
      <c r="D1528" s="34" t="n">
        <f aca="false">IF(OR(C1528=B1528, AND(C1528&lt;&gt;C1527, C1527&gt;B1527)), 1, 0)</f>
        <v>0</v>
      </c>
      <c r="E1528" s="4" t="n">
        <f aca="false" t="array" ref="E1528:E1528">INDEX($A$9:A1527, MAX(IF($D$9:D1527=1, ROW(D$9:$D1527)-ROW($D$9)+1, 0)))</f>
        <v>46013</v>
      </c>
      <c r="F1528" s="36" t="n">
        <f aca="false">(A1528-$A$2)/365.25</f>
        <v>5.82340862422998</v>
      </c>
      <c r="G1528" s="37" t="n">
        <f aca="false">INDEX('Default Prob'!$P$5:$P$14,MIN(1+_xlfn.IFNA(MATCH(F1528,'Default Prob'!$F$5:$F$14,1),0),COUNT('Default Prob'!$P$5:$P$14)))</f>
        <v>0.0488818117920023</v>
      </c>
      <c r="H1528" s="37" t="n">
        <f aca="false">H1527*EXP(-G1527*(F1528-F1527))</f>
        <v>0.79280369544562</v>
      </c>
      <c r="I1528" s="38" t="n">
        <f aca="false">H1527-H1528</f>
        <v>0.000106108896286039</v>
      </c>
      <c r="J1528" s="39" t="n">
        <f aca="false">INDEX('Default Prob'!$C$3:$C$20, _xlfn.IFNA(MATCH(F1528, 'Default Prob'!$B$3:$B$20, 1), 1))</f>
        <v>-0.00443</v>
      </c>
      <c r="K1528" s="40" t="n">
        <f aca="false">1/((1+J1528)^F1528)</f>
        <v>1.02619215155734</v>
      </c>
      <c r="L1528" s="41" t="n">
        <f aca="false">IF(AND(D1528, A1528 &lt;= $G$2), $D$5*$D$2*(A1528-E1528)/365.25, 0)</f>
        <v>0</v>
      </c>
      <c r="M1528" s="41" t="n">
        <f aca="false">IF(A1528&lt;=$G$2, $D$5*$D$2*(A1528-E1528)/365.25, 0)</f>
        <v>0</v>
      </c>
      <c r="N1528" s="42" t="n">
        <f aca="false">(L1528*H1528 + M1528*I1528) * K1528</f>
        <v>0</v>
      </c>
      <c r="O1528" s="43" t="n">
        <f aca="false">IF(A1528&lt;=$G$2, $D$2*(1-$D$3), 0)</f>
        <v>0</v>
      </c>
      <c r="P1528" s="44" t="n">
        <f aca="false">O1528*I1528*K1528</f>
        <v>0</v>
      </c>
    </row>
    <row r="1529" customFormat="false" ht="15" hidden="false" customHeight="false" outlineLevel="0" collapsed="false">
      <c r="A1529" s="4" t="n">
        <f aca="false">WORKDAY(A1528, 1)</f>
        <v>46022</v>
      </c>
      <c r="B1529" s="33" t="n">
        <f aca="false">DATE(2000, MONTH(A1529), DAY(A1529))</f>
        <v>36891</v>
      </c>
      <c r="C1529" s="33" t="n">
        <f aca="false">VLOOKUP(B1529, $R$9:$S$13, 2)</f>
        <v>36605</v>
      </c>
      <c r="D1529" s="34" t="n">
        <f aca="false">IF(OR(C1529=B1529, AND(C1529&lt;&gt;C1528, C1528&gt;B1528)), 1, 0)</f>
        <v>0</v>
      </c>
      <c r="E1529" s="4" t="n">
        <f aca="false" t="array" ref="E1529:E1529">INDEX($A$9:A1528, MAX(IF($D$9:D1528=1, ROW(D$9:$D1528)-ROW($D$9)+1, 0)))</f>
        <v>46013</v>
      </c>
      <c r="F1529" s="36" t="n">
        <f aca="false">(A1529-$A$2)/365.25</f>
        <v>5.82614647501711</v>
      </c>
      <c r="G1529" s="37" t="n">
        <f aca="false">INDEX('Default Prob'!$P$5:$P$14,MIN(1+_xlfn.IFNA(MATCH(F1529,'Default Prob'!$F$5:$F$14,1),0),COUNT('Default Prob'!$P$5:$P$14)))</f>
        <v>0.0488818117920023</v>
      </c>
      <c r="H1529" s="37" t="n">
        <f aca="false">H1528*EXP(-G1528*(F1529-F1528))</f>
        <v>0.792697600749055</v>
      </c>
      <c r="I1529" s="38" t="n">
        <f aca="false">H1528-H1529</f>
        <v>0.000106094696565195</v>
      </c>
      <c r="J1529" s="39" t="n">
        <f aca="false">INDEX('Default Prob'!$C$3:$C$20, _xlfn.IFNA(MATCH(F1529, 'Default Prob'!$B$3:$B$20, 1), 1))</f>
        <v>-0.00443</v>
      </c>
      <c r="K1529" s="40" t="n">
        <f aca="false">1/((1+J1529)^F1529)</f>
        <v>1.02620462563871</v>
      </c>
      <c r="L1529" s="41" t="n">
        <f aca="false">IF(AND(D1529, A1529 &lt;= $G$2), $D$5*$D$2*(A1529-E1529)/365.25, 0)</f>
        <v>0</v>
      </c>
      <c r="M1529" s="41" t="n">
        <f aca="false">IF(A1529&lt;=$G$2, $D$5*$D$2*(A1529-E1529)/365.25, 0)</f>
        <v>0</v>
      </c>
      <c r="N1529" s="42" t="n">
        <f aca="false">(L1529*H1529 + M1529*I1529) * K1529</f>
        <v>0</v>
      </c>
      <c r="O1529" s="43" t="n">
        <f aca="false">IF(A1529&lt;=$G$2, $D$2*(1-$D$3), 0)</f>
        <v>0</v>
      </c>
      <c r="P1529" s="44" t="n">
        <f aca="false">O1529*I1529*K1529</f>
        <v>0</v>
      </c>
    </row>
    <row r="1530" customFormat="false" ht="15" hidden="false" customHeight="false" outlineLevel="0" collapsed="false">
      <c r="A1530" s="4" t="n">
        <f aca="false">WORKDAY(A1529, 1)</f>
        <v>46023</v>
      </c>
      <c r="B1530" s="33" t="n">
        <f aca="false">DATE(2000, MONTH(A1530), DAY(A1530))</f>
        <v>36526</v>
      </c>
      <c r="C1530" s="33" t="n">
        <f aca="false">VLOOKUP(B1530, $R$9:$S$13, 2)</f>
        <v>36605</v>
      </c>
      <c r="D1530" s="34" t="n">
        <f aca="false">IF(OR(C1530=B1530, AND(C1530&lt;&gt;C1529, C1529&gt;B1529)), 1, 0)</f>
        <v>0</v>
      </c>
      <c r="E1530" s="4" t="n">
        <f aca="false" t="array" ref="E1530:E1530">INDEX($A$9:A1529, MAX(IF($D$9:D1529=1, ROW(D$9:$D1529)-ROW($D$9)+1, 0)))</f>
        <v>46013</v>
      </c>
      <c r="F1530" s="36" t="n">
        <f aca="false">(A1530-$A$2)/365.25</f>
        <v>5.82888432580424</v>
      </c>
      <c r="G1530" s="37" t="n">
        <f aca="false">INDEX('Default Prob'!$P$5:$P$14,MIN(1+_xlfn.IFNA(MATCH(F1530,'Default Prob'!$F$5:$F$14,1),0),COUNT('Default Prob'!$P$5:$P$14)))</f>
        <v>0.0488818117920023</v>
      </c>
      <c r="H1530" s="37" t="n">
        <f aca="false">H1529*EXP(-G1529*(F1530-F1529))</f>
        <v>0.79259152025031</v>
      </c>
      <c r="I1530" s="38" t="n">
        <f aca="false">H1529-H1530</f>
        <v>0.00010608049874461</v>
      </c>
      <c r="J1530" s="39" t="n">
        <f aca="false">INDEX('Default Prob'!$C$3:$C$20, _xlfn.IFNA(MATCH(F1530, 'Default Prob'!$B$3:$B$20, 1), 1))</f>
        <v>-0.00443</v>
      </c>
      <c r="K1530" s="40" t="n">
        <f aca="false">1/((1+J1530)^F1530)</f>
        <v>1.02621709987171</v>
      </c>
      <c r="L1530" s="41" t="n">
        <f aca="false">IF(AND(D1530, A1530 &lt;= $G$2), $D$5*$D$2*(A1530-E1530)/365.25, 0)</f>
        <v>0</v>
      </c>
      <c r="M1530" s="41" t="n">
        <f aca="false">IF(A1530&lt;=$G$2, $D$5*$D$2*(A1530-E1530)/365.25, 0)</f>
        <v>0</v>
      </c>
      <c r="N1530" s="42" t="n">
        <f aca="false">(L1530*H1530 + M1530*I1530) * K1530</f>
        <v>0</v>
      </c>
      <c r="O1530" s="43" t="n">
        <f aca="false">IF(A1530&lt;=$G$2, $D$2*(1-$D$3), 0)</f>
        <v>0</v>
      </c>
      <c r="P1530" s="44" t="n">
        <f aca="false">O1530*I1530*K1530</f>
        <v>0</v>
      </c>
    </row>
    <row r="1531" customFormat="false" ht="15" hidden="false" customHeight="false" outlineLevel="0" collapsed="false">
      <c r="A1531" s="4" t="n">
        <f aca="false">WORKDAY(A1530, 1)</f>
        <v>46024</v>
      </c>
      <c r="B1531" s="33" t="n">
        <f aca="false">DATE(2000, MONTH(A1531), DAY(A1531))</f>
        <v>36527</v>
      </c>
      <c r="C1531" s="33" t="n">
        <f aca="false">VLOOKUP(B1531, $R$9:$S$13, 2)</f>
        <v>36605</v>
      </c>
      <c r="D1531" s="34" t="n">
        <f aca="false">IF(OR(C1531=B1531, AND(C1531&lt;&gt;C1530, C1530&gt;B1530)), 1, 0)</f>
        <v>0</v>
      </c>
      <c r="E1531" s="4" t="n">
        <f aca="false" t="array" ref="E1531:E1531">INDEX($A$9:A1530, MAX(IF($D$9:D1530=1, ROW(D$9:$D1530)-ROW($D$9)+1, 0)))</f>
        <v>46013</v>
      </c>
      <c r="F1531" s="36" t="n">
        <f aca="false">(A1531-$A$2)/365.25</f>
        <v>5.83162217659138</v>
      </c>
      <c r="G1531" s="37" t="n">
        <f aca="false">INDEX('Default Prob'!$P$5:$P$14,MIN(1+_xlfn.IFNA(MATCH(F1531,'Default Prob'!$F$5:$F$14,1),0),COUNT('Default Prob'!$P$5:$P$14)))</f>
        <v>0.0488818117920023</v>
      </c>
      <c r="H1531" s="37" t="n">
        <f aca="false">H1530*EXP(-G1530*(F1531-F1530))</f>
        <v>0.792485453947486</v>
      </c>
      <c r="I1531" s="38" t="n">
        <f aca="false">H1530-H1531</f>
        <v>0.000106066302823948</v>
      </c>
      <c r="J1531" s="39" t="n">
        <f aca="false">INDEX('Default Prob'!$C$3:$C$20, _xlfn.IFNA(MATCH(F1531, 'Default Prob'!$B$3:$B$20, 1), 1))</f>
        <v>-0.00443</v>
      </c>
      <c r="K1531" s="40" t="n">
        <f aca="false">1/((1+J1531)^F1531)</f>
        <v>1.02622957425634</v>
      </c>
      <c r="L1531" s="41" t="n">
        <f aca="false">IF(AND(D1531, A1531 &lt;= $G$2), $D$5*$D$2*(A1531-E1531)/365.25, 0)</f>
        <v>0</v>
      </c>
      <c r="M1531" s="41" t="n">
        <f aca="false">IF(A1531&lt;=$G$2, $D$5*$D$2*(A1531-E1531)/365.25, 0)</f>
        <v>0</v>
      </c>
      <c r="N1531" s="42" t="n">
        <f aca="false">(L1531*H1531 + M1531*I1531) * K1531</f>
        <v>0</v>
      </c>
      <c r="O1531" s="43" t="n">
        <f aca="false">IF(A1531&lt;=$G$2, $D$2*(1-$D$3), 0)</f>
        <v>0</v>
      </c>
      <c r="P1531" s="44" t="n">
        <f aca="false">O1531*I1531*K1531</f>
        <v>0</v>
      </c>
    </row>
    <row r="1532" customFormat="false" ht="15" hidden="false" customHeight="false" outlineLevel="0" collapsed="false">
      <c r="A1532" s="4" t="n">
        <f aca="false">WORKDAY(A1531, 1)</f>
        <v>46027</v>
      </c>
      <c r="B1532" s="33" t="n">
        <f aca="false">DATE(2000, MONTH(A1532), DAY(A1532))</f>
        <v>36530</v>
      </c>
      <c r="C1532" s="33" t="n">
        <f aca="false">VLOOKUP(B1532, $R$9:$S$13, 2)</f>
        <v>36605</v>
      </c>
      <c r="D1532" s="34" t="n">
        <f aca="false">IF(OR(C1532=B1532, AND(C1532&lt;&gt;C1531, C1531&gt;B1531)), 1, 0)</f>
        <v>0</v>
      </c>
      <c r="E1532" s="4" t="n">
        <f aca="false" t="array" ref="E1532:E1532">INDEX($A$9:A1531, MAX(IF($D$9:D1531=1, ROW(D$9:$D1531)-ROW($D$9)+1, 0)))</f>
        <v>46013</v>
      </c>
      <c r="F1532" s="36" t="n">
        <f aca="false">(A1532-$A$2)/365.25</f>
        <v>5.83983572895277</v>
      </c>
      <c r="G1532" s="37" t="n">
        <f aca="false">INDEX('Default Prob'!$P$5:$P$14,MIN(1+_xlfn.IFNA(MATCH(F1532,'Default Prob'!$F$5:$F$14,1),0),COUNT('Default Prob'!$P$5:$P$14)))</f>
        <v>0.0488818117920023</v>
      </c>
      <c r="H1532" s="37" t="n">
        <f aca="false">H1531*EXP(-G1531*(F1532-F1531))</f>
        <v>0.792167340195542</v>
      </c>
      <c r="I1532" s="38" t="n">
        <f aca="false">H1531-H1532</f>
        <v>0.000318113751944238</v>
      </c>
      <c r="J1532" s="39" t="n">
        <f aca="false">INDEX('Default Prob'!$C$3:$C$20, _xlfn.IFNA(MATCH(F1532, 'Default Prob'!$B$3:$B$20, 1), 1))</f>
        <v>-0.00443</v>
      </c>
      <c r="K1532" s="40" t="n">
        <f aca="false">1/((1+J1532)^F1532)</f>
        <v>1.02626699832006</v>
      </c>
      <c r="L1532" s="41" t="n">
        <f aca="false">IF(AND(D1532, A1532 &lt;= $G$2), $D$5*$D$2*(A1532-E1532)/365.25, 0)</f>
        <v>0</v>
      </c>
      <c r="M1532" s="41" t="n">
        <f aca="false">IF(A1532&lt;=$G$2, $D$5*$D$2*(A1532-E1532)/365.25, 0)</f>
        <v>0</v>
      </c>
      <c r="N1532" s="42" t="n">
        <f aca="false">(L1532*H1532 + M1532*I1532) * K1532</f>
        <v>0</v>
      </c>
      <c r="O1532" s="43" t="n">
        <f aca="false">IF(A1532&lt;=$G$2, $D$2*(1-$D$3), 0)</f>
        <v>0</v>
      </c>
      <c r="P1532" s="44" t="n">
        <f aca="false">O1532*I1532*K1532</f>
        <v>0</v>
      </c>
    </row>
    <row r="1533" customFormat="false" ht="15" hidden="false" customHeight="false" outlineLevel="0" collapsed="false">
      <c r="A1533" s="4" t="n">
        <f aca="false">WORKDAY(A1532, 1)</f>
        <v>46028</v>
      </c>
      <c r="B1533" s="33" t="n">
        <f aca="false">DATE(2000, MONTH(A1533), DAY(A1533))</f>
        <v>36531</v>
      </c>
      <c r="C1533" s="33" t="n">
        <f aca="false">VLOOKUP(B1533, $R$9:$S$13, 2)</f>
        <v>36605</v>
      </c>
      <c r="D1533" s="34" t="n">
        <f aca="false">IF(OR(C1533=B1533, AND(C1533&lt;&gt;C1532, C1532&gt;B1532)), 1, 0)</f>
        <v>0</v>
      </c>
      <c r="E1533" s="4" t="n">
        <f aca="false" t="array" ref="E1533:E1533">INDEX($A$9:A1532, MAX(IF($D$9:D1532=1, ROW(D$9:$D1532)-ROW($D$9)+1, 0)))</f>
        <v>46013</v>
      </c>
      <c r="F1533" s="36" t="n">
        <f aca="false">(A1533-$A$2)/365.25</f>
        <v>5.8425735797399</v>
      </c>
      <c r="G1533" s="37" t="n">
        <f aca="false">INDEX('Default Prob'!$P$5:$P$14,MIN(1+_xlfn.IFNA(MATCH(F1533,'Default Prob'!$F$5:$F$14,1),0),COUNT('Default Prob'!$P$5:$P$14)))</f>
        <v>0.0488818117920023</v>
      </c>
      <c r="H1533" s="37" t="n">
        <f aca="false">H1532*EXP(-G1532*(F1533-F1532))</f>
        <v>0.792061330657406</v>
      </c>
      <c r="I1533" s="38" t="n">
        <f aca="false">H1532-H1533</f>
        <v>0.00010600953813622</v>
      </c>
      <c r="J1533" s="39" t="n">
        <f aca="false">INDEX('Default Prob'!$C$3:$C$20, _xlfn.IFNA(MATCH(F1533, 'Default Prob'!$B$3:$B$20, 1), 1))</f>
        <v>-0.00443</v>
      </c>
      <c r="K1533" s="40" t="n">
        <f aca="false">1/((1+J1533)^F1533)</f>
        <v>1.02627947331124</v>
      </c>
      <c r="L1533" s="41" t="n">
        <f aca="false">IF(AND(D1533, A1533 &lt;= $G$2), $D$5*$D$2*(A1533-E1533)/365.25, 0)</f>
        <v>0</v>
      </c>
      <c r="M1533" s="41" t="n">
        <f aca="false">IF(A1533&lt;=$G$2, $D$5*$D$2*(A1533-E1533)/365.25, 0)</f>
        <v>0</v>
      </c>
      <c r="N1533" s="42" t="n">
        <f aca="false">(L1533*H1533 + M1533*I1533) * K1533</f>
        <v>0</v>
      </c>
      <c r="O1533" s="43" t="n">
        <f aca="false">IF(A1533&lt;=$G$2, $D$2*(1-$D$3), 0)</f>
        <v>0</v>
      </c>
      <c r="P1533" s="44" t="n">
        <f aca="false">O1533*I1533*K1533</f>
        <v>0</v>
      </c>
    </row>
    <row r="1534" customFormat="false" ht="15" hidden="false" customHeight="false" outlineLevel="0" collapsed="false">
      <c r="A1534" s="4" t="n">
        <f aca="false">WORKDAY(A1533, 1)</f>
        <v>46029</v>
      </c>
      <c r="B1534" s="33" t="n">
        <f aca="false">DATE(2000, MONTH(A1534), DAY(A1534))</f>
        <v>36532</v>
      </c>
      <c r="C1534" s="33" t="n">
        <f aca="false">VLOOKUP(B1534, $R$9:$S$13, 2)</f>
        <v>36605</v>
      </c>
      <c r="D1534" s="34" t="n">
        <f aca="false">IF(OR(C1534=B1534, AND(C1534&lt;&gt;C1533, C1533&gt;B1533)), 1, 0)</f>
        <v>0</v>
      </c>
      <c r="E1534" s="4" t="n">
        <f aca="false" t="array" ref="E1534:E1534">INDEX($A$9:A1533, MAX(IF($D$9:D1533=1, ROW(D$9:$D1533)-ROW($D$9)+1, 0)))</f>
        <v>46013</v>
      </c>
      <c r="F1534" s="36" t="n">
        <f aca="false">(A1534-$A$2)/365.25</f>
        <v>5.84531143052704</v>
      </c>
      <c r="G1534" s="37" t="n">
        <f aca="false">INDEX('Default Prob'!$P$5:$P$14,MIN(1+_xlfn.IFNA(MATCH(F1534,'Default Prob'!$F$5:$F$14,1),0),COUNT('Default Prob'!$P$5:$P$14)))</f>
        <v>0.0488818117920023</v>
      </c>
      <c r="H1534" s="37" t="n">
        <f aca="false">H1533*EXP(-G1533*(F1534-F1533))</f>
        <v>0.791955335305694</v>
      </c>
      <c r="I1534" s="38" t="n">
        <f aca="false">H1533-H1534</f>
        <v>0.000105995351711741</v>
      </c>
      <c r="J1534" s="39" t="n">
        <f aca="false">INDEX('Default Prob'!$C$3:$C$20, _xlfn.IFNA(MATCH(F1534, 'Default Prob'!$B$3:$B$20, 1), 1))</f>
        <v>-0.00443</v>
      </c>
      <c r="K1534" s="40" t="n">
        <f aca="false">1/((1+J1534)^F1534)</f>
        <v>1.02629194845406</v>
      </c>
      <c r="L1534" s="41" t="n">
        <f aca="false">IF(AND(D1534, A1534 &lt;= $G$2), $D$5*$D$2*(A1534-E1534)/365.25, 0)</f>
        <v>0</v>
      </c>
      <c r="M1534" s="41" t="n">
        <f aca="false">IF(A1534&lt;=$G$2, $D$5*$D$2*(A1534-E1534)/365.25, 0)</f>
        <v>0</v>
      </c>
      <c r="N1534" s="42" t="n">
        <f aca="false">(L1534*H1534 + M1534*I1534) * K1534</f>
        <v>0</v>
      </c>
      <c r="O1534" s="43" t="n">
        <f aca="false">IF(A1534&lt;=$G$2, $D$2*(1-$D$3), 0)</f>
        <v>0</v>
      </c>
      <c r="P1534" s="44" t="n">
        <f aca="false">O1534*I1534*K1534</f>
        <v>0</v>
      </c>
    </row>
    <row r="1535" customFormat="false" ht="15" hidden="false" customHeight="false" outlineLevel="0" collapsed="false">
      <c r="A1535" s="4" t="n">
        <f aca="false">WORKDAY(A1534, 1)</f>
        <v>46030</v>
      </c>
      <c r="B1535" s="33" t="n">
        <f aca="false">DATE(2000, MONTH(A1535), DAY(A1535))</f>
        <v>36533</v>
      </c>
      <c r="C1535" s="33" t="n">
        <f aca="false">VLOOKUP(B1535, $R$9:$S$13, 2)</f>
        <v>36605</v>
      </c>
      <c r="D1535" s="34" t="n">
        <f aca="false">IF(OR(C1535=B1535, AND(C1535&lt;&gt;C1534, C1534&gt;B1534)), 1, 0)</f>
        <v>0</v>
      </c>
      <c r="E1535" s="4" t="n">
        <f aca="false" t="array" ref="E1535:E1535">INDEX($A$9:A1534, MAX(IF($D$9:D1534=1, ROW(D$9:$D1534)-ROW($D$9)+1, 0)))</f>
        <v>46013</v>
      </c>
      <c r="F1535" s="36" t="n">
        <f aca="false">(A1535-$A$2)/365.25</f>
        <v>5.84804928131417</v>
      </c>
      <c r="G1535" s="37" t="n">
        <f aca="false">INDEX('Default Prob'!$P$5:$P$14,MIN(1+_xlfn.IFNA(MATCH(F1535,'Default Prob'!$F$5:$F$14,1),0),COUNT('Default Prob'!$P$5:$P$14)))</f>
        <v>0.0488818117920023</v>
      </c>
      <c r="H1535" s="37" t="n">
        <f aca="false">H1534*EXP(-G1534*(F1535-F1534))</f>
        <v>0.791849354138509</v>
      </c>
      <c r="I1535" s="38" t="n">
        <f aca="false">H1534-H1535</f>
        <v>0.000105981167185631</v>
      </c>
      <c r="J1535" s="39" t="n">
        <f aca="false">INDEX('Default Prob'!$C$3:$C$20, _xlfn.IFNA(MATCH(F1535, 'Default Prob'!$B$3:$B$20, 1), 1))</f>
        <v>-0.00443</v>
      </c>
      <c r="K1535" s="40" t="n">
        <f aca="false">1/((1+J1535)^F1535)</f>
        <v>1.02630442374853</v>
      </c>
      <c r="L1535" s="41" t="n">
        <f aca="false">IF(AND(D1535, A1535 &lt;= $G$2), $D$5*$D$2*(A1535-E1535)/365.25, 0)</f>
        <v>0</v>
      </c>
      <c r="M1535" s="41" t="n">
        <f aca="false">IF(A1535&lt;=$G$2, $D$5*$D$2*(A1535-E1535)/365.25, 0)</f>
        <v>0</v>
      </c>
      <c r="N1535" s="42" t="n">
        <f aca="false">(L1535*H1535 + M1535*I1535) * K1535</f>
        <v>0</v>
      </c>
      <c r="O1535" s="43" t="n">
        <f aca="false">IF(A1535&lt;=$G$2, $D$2*(1-$D$3), 0)</f>
        <v>0</v>
      </c>
      <c r="P1535" s="44" t="n">
        <f aca="false">O1535*I1535*K1535</f>
        <v>0</v>
      </c>
    </row>
    <row r="1536" customFormat="false" ht="15" hidden="false" customHeight="false" outlineLevel="0" collapsed="false">
      <c r="A1536" s="4" t="n">
        <f aca="false">WORKDAY(A1535, 1)</f>
        <v>46031</v>
      </c>
      <c r="B1536" s="33" t="n">
        <f aca="false">DATE(2000, MONTH(A1536), DAY(A1536))</f>
        <v>36534</v>
      </c>
      <c r="C1536" s="33" t="n">
        <f aca="false">VLOOKUP(B1536, $R$9:$S$13, 2)</f>
        <v>36605</v>
      </c>
      <c r="D1536" s="34" t="n">
        <f aca="false">IF(OR(C1536=B1536, AND(C1536&lt;&gt;C1535, C1535&gt;B1535)), 1, 0)</f>
        <v>0</v>
      </c>
      <c r="E1536" s="4" t="n">
        <f aca="false" t="array" ref="E1536:E1536">INDEX($A$9:A1535, MAX(IF($D$9:D1535=1, ROW(D$9:$D1535)-ROW($D$9)+1, 0)))</f>
        <v>46013</v>
      </c>
      <c r="F1536" s="36" t="n">
        <f aca="false">(A1536-$A$2)/365.25</f>
        <v>5.8507871321013</v>
      </c>
      <c r="G1536" s="37" t="n">
        <f aca="false">INDEX('Default Prob'!$P$5:$P$14,MIN(1+_xlfn.IFNA(MATCH(F1536,'Default Prob'!$F$5:$F$14,1),0),COUNT('Default Prob'!$P$5:$P$14)))</f>
        <v>0.0488818117920023</v>
      </c>
      <c r="H1536" s="37" t="n">
        <f aca="false">H1535*EXP(-G1535*(F1536-F1535))</f>
        <v>0.791743387153951</v>
      </c>
      <c r="I1536" s="38" t="n">
        <f aca="false">H1535-H1536</f>
        <v>0.000105966984557782</v>
      </c>
      <c r="J1536" s="39" t="n">
        <f aca="false">INDEX('Default Prob'!$C$3:$C$20, _xlfn.IFNA(MATCH(F1536, 'Default Prob'!$B$3:$B$20, 1), 1))</f>
        <v>-0.00443</v>
      </c>
      <c r="K1536" s="40" t="n">
        <f aca="false">1/((1+J1536)^F1536)</f>
        <v>1.02631689919465</v>
      </c>
      <c r="L1536" s="41" t="n">
        <f aca="false">IF(AND(D1536, A1536 &lt;= $G$2), $D$5*$D$2*(A1536-E1536)/365.25, 0)</f>
        <v>0</v>
      </c>
      <c r="M1536" s="41" t="n">
        <f aca="false">IF(A1536&lt;=$G$2, $D$5*$D$2*(A1536-E1536)/365.25, 0)</f>
        <v>0</v>
      </c>
      <c r="N1536" s="42" t="n">
        <f aca="false">(L1536*H1536 + M1536*I1536) * K1536</f>
        <v>0</v>
      </c>
      <c r="O1536" s="43" t="n">
        <f aca="false">IF(A1536&lt;=$G$2, $D$2*(1-$D$3), 0)</f>
        <v>0</v>
      </c>
      <c r="P1536" s="44" t="n">
        <f aca="false">O1536*I1536*K1536</f>
        <v>0</v>
      </c>
    </row>
    <row r="1537" customFormat="false" ht="15" hidden="false" customHeight="false" outlineLevel="0" collapsed="false">
      <c r="A1537" s="4" t="n">
        <f aca="false">WORKDAY(A1536, 1)</f>
        <v>46034</v>
      </c>
      <c r="B1537" s="33" t="n">
        <f aca="false">DATE(2000, MONTH(A1537), DAY(A1537))</f>
        <v>36537</v>
      </c>
      <c r="C1537" s="33" t="n">
        <f aca="false">VLOOKUP(B1537, $R$9:$S$13, 2)</f>
        <v>36605</v>
      </c>
      <c r="D1537" s="34" t="n">
        <f aca="false">IF(OR(C1537=B1537, AND(C1537&lt;&gt;C1536, C1536&gt;B1536)), 1, 0)</f>
        <v>0</v>
      </c>
      <c r="E1537" s="4" t="n">
        <f aca="false" t="array" ref="E1537:E1537">INDEX($A$9:A1536, MAX(IF($D$9:D1536=1, ROW(D$9:$D1536)-ROW($D$9)+1, 0)))</f>
        <v>46013</v>
      </c>
      <c r="F1537" s="36" t="n">
        <f aca="false">(A1537-$A$2)/365.25</f>
        <v>5.8590006844627</v>
      </c>
      <c r="G1537" s="37" t="n">
        <f aca="false">INDEX('Default Prob'!$P$5:$P$14,MIN(1+_xlfn.IFNA(MATCH(F1537,'Default Prob'!$F$5:$F$14,1),0),COUNT('Default Prob'!$P$5:$P$14)))</f>
        <v>0.0488818117920023</v>
      </c>
      <c r="H1537" s="37" t="n">
        <f aca="false">H1536*EXP(-G1536*(F1537-F1536))</f>
        <v>0.791425571277066</v>
      </c>
      <c r="I1537" s="38" t="n">
        <f aca="false">H1536-H1537</f>
        <v>0.00031781587688462</v>
      </c>
      <c r="J1537" s="39" t="n">
        <f aca="false">INDEX('Default Prob'!$C$3:$C$20, _xlfn.IFNA(MATCH(F1537, 'Default Prob'!$B$3:$B$20, 1), 1))</f>
        <v>-0.00443</v>
      </c>
      <c r="K1537" s="40" t="n">
        <f aca="false">1/((1+J1537)^F1537)</f>
        <v>1.02635432644288</v>
      </c>
      <c r="L1537" s="41" t="n">
        <f aca="false">IF(AND(D1537, A1537 &lt;= $G$2), $D$5*$D$2*(A1537-E1537)/365.25, 0)</f>
        <v>0</v>
      </c>
      <c r="M1537" s="41" t="n">
        <f aca="false">IF(A1537&lt;=$G$2, $D$5*$D$2*(A1537-E1537)/365.25, 0)</f>
        <v>0</v>
      </c>
      <c r="N1537" s="42" t="n">
        <f aca="false">(L1537*H1537 + M1537*I1537) * K1537</f>
        <v>0</v>
      </c>
      <c r="O1537" s="43" t="n">
        <f aca="false">IF(A1537&lt;=$G$2, $D$2*(1-$D$3), 0)</f>
        <v>0</v>
      </c>
      <c r="P1537" s="44" t="n">
        <f aca="false">O1537*I1537*K1537</f>
        <v>0</v>
      </c>
    </row>
    <row r="1538" customFormat="false" ht="15" hidden="false" customHeight="false" outlineLevel="0" collapsed="false">
      <c r="A1538" s="4" t="n">
        <f aca="false">WORKDAY(A1537, 1)</f>
        <v>46035</v>
      </c>
      <c r="B1538" s="33" t="n">
        <f aca="false">DATE(2000, MONTH(A1538), DAY(A1538))</f>
        <v>36538</v>
      </c>
      <c r="C1538" s="33" t="n">
        <f aca="false">VLOOKUP(B1538, $R$9:$S$13, 2)</f>
        <v>36605</v>
      </c>
      <c r="D1538" s="34" t="n">
        <f aca="false">IF(OR(C1538=B1538, AND(C1538&lt;&gt;C1537, C1537&gt;B1537)), 1, 0)</f>
        <v>0</v>
      </c>
      <c r="E1538" s="4" t="n">
        <f aca="false" t="array" ref="E1538:E1538">INDEX($A$9:A1537, MAX(IF($D$9:D1537=1, ROW(D$9:$D1537)-ROW($D$9)+1, 0)))</f>
        <v>46013</v>
      </c>
      <c r="F1538" s="36" t="n">
        <f aca="false">(A1538-$A$2)/365.25</f>
        <v>5.86173853524983</v>
      </c>
      <c r="G1538" s="37" t="n">
        <f aca="false">INDEX('Default Prob'!$P$5:$P$14,MIN(1+_xlfn.IFNA(MATCH(F1538,'Default Prob'!$F$5:$F$14,1),0),COUNT('Default Prob'!$P$5:$P$14)))</f>
        <v>0.0488818117920023</v>
      </c>
      <c r="H1538" s="37" t="n">
        <f aca="false">H1537*EXP(-G1537*(F1538-F1537))</f>
        <v>0.791319661004043</v>
      </c>
      <c r="I1538" s="38" t="n">
        <f aca="false">H1537-H1538</f>
        <v>0.000105910273023313</v>
      </c>
      <c r="J1538" s="39" t="n">
        <f aca="false">INDEX('Default Prob'!$C$3:$C$20, _xlfn.IFNA(MATCH(F1538, 'Default Prob'!$B$3:$B$20, 1), 1))</f>
        <v>-0.00443</v>
      </c>
      <c r="K1538" s="40" t="n">
        <f aca="false">1/((1+J1538)^F1538)</f>
        <v>1.0263668024956</v>
      </c>
      <c r="L1538" s="41" t="n">
        <f aca="false">IF(AND(D1538, A1538 &lt;= $G$2), $D$5*$D$2*(A1538-E1538)/365.25, 0)</f>
        <v>0</v>
      </c>
      <c r="M1538" s="41" t="n">
        <f aca="false">IF(A1538&lt;=$G$2, $D$5*$D$2*(A1538-E1538)/365.25, 0)</f>
        <v>0</v>
      </c>
      <c r="N1538" s="42" t="n">
        <f aca="false">(L1538*H1538 + M1538*I1538) * K1538</f>
        <v>0</v>
      </c>
      <c r="O1538" s="43" t="n">
        <f aca="false">IF(A1538&lt;=$G$2, $D$2*(1-$D$3), 0)</f>
        <v>0</v>
      </c>
      <c r="P1538" s="44" t="n">
        <f aca="false">O1538*I1538*K1538</f>
        <v>0</v>
      </c>
    </row>
    <row r="1539" customFormat="false" ht="15" hidden="false" customHeight="false" outlineLevel="0" collapsed="false">
      <c r="A1539" s="4" t="n">
        <f aca="false">WORKDAY(A1538, 1)</f>
        <v>46036</v>
      </c>
      <c r="B1539" s="33" t="n">
        <f aca="false">DATE(2000, MONTH(A1539), DAY(A1539))</f>
        <v>36539</v>
      </c>
      <c r="C1539" s="33" t="n">
        <f aca="false">VLOOKUP(B1539, $R$9:$S$13, 2)</f>
        <v>36605</v>
      </c>
      <c r="D1539" s="34" t="n">
        <f aca="false">IF(OR(C1539=B1539, AND(C1539&lt;&gt;C1538, C1538&gt;B1538)), 1, 0)</f>
        <v>0</v>
      </c>
      <c r="E1539" s="4" t="n">
        <f aca="false" t="array" ref="E1539:E1539">INDEX($A$9:A1538, MAX(IF($D$9:D1538=1, ROW(D$9:$D1538)-ROW($D$9)+1, 0)))</f>
        <v>46013</v>
      </c>
      <c r="F1539" s="36" t="n">
        <f aca="false">(A1539-$A$2)/365.25</f>
        <v>5.86447638603696</v>
      </c>
      <c r="G1539" s="37" t="n">
        <f aca="false">INDEX('Default Prob'!$P$5:$P$14,MIN(1+_xlfn.IFNA(MATCH(F1539,'Default Prob'!$F$5:$F$14,1),0),COUNT('Default Prob'!$P$5:$P$14)))</f>
        <v>0.0488818117920023</v>
      </c>
      <c r="H1539" s="37" t="n">
        <f aca="false">H1538*EXP(-G1538*(F1539-F1538))</f>
        <v>0.79121376490416</v>
      </c>
      <c r="I1539" s="38" t="n">
        <f aca="false">H1538-H1539</f>
        <v>0.000105896099882763</v>
      </c>
      <c r="J1539" s="39" t="n">
        <f aca="false">INDEX('Default Prob'!$C$3:$C$20, _xlfn.IFNA(MATCH(F1539, 'Default Prob'!$B$3:$B$20, 1), 1))</f>
        <v>-0.00443</v>
      </c>
      <c r="K1539" s="40" t="n">
        <f aca="false">1/((1+J1539)^F1539)</f>
        <v>1.02637927869997</v>
      </c>
      <c r="L1539" s="41" t="n">
        <f aca="false">IF(AND(D1539, A1539 &lt;= $G$2), $D$5*$D$2*(A1539-E1539)/365.25, 0)</f>
        <v>0</v>
      </c>
      <c r="M1539" s="41" t="n">
        <f aca="false">IF(A1539&lt;=$G$2, $D$5*$D$2*(A1539-E1539)/365.25, 0)</f>
        <v>0</v>
      </c>
      <c r="N1539" s="42" t="n">
        <f aca="false">(L1539*H1539 + M1539*I1539) * K1539</f>
        <v>0</v>
      </c>
      <c r="O1539" s="43" t="n">
        <f aca="false">IF(A1539&lt;=$G$2, $D$2*(1-$D$3), 0)</f>
        <v>0</v>
      </c>
      <c r="P1539" s="44" t="n">
        <f aca="false">O1539*I1539*K1539</f>
        <v>0</v>
      </c>
    </row>
    <row r="1540" customFormat="false" ht="15" hidden="false" customHeight="false" outlineLevel="0" collapsed="false">
      <c r="A1540" s="4" t="n">
        <f aca="false">WORKDAY(A1539, 1)</f>
        <v>46037</v>
      </c>
      <c r="B1540" s="33" t="n">
        <f aca="false">DATE(2000, MONTH(A1540), DAY(A1540))</f>
        <v>36540</v>
      </c>
      <c r="C1540" s="33" t="n">
        <f aca="false">VLOOKUP(B1540, $R$9:$S$13, 2)</f>
        <v>36605</v>
      </c>
      <c r="D1540" s="34" t="n">
        <f aca="false">IF(OR(C1540=B1540, AND(C1540&lt;&gt;C1539, C1539&gt;B1539)), 1, 0)</f>
        <v>0</v>
      </c>
      <c r="E1540" s="4" t="n">
        <f aca="false" t="array" ref="E1540:E1540">INDEX($A$9:A1539, MAX(IF($D$9:D1539=1, ROW(D$9:$D1539)-ROW($D$9)+1, 0)))</f>
        <v>46013</v>
      </c>
      <c r="F1540" s="36" t="n">
        <f aca="false">(A1540-$A$2)/365.25</f>
        <v>5.86721423682409</v>
      </c>
      <c r="G1540" s="37" t="n">
        <f aca="false">INDEX('Default Prob'!$P$5:$P$14,MIN(1+_xlfn.IFNA(MATCH(F1540,'Default Prob'!$F$5:$F$14,1),0),COUNT('Default Prob'!$P$5:$P$14)))</f>
        <v>0.0488818117920023</v>
      </c>
      <c r="H1540" s="37" t="n">
        <f aca="false">H1539*EXP(-G1539*(F1540-F1539))</f>
        <v>0.791107882975521</v>
      </c>
      <c r="I1540" s="38" t="n">
        <f aca="false">H1539-H1540</f>
        <v>0.000105881928638696</v>
      </c>
      <c r="J1540" s="39" t="n">
        <f aca="false">INDEX('Default Prob'!$C$3:$C$20, _xlfn.IFNA(MATCH(F1540, 'Default Prob'!$B$3:$B$20, 1), 1))</f>
        <v>-0.00443</v>
      </c>
      <c r="K1540" s="40" t="n">
        <f aca="false">1/((1+J1540)^F1540)</f>
        <v>1.026391755056</v>
      </c>
      <c r="L1540" s="41" t="n">
        <f aca="false">IF(AND(D1540, A1540 &lt;= $G$2), $D$5*$D$2*(A1540-E1540)/365.25, 0)</f>
        <v>0</v>
      </c>
      <c r="M1540" s="41" t="n">
        <f aca="false">IF(A1540&lt;=$G$2, $D$5*$D$2*(A1540-E1540)/365.25, 0)</f>
        <v>0</v>
      </c>
      <c r="N1540" s="42" t="n">
        <f aca="false">(L1540*H1540 + M1540*I1540) * K1540</f>
        <v>0</v>
      </c>
      <c r="O1540" s="43" t="n">
        <f aca="false">IF(A1540&lt;=$G$2, $D$2*(1-$D$3), 0)</f>
        <v>0</v>
      </c>
      <c r="P1540" s="44" t="n">
        <f aca="false">O1540*I1540*K1540</f>
        <v>0</v>
      </c>
    </row>
    <row r="1541" customFormat="false" ht="15" hidden="false" customHeight="false" outlineLevel="0" collapsed="false">
      <c r="A1541" s="4" t="n">
        <f aca="false">WORKDAY(A1540, 1)</f>
        <v>46038</v>
      </c>
      <c r="B1541" s="33" t="n">
        <f aca="false">DATE(2000, MONTH(A1541), DAY(A1541))</f>
        <v>36541</v>
      </c>
      <c r="C1541" s="33" t="n">
        <f aca="false">VLOOKUP(B1541, $R$9:$S$13, 2)</f>
        <v>36605</v>
      </c>
      <c r="D1541" s="34" t="n">
        <f aca="false">IF(OR(C1541=B1541, AND(C1541&lt;&gt;C1540, C1540&gt;B1540)), 1, 0)</f>
        <v>0</v>
      </c>
      <c r="E1541" s="4" t="n">
        <f aca="false" t="array" ref="E1541:E1541">INDEX($A$9:A1540, MAX(IF($D$9:D1540=1, ROW(D$9:$D1540)-ROW($D$9)+1, 0)))</f>
        <v>46013</v>
      </c>
      <c r="F1541" s="36" t="n">
        <f aca="false">(A1541-$A$2)/365.25</f>
        <v>5.86995208761123</v>
      </c>
      <c r="G1541" s="37" t="n">
        <f aca="false">INDEX('Default Prob'!$P$5:$P$14,MIN(1+_xlfn.IFNA(MATCH(F1541,'Default Prob'!$F$5:$F$14,1),0),COUNT('Default Prob'!$P$5:$P$14)))</f>
        <v>0.0488818117920023</v>
      </c>
      <c r="H1541" s="37" t="n">
        <f aca="false">H1540*EXP(-G1540*(F1541-F1540))</f>
        <v>0.79100201521623</v>
      </c>
      <c r="I1541" s="38" t="n">
        <f aca="false">H1540-H1541</f>
        <v>0.000105867759291223</v>
      </c>
      <c r="J1541" s="39" t="n">
        <f aca="false">INDEX('Default Prob'!$C$3:$C$20, _xlfn.IFNA(MATCH(F1541, 'Default Prob'!$B$3:$B$20, 1), 1))</f>
        <v>-0.00443</v>
      </c>
      <c r="K1541" s="40" t="n">
        <f aca="false">1/((1+J1541)^F1541)</f>
        <v>1.02640423156369</v>
      </c>
      <c r="L1541" s="41" t="n">
        <f aca="false">IF(AND(D1541, A1541 &lt;= $G$2), $D$5*$D$2*(A1541-E1541)/365.25, 0)</f>
        <v>0</v>
      </c>
      <c r="M1541" s="41" t="n">
        <f aca="false">IF(A1541&lt;=$G$2, $D$5*$D$2*(A1541-E1541)/365.25, 0)</f>
        <v>0</v>
      </c>
      <c r="N1541" s="42" t="n">
        <f aca="false">(L1541*H1541 + M1541*I1541) * K1541</f>
        <v>0</v>
      </c>
      <c r="O1541" s="43" t="n">
        <f aca="false">IF(A1541&lt;=$G$2, $D$2*(1-$D$3), 0)</f>
        <v>0</v>
      </c>
      <c r="P1541" s="44" t="n">
        <f aca="false">O1541*I1541*K1541</f>
        <v>0</v>
      </c>
    </row>
    <row r="1542" customFormat="false" ht="15" hidden="false" customHeight="false" outlineLevel="0" collapsed="false">
      <c r="A1542" s="4" t="n">
        <f aca="false">WORKDAY(A1541, 1)</f>
        <v>46041</v>
      </c>
      <c r="B1542" s="33" t="n">
        <f aca="false">DATE(2000, MONTH(A1542), DAY(A1542))</f>
        <v>36544</v>
      </c>
      <c r="C1542" s="33" t="n">
        <f aca="false">VLOOKUP(B1542, $R$9:$S$13, 2)</f>
        <v>36605</v>
      </c>
      <c r="D1542" s="34" t="n">
        <f aca="false">IF(OR(C1542=B1542, AND(C1542&lt;&gt;C1541, C1541&gt;B1541)), 1, 0)</f>
        <v>0</v>
      </c>
      <c r="E1542" s="4" t="n">
        <f aca="false" t="array" ref="E1542:E1542">INDEX($A$9:A1541, MAX(IF($D$9:D1541=1, ROW(D$9:$D1541)-ROW($D$9)+1, 0)))</f>
        <v>46013</v>
      </c>
      <c r="F1542" s="36" t="n">
        <f aca="false">(A1542-$A$2)/365.25</f>
        <v>5.87816563997262</v>
      </c>
      <c r="G1542" s="37" t="n">
        <f aca="false">INDEX('Default Prob'!$P$5:$P$14,MIN(1+_xlfn.IFNA(MATCH(F1542,'Default Prob'!$F$5:$F$14,1),0),COUNT('Default Prob'!$P$5:$P$14)))</f>
        <v>0.0488818117920023</v>
      </c>
      <c r="H1542" s="37" t="n">
        <f aca="false">H1541*EXP(-G1541*(F1542-F1541))</f>
        <v>0.790684496935481</v>
      </c>
      <c r="I1542" s="38" t="n">
        <f aca="false">H1541-H1542</f>
        <v>0.000317518280748885</v>
      </c>
      <c r="J1542" s="39" t="n">
        <f aca="false">INDEX('Default Prob'!$C$3:$C$20, _xlfn.IFNA(MATCH(F1542, 'Default Prob'!$B$3:$B$20, 1), 1))</f>
        <v>-0.00443</v>
      </c>
      <c r="K1542" s="40" t="n">
        <f aca="false">1/((1+J1542)^F1542)</f>
        <v>1.02644166199672</v>
      </c>
      <c r="L1542" s="41" t="n">
        <f aca="false">IF(AND(D1542, A1542 &lt;= $G$2), $D$5*$D$2*(A1542-E1542)/365.25, 0)</f>
        <v>0</v>
      </c>
      <c r="M1542" s="41" t="n">
        <f aca="false">IF(A1542&lt;=$G$2, $D$5*$D$2*(A1542-E1542)/365.25, 0)</f>
        <v>0</v>
      </c>
      <c r="N1542" s="42" t="n">
        <f aca="false">(L1542*H1542 + M1542*I1542) * K1542</f>
        <v>0</v>
      </c>
      <c r="O1542" s="43" t="n">
        <f aca="false">IF(A1542&lt;=$G$2, $D$2*(1-$D$3), 0)</f>
        <v>0</v>
      </c>
      <c r="P1542" s="44" t="n">
        <f aca="false">O1542*I1542*K1542</f>
        <v>0</v>
      </c>
    </row>
    <row r="1543" customFormat="false" ht="15" hidden="false" customHeight="false" outlineLevel="0" collapsed="false">
      <c r="A1543" s="4" t="n">
        <f aca="false">WORKDAY(A1542, 1)</f>
        <v>46042</v>
      </c>
      <c r="B1543" s="33" t="n">
        <f aca="false">DATE(2000, MONTH(A1543), DAY(A1543))</f>
        <v>36545</v>
      </c>
      <c r="C1543" s="33" t="n">
        <f aca="false">VLOOKUP(B1543, $R$9:$S$13, 2)</f>
        <v>36605</v>
      </c>
      <c r="D1543" s="34" t="n">
        <f aca="false">IF(OR(C1543=B1543, AND(C1543&lt;&gt;C1542, C1542&gt;B1542)), 1, 0)</f>
        <v>0</v>
      </c>
      <c r="E1543" s="4" t="n">
        <f aca="false" t="array" ref="E1543:E1543">INDEX($A$9:A1542, MAX(IF($D$9:D1542=1, ROW(D$9:$D1542)-ROW($D$9)+1, 0)))</f>
        <v>46013</v>
      </c>
      <c r="F1543" s="36" t="n">
        <f aca="false">(A1543-$A$2)/365.25</f>
        <v>5.88090349075975</v>
      </c>
      <c r="G1543" s="37" t="n">
        <f aca="false">INDEX('Default Prob'!$P$5:$P$14,MIN(1+_xlfn.IFNA(MATCH(F1543,'Default Prob'!$F$5:$F$14,1),0),COUNT('Default Prob'!$P$5:$P$14)))</f>
        <v>0.0488818117920023</v>
      </c>
      <c r="H1543" s="37" t="n">
        <f aca="false">H1542*EXP(-G1542*(F1543-F1542))</f>
        <v>0.790578685834621</v>
      </c>
      <c r="I1543" s="38" t="n">
        <f aca="false">H1542-H1543</f>
        <v>0.000105811100860276</v>
      </c>
      <c r="J1543" s="39" t="n">
        <f aca="false">INDEX('Default Prob'!$C$3:$C$20, _xlfn.IFNA(MATCH(F1543, 'Default Prob'!$B$3:$B$20, 1), 1))</f>
        <v>-0.00443</v>
      </c>
      <c r="K1543" s="40" t="n">
        <f aca="false">1/((1+J1543)^F1543)</f>
        <v>1.02645413911107</v>
      </c>
      <c r="L1543" s="41" t="n">
        <f aca="false">IF(AND(D1543, A1543 &lt;= $G$2), $D$5*$D$2*(A1543-E1543)/365.25, 0)</f>
        <v>0</v>
      </c>
      <c r="M1543" s="41" t="n">
        <f aca="false">IF(A1543&lt;=$G$2, $D$5*$D$2*(A1543-E1543)/365.25, 0)</f>
        <v>0</v>
      </c>
      <c r="N1543" s="42" t="n">
        <f aca="false">(L1543*H1543 + M1543*I1543) * K1543</f>
        <v>0</v>
      </c>
      <c r="O1543" s="43" t="n">
        <f aca="false">IF(A1543&lt;=$G$2, $D$2*(1-$D$3), 0)</f>
        <v>0</v>
      </c>
      <c r="P1543" s="44" t="n">
        <f aca="false">O1543*I1543*K1543</f>
        <v>0</v>
      </c>
    </row>
    <row r="1544" customFormat="false" ht="15" hidden="false" customHeight="false" outlineLevel="0" collapsed="false">
      <c r="A1544" s="4" t="n">
        <f aca="false">WORKDAY(A1543, 1)</f>
        <v>46043</v>
      </c>
      <c r="B1544" s="33" t="n">
        <f aca="false">DATE(2000, MONTH(A1544), DAY(A1544))</f>
        <v>36546</v>
      </c>
      <c r="C1544" s="33" t="n">
        <f aca="false">VLOOKUP(B1544, $R$9:$S$13, 2)</f>
        <v>36605</v>
      </c>
      <c r="D1544" s="34" t="n">
        <f aca="false">IF(OR(C1544=B1544, AND(C1544&lt;&gt;C1543, C1543&gt;B1543)), 1, 0)</f>
        <v>0</v>
      </c>
      <c r="E1544" s="4" t="n">
        <f aca="false" t="array" ref="E1544:E1544">INDEX($A$9:A1543, MAX(IF($D$9:D1543=1, ROW(D$9:$D1543)-ROW($D$9)+1, 0)))</f>
        <v>46013</v>
      </c>
      <c r="F1544" s="36" t="n">
        <f aca="false">(A1544-$A$2)/365.25</f>
        <v>5.88364134154689</v>
      </c>
      <c r="G1544" s="37" t="n">
        <f aca="false">INDEX('Default Prob'!$P$5:$P$14,MIN(1+_xlfn.IFNA(MATCH(F1544,'Default Prob'!$F$5:$F$14,1),0),COUNT('Default Prob'!$P$5:$P$14)))</f>
        <v>0.0488818117920023</v>
      </c>
      <c r="H1544" s="37" t="n">
        <f aca="false">H1543*EXP(-G1543*(F1544-F1543))</f>
        <v>0.79047288889363</v>
      </c>
      <c r="I1544" s="38" t="n">
        <f aca="false">H1543-H1544</f>
        <v>0.000105796940990999</v>
      </c>
      <c r="J1544" s="39" t="n">
        <f aca="false">INDEX('Default Prob'!$C$3:$C$20, _xlfn.IFNA(MATCH(F1544, 'Default Prob'!$B$3:$B$20, 1), 1))</f>
        <v>-0.00443</v>
      </c>
      <c r="K1544" s="40" t="n">
        <f aca="false">1/((1+J1544)^F1544)</f>
        <v>1.02646661637707</v>
      </c>
      <c r="L1544" s="41" t="n">
        <f aca="false">IF(AND(D1544, A1544 &lt;= $G$2), $D$5*$D$2*(A1544-E1544)/365.25, 0)</f>
        <v>0</v>
      </c>
      <c r="M1544" s="41" t="n">
        <f aca="false">IF(A1544&lt;=$G$2, $D$5*$D$2*(A1544-E1544)/365.25, 0)</f>
        <v>0</v>
      </c>
      <c r="N1544" s="42" t="n">
        <f aca="false">(L1544*H1544 + M1544*I1544) * K1544</f>
        <v>0</v>
      </c>
      <c r="O1544" s="43" t="n">
        <f aca="false">IF(A1544&lt;=$G$2, $D$2*(1-$D$3), 0)</f>
        <v>0</v>
      </c>
      <c r="P1544" s="44" t="n">
        <f aca="false">O1544*I1544*K1544</f>
        <v>0</v>
      </c>
    </row>
    <row r="1545" customFormat="false" ht="15" hidden="false" customHeight="false" outlineLevel="0" collapsed="false">
      <c r="A1545" s="4" t="n">
        <f aca="false">WORKDAY(A1544, 1)</f>
        <v>46044</v>
      </c>
      <c r="B1545" s="33" t="n">
        <f aca="false">DATE(2000, MONTH(A1545), DAY(A1545))</f>
        <v>36547</v>
      </c>
      <c r="C1545" s="33" t="n">
        <f aca="false">VLOOKUP(B1545, $R$9:$S$13, 2)</f>
        <v>36605</v>
      </c>
      <c r="D1545" s="34" t="n">
        <f aca="false">IF(OR(C1545=B1545, AND(C1545&lt;&gt;C1544, C1544&gt;B1544)), 1, 0)</f>
        <v>0</v>
      </c>
      <c r="E1545" s="4" t="n">
        <f aca="false" t="array" ref="E1545:E1545">INDEX($A$9:A1544, MAX(IF($D$9:D1544=1, ROW(D$9:$D1544)-ROW($D$9)+1, 0)))</f>
        <v>46013</v>
      </c>
      <c r="F1545" s="36" t="n">
        <f aca="false">(A1545-$A$2)/365.25</f>
        <v>5.88637919233402</v>
      </c>
      <c r="G1545" s="37" t="n">
        <f aca="false">INDEX('Default Prob'!$P$5:$P$14,MIN(1+_xlfn.IFNA(MATCH(F1545,'Default Prob'!$F$5:$F$14,1),0),COUNT('Default Prob'!$P$5:$P$14)))</f>
        <v>0.0488818117920023</v>
      </c>
      <c r="H1545" s="37" t="n">
        <f aca="false">H1544*EXP(-G1544*(F1545-F1544))</f>
        <v>0.790367106110613</v>
      </c>
      <c r="I1545" s="38" t="n">
        <f aca="false">H1544-H1545</f>
        <v>0.000105782783016761</v>
      </c>
      <c r="J1545" s="39" t="n">
        <f aca="false">INDEX('Default Prob'!$C$3:$C$20, _xlfn.IFNA(MATCH(F1545, 'Default Prob'!$B$3:$B$20, 1), 1))</f>
        <v>-0.00443</v>
      </c>
      <c r="K1545" s="40" t="n">
        <f aca="false">1/((1+J1545)^F1545)</f>
        <v>1.02647909379475</v>
      </c>
      <c r="L1545" s="41" t="n">
        <f aca="false">IF(AND(D1545, A1545 &lt;= $G$2), $D$5*$D$2*(A1545-E1545)/365.25, 0)</f>
        <v>0</v>
      </c>
      <c r="M1545" s="41" t="n">
        <f aca="false">IF(A1545&lt;=$G$2, $D$5*$D$2*(A1545-E1545)/365.25, 0)</f>
        <v>0</v>
      </c>
      <c r="N1545" s="42" t="n">
        <f aca="false">(L1545*H1545 + M1545*I1545) * K1545</f>
        <v>0</v>
      </c>
      <c r="O1545" s="43" t="n">
        <f aca="false">IF(A1545&lt;=$G$2, $D$2*(1-$D$3), 0)</f>
        <v>0</v>
      </c>
      <c r="P1545" s="44" t="n">
        <f aca="false">O1545*I1545*K1545</f>
        <v>0</v>
      </c>
    </row>
    <row r="1546" customFormat="false" ht="15" hidden="false" customHeight="false" outlineLevel="0" collapsed="false">
      <c r="A1546" s="4" t="n">
        <f aca="false">WORKDAY(A1545, 1)</f>
        <v>46045</v>
      </c>
      <c r="B1546" s="33" t="n">
        <f aca="false">DATE(2000, MONTH(A1546), DAY(A1546))</f>
        <v>36548</v>
      </c>
      <c r="C1546" s="33" t="n">
        <f aca="false">VLOOKUP(B1546, $R$9:$S$13, 2)</f>
        <v>36605</v>
      </c>
      <c r="D1546" s="34" t="n">
        <f aca="false">IF(OR(C1546=B1546, AND(C1546&lt;&gt;C1545, C1545&gt;B1545)), 1, 0)</f>
        <v>0</v>
      </c>
      <c r="E1546" s="4" t="n">
        <f aca="false" t="array" ref="E1546:E1546">INDEX($A$9:A1545, MAX(IF($D$9:D1545=1, ROW(D$9:$D1545)-ROW($D$9)+1, 0)))</f>
        <v>46013</v>
      </c>
      <c r="F1546" s="36" t="n">
        <f aca="false">(A1546-$A$2)/365.25</f>
        <v>5.88911704312115</v>
      </c>
      <c r="G1546" s="37" t="n">
        <f aca="false">INDEX('Default Prob'!$P$5:$P$14,MIN(1+_xlfn.IFNA(MATCH(F1546,'Default Prob'!$F$5:$F$14,1),0),COUNT('Default Prob'!$P$5:$P$14)))</f>
        <v>0.0488818117920023</v>
      </c>
      <c r="H1546" s="37" t="n">
        <f aca="false">H1545*EXP(-G1545*(F1546-F1545))</f>
        <v>0.790261337483676</v>
      </c>
      <c r="I1546" s="38" t="n">
        <f aca="false">H1545-H1546</f>
        <v>0.000105768626937008</v>
      </c>
      <c r="J1546" s="39" t="n">
        <f aca="false">INDEX('Default Prob'!$C$3:$C$20, _xlfn.IFNA(MATCH(F1546, 'Default Prob'!$B$3:$B$20, 1), 1))</f>
        <v>-0.00443</v>
      </c>
      <c r="K1546" s="40" t="n">
        <f aca="false">1/((1+J1546)^F1546)</f>
        <v>1.0264915713641</v>
      </c>
      <c r="L1546" s="41" t="n">
        <f aca="false">IF(AND(D1546, A1546 &lt;= $G$2), $D$5*$D$2*(A1546-E1546)/365.25, 0)</f>
        <v>0</v>
      </c>
      <c r="M1546" s="41" t="n">
        <f aca="false">IF(A1546&lt;=$G$2, $D$5*$D$2*(A1546-E1546)/365.25, 0)</f>
        <v>0</v>
      </c>
      <c r="N1546" s="42" t="n">
        <f aca="false">(L1546*H1546 + M1546*I1546) * K1546</f>
        <v>0</v>
      </c>
      <c r="O1546" s="43" t="n">
        <f aca="false">IF(A1546&lt;=$G$2, $D$2*(1-$D$3), 0)</f>
        <v>0</v>
      </c>
      <c r="P1546" s="44" t="n">
        <f aca="false">O1546*I1546*K1546</f>
        <v>0</v>
      </c>
    </row>
    <row r="1547" customFormat="false" ht="15" hidden="false" customHeight="false" outlineLevel="0" collapsed="false">
      <c r="A1547" s="4" t="n">
        <f aca="false">WORKDAY(A1546, 1)</f>
        <v>46048</v>
      </c>
      <c r="B1547" s="33" t="n">
        <f aca="false">DATE(2000, MONTH(A1547), DAY(A1547))</f>
        <v>36551</v>
      </c>
      <c r="C1547" s="33" t="n">
        <f aca="false">VLOOKUP(B1547, $R$9:$S$13, 2)</f>
        <v>36605</v>
      </c>
      <c r="D1547" s="34" t="n">
        <f aca="false">IF(OR(C1547=B1547, AND(C1547&lt;&gt;C1546, C1546&gt;B1546)), 1, 0)</f>
        <v>0</v>
      </c>
      <c r="E1547" s="4" t="n">
        <f aca="false" t="array" ref="E1547:E1547">INDEX($A$9:A1546, MAX(IF($D$9:D1546=1, ROW(D$9:$D1546)-ROW($D$9)+1, 0)))</f>
        <v>46013</v>
      </c>
      <c r="F1547" s="36" t="n">
        <f aca="false">(A1547-$A$2)/365.25</f>
        <v>5.89733059548255</v>
      </c>
      <c r="G1547" s="37" t="n">
        <f aca="false">INDEX('Default Prob'!$P$5:$P$14,MIN(1+_xlfn.IFNA(MATCH(F1547,'Default Prob'!$F$5:$F$14,1),0),COUNT('Default Prob'!$P$5:$P$14)))</f>
        <v>0.0488818117920023</v>
      </c>
      <c r="H1547" s="37" t="n">
        <f aca="false">H1546*EXP(-G1546*(F1547-F1546))</f>
        <v>0.7899441165204</v>
      </c>
      <c r="I1547" s="38" t="n">
        <f aca="false">H1546-H1547</f>
        <v>0.000317220963276021</v>
      </c>
      <c r="J1547" s="39" t="n">
        <f aca="false">INDEX('Default Prob'!$C$3:$C$20, _xlfn.IFNA(MATCH(F1547, 'Default Prob'!$B$3:$B$20, 1), 1))</f>
        <v>-0.00443</v>
      </c>
      <c r="K1547" s="40" t="n">
        <f aca="false">1/((1+J1547)^F1547)</f>
        <v>1.02652900498221</v>
      </c>
      <c r="L1547" s="41" t="n">
        <f aca="false">IF(AND(D1547, A1547 &lt;= $G$2), $D$5*$D$2*(A1547-E1547)/365.25, 0)</f>
        <v>0</v>
      </c>
      <c r="M1547" s="41" t="n">
        <f aca="false">IF(A1547&lt;=$G$2, $D$5*$D$2*(A1547-E1547)/365.25, 0)</f>
        <v>0</v>
      </c>
      <c r="N1547" s="42" t="n">
        <f aca="false">(L1547*H1547 + M1547*I1547) * K1547</f>
        <v>0</v>
      </c>
      <c r="O1547" s="43" t="n">
        <f aca="false">IF(A1547&lt;=$G$2, $D$2*(1-$D$3), 0)</f>
        <v>0</v>
      </c>
      <c r="P1547" s="44" t="n">
        <f aca="false">O1547*I1547*K1547</f>
        <v>0</v>
      </c>
    </row>
    <row r="1548" customFormat="false" ht="15" hidden="false" customHeight="false" outlineLevel="0" collapsed="false">
      <c r="A1548" s="4" t="n">
        <f aca="false">WORKDAY(A1547, 1)</f>
        <v>46049</v>
      </c>
      <c r="B1548" s="33" t="n">
        <f aca="false">DATE(2000, MONTH(A1548), DAY(A1548))</f>
        <v>36552</v>
      </c>
      <c r="C1548" s="33" t="n">
        <f aca="false">VLOOKUP(B1548, $R$9:$S$13, 2)</f>
        <v>36605</v>
      </c>
      <c r="D1548" s="34" t="n">
        <f aca="false">IF(OR(C1548=B1548, AND(C1548&lt;&gt;C1547, C1547&gt;B1547)), 1, 0)</f>
        <v>0</v>
      </c>
      <c r="E1548" s="4" t="n">
        <f aca="false" t="array" ref="E1548:E1548">INDEX($A$9:A1547, MAX(IF($D$9:D1547=1, ROW(D$9:$D1547)-ROW($D$9)+1, 0)))</f>
        <v>46013</v>
      </c>
      <c r="F1548" s="36" t="n">
        <f aca="false">(A1548-$A$2)/365.25</f>
        <v>5.90006844626968</v>
      </c>
      <c r="G1548" s="37" t="n">
        <f aca="false">INDEX('Default Prob'!$P$5:$P$14,MIN(1+_xlfn.IFNA(MATCH(F1548,'Default Prob'!$F$5:$F$14,1),0),COUNT('Default Prob'!$P$5:$P$14)))</f>
        <v>0.0488818117920023</v>
      </c>
      <c r="H1548" s="37" t="n">
        <f aca="false">H1547*EXP(-G1547*(F1548-F1547))</f>
        <v>0.78983840449884</v>
      </c>
      <c r="I1548" s="38" t="n">
        <f aca="false">H1547-H1548</f>
        <v>0.000105712021559845</v>
      </c>
      <c r="J1548" s="39" t="n">
        <f aca="false">INDEX('Default Prob'!$C$3:$C$20, _xlfn.IFNA(MATCH(F1548, 'Default Prob'!$B$3:$B$20, 1), 1))</f>
        <v>-0.00443</v>
      </c>
      <c r="K1548" s="40" t="n">
        <f aca="false">1/((1+J1548)^F1548)</f>
        <v>1.02654148315826</v>
      </c>
      <c r="L1548" s="41" t="n">
        <f aca="false">IF(AND(D1548, A1548 &lt;= $G$2), $D$5*$D$2*(A1548-E1548)/365.25, 0)</f>
        <v>0</v>
      </c>
      <c r="M1548" s="41" t="n">
        <f aca="false">IF(A1548&lt;=$G$2, $D$5*$D$2*(A1548-E1548)/365.25, 0)</f>
        <v>0</v>
      </c>
      <c r="N1548" s="42" t="n">
        <f aca="false">(L1548*H1548 + M1548*I1548) * K1548</f>
        <v>0</v>
      </c>
      <c r="O1548" s="43" t="n">
        <f aca="false">IF(A1548&lt;=$G$2, $D$2*(1-$D$3), 0)</f>
        <v>0</v>
      </c>
      <c r="P1548" s="44" t="n">
        <f aca="false">O1548*I1548*K1548</f>
        <v>0</v>
      </c>
    </row>
    <row r="1549" customFormat="false" ht="15" hidden="false" customHeight="false" outlineLevel="0" collapsed="false">
      <c r="A1549" s="4" t="n">
        <f aca="false">WORKDAY(A1548, 1)</f>
        <v>46050</v>
      </c>
      <c r="B1549" s="33" t="n">
        <f aca="false">DATE(2000, MONTH(A1549), DAY(A1549))</f>
        <v>36553</v>
      </c>
      <c r="C1549" s="33" t="n">
        <f aca="false">VLOOKUP(B1549, $R$9:$S$13, 2)</f>
        <v>36605</v>
      </c>
      <c r="D1549" s="34" t="n">
        <f aca="false">IF(OR(C1549=B1549, AND(C1549&lt;&gt;C1548, C1548&gt;B1548)), 1, 0)</f>
        <v>0</v>
      </c>
      <c r="E1549" s="4" t="n">
        <f aca="false" t="array" ref="E1549:E1549">INDEX($A$9:A1548, MAX(IF($D$9:D1548=1, ROW(D$9:$D1548)-ROW($D$9)+1, 0)))</f>
        <v>46013</v>
      </c>
      <c r="F1549" s="36" t="n">
        <f aca="false">(A1549-$A$2)/365.25</f>
        <v>5.90280629705681</v>
      </c>
      <c r="G1549" s="37" t="n">
        <f aca="false">INDEX('Default Prob'!$P$5:$P$14,MIN(1+_xlfn.IFNA(MATCH(F1549,'Default Prob'!$F$5:$F$14,1),0),COUNT('Default Prob'!$P$5:$P$14)))</f>
        <v>0.0488818117920023</v>
      </c>
      <c r="H1549" s="37" t="n">
        <f aca="false">H1548*EXP(-G1548*(F1549-F1548))</f>
        <v>0.789732706623891</v>
      </c>
      <c r="I1549" s="38" t="n">
        <f aca="false">H1548-H1549</f>
        <v>0.000105697874949628</v>
      </c>
      <c r="J1549" s="39" t="n">
        <f aca="false">INDEX('Default Prob'!$C$3:$C$20, _xlfn.IFNA(MATCH(F1549, 'Default Prob'!$B$3:$B$20, 1), 1))</f>
        <v>-0.00443</v>
      </c>
      <c r="K1549" s="40" t="n">
        <f aca="false">1/((1+J1549)^F1549)</f>
        <v>1.026553961486</v>
      </c>
      <c r="L1549" s="41" t="n">
        <f aca="false">IF(AND(D1549, A1549 &lt;= $G$2), $D$5*$D$2*(A1549-E1549)/365.25, 0)</f>
        <v>0</v>
      </c>
      <c r="M1549" s="41" t="n">
        <f aca="false">IF(A1549&lt;=$G$2, $D$5*$D$2*(A1549-E1549)/365.25, 0)</f>
        <v>0</v>
      </c>
      <c r="N1549" s="42" t="n">
        <f aca="false">(L1549*H1549 + M1549*I1549) * K1549</f>
        <v>0</v>
      </c>
      <c r="O1549" s="43" t="n">
        <f aca="false">IF(A1549&lt;=$G$2, $D$2*(1-$D$3), 0)</f>
        <v>0</v>
      </c>
      <c r="P1549" s="44" t="n">
        <f aca="false">O1549*I1549*K1549</f>
        <v>0</v>
      </c>
    </row>
    <row r="1550" customFormat="false" ht="15" hidden="false" customHeight="false" outlineLevel="0" collapsed="false">
      <c r="A1550" s="4" t="n">
        <f aca="false">WORKDAY(A1549, 1)</f>
        <v>46051</v>
      </c>
      <c r="B1550" s="33" t="n">
        <f aca="false">DATE(2000, MONTH(A1550), DAY(A1550))</f>
        <v>36554</v>
      </c>
      <c r="C1550" s="33" t="n">
        <f aca="false">VLOOKUP(B1550, $R$9:$S$13, 2)</f>
        <v>36605</v>
      </c>
      <c r="D1550" s="34" t="n">
        <f aca="false">IF(OR(C1550=B1550, AND(C1550&lt;&gt;C1549, C1549&gt;B1549)), 1, 0)</f>
        <v>0</v>
      </c>
      <c r="E1550" s="4" t="n">
        <f aca="false" t="array" ref="E1550:E1550">INDEX($A$9:A1549, MAX(IF($D$9:D1549=1, ROW(D$9:$D1549)-ROW($D$9)+1, 0)))</f>
        <v>46013</v>
      </c>
      <c r="F1550" s="36" t="n">
        <f aca="false">(A1550-$A$2)/365.25</f>
        <v>5.90554414784394</v>
      </c>
      <c r="G1550" s="37" t="n">
        <f aca="false">INDEX('Default Prob'!$P$5:$P$14,MIN(1+_xlfn.IFNA(MATCH(F1550,'Default Prob'!$F$5:$F$14,1),0),COUNT('Default Prob'!$P$5:$P$14)))</f>
        <v>0.0488818117920023</v>
      </c>
      <c r="H1550" s="37" t="n">
        <f aca="false">H1549*EXP(-G1549*(F1550-F1549))</f>
        <v>0.789627022893658</v>
      </c>
      <c r="I1550" s="38" t="n">
        <f aca="false">H1549-H1550</f>
        <v>0.000105683730232564</v>
      </c>
      <c r="J1550" s="39" t="n">
        <f aca="false">INDEX('Default Prob'!$C$3:$C$20, _xlfn.IFNA(MATCH(F1550, 'Default Prob'!$B$3:$B$20, 1), 1))</f>
        <v>-0.00443</v>
      </c>
      <c r="K1550" s="40" t="n">
        <f aca="false">1/((1+J1550)^F1550)</f>
        <v>1.02656643996542</v>
      </c>
      <c r="L1550" s="41" t="n">
        <f aca="false">IF(AND(D1550, A1550 &lt;= $G$2), $D$5*$D$2*(A1550-E1550)/365.25, 0)</f>
        <v>0</v>
      </c>
      <c r="M1550" s="41" t="n">
        <f aca="false">IF(A1550&lt;=$G$2, $D$5*$D$2*(A1550-E1550)/365.25, 0)</f>
        <v>0</v>
      </c>
      <c r="N1550" s="42" t="n">
        <f aca="false">(L1550*H1550 + M1550*I1550) * K1550</f>
        <v>0</v>
      </c>
      <c r="O1550" s="43" t="n">
        <f aca="false">IF(A1550&lt;=$G$2, $D$2*(1-$D$3), 0)</f>
        <v>0</v>
      </c>
      <c r="P1550" s="44" t="n">
        <f aca="false">O1550*I1550*K1550</f>
        <v>0</v>
      </c>
    </row>
    <row r="1551" customFormat="false" ht="15" hidden="false" customHeight="false" outlineLevel="0" collapsed="false">
      <c r="A1551" s="4" t="n">
        <f aca="false">WORKDAY(A1550, 1)</f>
        <v>46052</v>
      </c>
      <c r="B1551" s="33" t="n">
        <f aca="false">DATE(2000, MONTH(A1551), DAY(A1551))</f>
        <v>36555</v>
      </c>
      <c r="C1551" s="33" t="n">
        <f aca="false">VLOOKUP(B1551, $R$9:$S$13, 2)</f>
        <v>36605</v>
      </c>
      <c r="D1551" s="34" t="n">
        <f aca="false">IF(OR(C1551=B1551, AND(C1551&lt;&gt;C1550, C1550&gt;B1550)), 1, 0)</f>
        <v>0</v>
      </c>
      <c r="E1551" s="4" t="n">
        <f aca="false" t="array" ref="E1551:E1551">INDEX($A$9:A1550, MAX(IF($D$9:D1550=1, ROW(D$9:$D1550)-ROW($D$9)+1, 0)))</f>
        <v>46013</v>
      </c>
      <c r="F1551" s="36" t="n">
        <f aca="false">(A1551-$A$2)/365.25</f>
        <v>5.90828199863107</v>
      </c>
      <c r="G1551" s="37" t="n">
        <f aca="false">INDEX('Default Prob'!$P$5:$P$14,MIN(1+_xlfn.IFNA(MATCH(F1551,'Default Prob'!$F$5:$F$14,1),0),COUNT('Default Prob'!$P$5:$P$14)))</f>
        <v>0.0488818117920023</v>
      </c>
      <c r="H1551" s="37" t="n">
        <f aca="false">H1550*EXP(-G1550*(F1551-F1550))</f>
        <v>0.78952135330625</v>
      </c>
      <c r="I1551" s="38" t="n">
        <f aca="false">H1550-H1551</f>
        <v>0.000105669587408319</v>
      </c>
      <c r="J1551" s="39" t="n">
        <f aca="false">INDEX('Default Prob'!$C$3:$C$20, _xlfn.IFNA(MATCH(F1551, 'Default Prob'!$B$3:$B$20, 1), 1))</f>
        <v>-0.00443</v>
      </c>
      <c r="K1551" s="40" t="n">
        <f aca="false">1/((1+J1551)^F1551)</f>
        <v>1.02657891859652</v>
      </c>
      <c r="L1551" s="41" t="n">
        <f aca="false">IF(AND(D1551, A1551 &lt;= $G$2), $D$5*$D$2*(A1551-E1551)/365.25, 0)</f>
        <v>0</v>
      </c>
      <c r="M1551" s="41" t="n">
        <f aca="false">IF(A1551&lt;=$G$2, $D$5*$D$2*(A1551-E1551)/365.25, 0)</f>
        <v>0</v>
      </c>
      <c r="N1551" s="42" t="n">
        <f aca="false">(L1551*H1551 + M1551*I1551) * K1551</f>
        <v>0</v>
      </c>
      <c r="O1551" s="43" t="n">
        <f aca="false">IF(A1551&lt;=$G$2, $D$2*(1-$D$3), 0)</f>
        <v>0</v>
      </c>
      <c r="P1551" s="44" t="n">
        <f aca="false">O1551*I1551*K1551</f>
        <v>0</v>
      </c>
    </row>
    <row r="1552" customFormat="false" ht="15" hidden="false" customHeight="false" outlineLevel="0" collapsed="false">
      <c r="A1552" s="4" t="n">
        <f aca="false">WORKDAY(A1551, 1)</f>
        <v>46055</v>
      </c>
      <c r="B1552" s="33" t="n">
        <f aca="false">DATE(2000, MONTH(A1552), DAY(A1552))</f>
        <v>36558</v>
      </c>
      <c r="C1552" s="33" t="n">
        <f aca="false">VLOOKUP(B1552, $R$9:$S$13, 2)</f>
        <v>36605</v>
      </c>
      <c r="D1552" s="34" t="n">
        <f aca="false">IF(OR(C1552=B1552, AND(C1552&lt;&gt;C1551, C1551&gt;B1551)), 1, 0)</f>
        <v>0</v>
      </c>
      <c r="E1552" s="4" t="n">
        <f aca="false" t="array" ref="E1552:E1552">INDEX($A$9:A1551, MAX(IF($D$9:D1551=1, ROW(D$9:$D1551)-ROW($D$9)+1, 0)))</f>
        <v>46013</v>
      </c>
      <c r="F1552" s="36" t="n">
        <f aca="false">(A1552-$A$2)/365.25</f>
        <v>5.91649555099247</v>
      </c>
      <c r="G1552" s="37" t="n">
        <f aca="false">INDEX('Default Prob'!$P$5:$P$14,MIN(1+_xlfn.IFNA(MATCH(F1552,'Default Prob'!$F$5:$F$14,1),0),COUNT('Default Prob'!$P$5:$P$14)))</f>
        <v>0.0488818117920023</v>
      </c>
      <c r="H1552" s="37" t="n">
        <f aca="false">H1551*EXP(-G1551*(F1552-F1551))</f>
        <v>0.789204429382045</v>
      </c>
      <c r="I1552" s="38" t="n">
        <f aca="false">H1551-H1552</f>
        <v>0.000316923924204904</v>
      </c>
      <c r="J1552" s="39" t="n">
        <f aca="false">INDEX('Default Prob'!$C$3:$C$20, _xlfn.IFNA(MATCH(F1552, 'Default Prob'!$B$3:$B$20, 1), 1))</f>
        <v>-0.00443</v>
      </c>
      <c r="K1552" s="40" t="n">
        <f aca="false">1/((1+J1552)^F1552)</f>
        <v>1.02661635539996</v>
      </c>
      <c r="L1552" s="41" t="n">
        <f aca="false">IF(AND(D1552, A1552 &lt;= $G$2), $D$5*$D$2*(A1552-E1552)/365.25, 0)</f>
        <v>0</v>
      </c>
      <c r="M1552" s="41" t="n">
        <f aca="false">IF(A1552&lt;=$G$2, $D$5*$D$2*(A1552-E1552)/365.25, 0)</f>
        <v>0</v>
      </c>
      <c r="N1552" s="42" t="n">
        <f aca="false">(L1552*H1552 + M1552*I1552) * K1552</f>
        <v>0</v>
      </c>
      <c r="O1552" s="43" t="n">
        <f aca="false">IF(A1552&lt;=$G$2, $D$2*(1-$D$3), 0)</f>
        <v>0</v>
      </c>
      <c r="P1552" s="44" t="n">
        <f aca="false">O1552*I1552*K1552</f>
        <v>0</v>
      </c>
    </row>
    <row r="1553" customFormat="false" ht="15" hidden="false" customHeight="false" outlineLevel="0" collapsed="false">
      <c r="A1553" s="4" t="n">
        <f aca="false">WORKDAY(A1552, 1)</f>
        <v>46056</v>
      </c>
      <c r="B1553" s="33" t="n">
        <f aca="false">DATE(2000, MONTH(A1553), DAY(A1553))</f>
        <v>36559</v>
      </c>
      <c r="C1553" s="33" t="n">
        <f aca="false">VLOOKUP(B1553, $R$9:$S$13, 2)</f>
        <v>36605</v>
      </c>
      <c r="D1553" s="34" t="n">
        <f aca="false">IF(OR(C1553=B1553, AND(C1553&lt;&gt;C1552, C1552&gt;B1552)), 1, 0)</f>
        <v>0</v>
      </c>
      <c r="E1553" s="4" t="n">
        <f aca="false" t="array" ref="E1553:E1553">INDEX($A$9:A1552, MAX(IF($D$9:D1552=1, ROW(D$9:$D1552)-ROW($D$9)+1, 0)))</f>
        <v>46013</v>
      </c>
      <c r="F1553" s="36" t="n">
        <f aca="false">(A1553-$A$2)/365.25</f>
        <v>5.9192334017796</v>
      </c>
      <c r="G1553" s="37" t="n">
        <f aca="false">INDEX('Default Prob'!$P$5:$P$14,MIN(1+_xlfn.IFNA(MATCH(F1553,'Default Prob'!$F$5:$F$14,1),0),COUNT('Default Prob'!$P$5:$P$14)))</f>
        <v>0.0488818117920023</v>
      </c>
      <c r="H1553" s="37" t="n">
        <f aca="false">H1552*EXP(-G1552*(F1553-F1552))</f>
        <v>0.78909881634701</v>
      </c>
      <c r="I1553" s="38" t="n">
        <f aca="false">H1552-H1553</f>
        <v>0.000105613035035312</v>
      </c>
      <c r="J1553" s="39" t="n">
        <f aca="false">INDEX('Default Prob'!$C$3:$C$20, _xlfn.IFNA(MATCH(F1553, 'Default Prob'!$B$3:$B$20, 1), 1))</f>
        <v>-0.00443</v>
      </c>
      <c r="K1553" s="40" t="n">
        <f aca="false">1/((1+J1553)^F1553)</f>
        <v>1.02662883463783</v>
      </c>
      <c r="L1553" s="41" t="n">
        <f aca="false">IF(AND(D1553, A1553 &lt;= $G$2), $D$5*$D$2*(A1553-E1553)/365.25, 0)</f>
        <v>0</v>
      </c>
      <c r="M1553" s="41" t="n">
        <f aca="false">IF(A1553&lt;=$G$2, $D$5*$D$2*(A1553-E1553)/365.25, 0)</f>
        <v>0</v>
      </c>
      <c r="N1553" s="42" t="n">
        <f aca="false">(L1553*H1553 + M1553*I1553) * K1553</f>
        <v>0</v>
      </c>
      <c r="O1553" s="43" t="n">
        <f aca="false">IF(A1553&lt;=$G$2, $D$2*(1-$D$3), 0)</f>
        <v>0</v>
      </c>
      <c r="P1553" s="44" t="n">
        <f aca="false">O1553*I1553*K1553</f>
        <v>0</v>
      </c>
    </row>
    <row r="1554" customFormat="false" ht="15" hidden="false" customHeight="false" outlineLevel="0" collapsed="false">
      <c r="A1554" s="4" t="n">
        <f aca="false">WORKDAY(A1553, 1)</f>
        <v>46057</v>
      </c>
      <c r="B1554" s="33" t="n">
        <f aca="false">DATE(2000, MONTH(A1554), DAY(A1554))</f>
        <v>36560</v>
      </c>
      <c r="C1554" s="33" t="n">
        <f aca="false">VLOOKUP(B1554, $R$9:$S$13, 2)</f>
        <v>36605</v>
      </c>
      <c r="D1554" s="34" t="n">
        <f aca="false">IF(OR(C1554=B1554, AND(C1554&lt;&gt;C1553, C1553&gt;B1553)), 1, 0)</f>
        <v>0</v>
      </c>
      <c r="E1554" s="4" t="n">
        <f aca="false" t="array" ref="E1554:E1554">INDEX($A$9:A1553, MAX(IF($D$9:D1553=1, ROW(D$9:$D1553)-ROW($D$9)+1, 0)))</f>
        <v>46013</v>
      </c>
      <c r="F1554" s="36" t="n">
        <f aca="false">(A1554-$A$2)/365.25</f>
        <v>5.92197125256674</v>
      </c>
      <c r="G1554" s="37" t="n">
        <f aca="false">INDEX('Default Prob'!$P$5:$P$14,MIN(1+_xlfn.IFNA(MATCH(F1554,'Default Prob'!$F$5:$F$14,1),0),COUNT('Default Prob'!$P$5:$P$14)))</f>
        <v>0.0488818117920023</v>
      </c>
      <c r="H1554" s="37" t="n">
        <f aca="false">H1553*EXP(-G1553*(F1554-F1553))</f>
        <v>0.788993217445338</v>
      </c>
      <c r="I1554" s="38" t="n">
        <f aca="false">H1553-H1554</f>
        <v>0.000105598901671611</v>
      </c>
      <c r="J1554" s="39" t="n">
        <f aca="false">INDEX('Default Prob'!$C$3:$C$20, _xlfn.IFNA(MATCH(F1554, 'Default Prob'!$B$3:$B$20, 1), 1))</f>
        <v>-0.00443</v>
      </c>
      <c r="K1554" s="40" t="n">
        <f aca="false">1/((1+J1554)^F1554)</f>
        <v>1.02664131402738</v>
      </c>
      <c r="L1554" s="41" t="n">
        <f aca="false">IF(AND(D1554, A1554 &lt;= $G$2), $D$5*$D$2*(A1554-E1554)/365.25, 0)</f>
        <v>0</v>
      </c>
      <c r="M1554" s="41" t="n">
        <f aca="false">IF(A1554&lt;=$G$2, $D$5*$D$2*(A1554-E1554)/365.25, 0)</f>
        <v>0</v>
      </c>
      <c r="N1554" s="42" t="n">
        <f aca="false">(L1554*H1554 + M1554*I1554) * K1554</f>
        <v>0</v>
      </c>
      <c r="O1554" s="43" t="n">
        <f aca="false">IF(A1554&lt;=$G$2, $D$2*(1-$D$3), 0)</f>
        <v>0</v>
      </c>
      <c r="P1554" s="44" t="n">
        <f aca="false">O1554*I1554*K1554</f>
        <v>0</v>
      </c>
    </row>
    <row r="1555" customFormat="false" ht="15" hidden="false" customHeight="false" outlineLevel="0" collapsed="false">
      <c r="A1555" s="4" t="n">
        <f aca="false">WORKDAY(A1554, 1)</f>
        <v>46058</v>
      </c>
      <c r="B1555" s="33" t="n">
        <f aca="false">DATE(2000, MONTH(A1555), DAY(A1555))</f>
        <v>36561</v>
      </c>
      <c r="C1555" s="33" t="n">
        <f aca="false">VLOOKUP(B1555, $R$9:$S$13, 2)</f>
        <v>36605</v>
      </c>
      <c r="D1555" s="34" t="n">
        <f aca="false">IF(OR(C1555=B1555, AND(C1555&lt;&gt;C1554, C1554&gt;B1554)), 1, 0)</f>
        <v>0</v>
      </c>
      <c r="E1555" s="4" t="n">
        <f aca="false" t="array" ref="E1555:E1555">INDEX($A$9:A1554, MAX(IF($D$9:D1554=1, ROW(D$9:$D1554)-ROW($D$9)+1, 0)))</f>
        <v>46013</v>
      </c>
      <c r="F1555" s="36" t="n">
        <f aca="false">(A1555-$A$2)/365.25</f>
        <v>5.92470910335387</v>
      </c>
      <c r="G1555" s="37" t="n">
        <f aca="false">INDEX('Default Prob'!$P$5:$P$14,MIN(1+_xlfn.IFNA(MATCH(F1555,'Default Prob'!$F$5:$F$14,1),0),COUNT('Default Prob'!$P$5:$P$14)))</f>
        <v>0.0488818117920023</v>
      </c>
      <c r="H1555" s="37" t="n">
        <f aca="false">H1554*EXP(-G1554*(F1555-F1554))</f>
        <v>0.788887632675139</v>
      </c>
      <c r="I1555" s="38" t="n">
        <f aca="false">H1554-H1555</f>
        <v>0.000105584770199396</v>
      </c>
      <c r="J1555" s="39" t="n">
        <f aca="false">INDEX('Default Prob'!$C$3:$C$20, _xlfn.IFNA(MATCH(F1555, 'Default Prob'!$B$3:$B$20, 1), 1))</f>
        <v>-0.00443</v>
      </c>
      <c r="K1555" s="40" t="n">
        <f aca="false">1/((1+J1555)^F1555)</f>
        <v>1.02665379356863</v>
      </c>
      <c r="L1555" s="41" t="n">
        <f aca="false">IF(AND(D1555, A1555 &lt;= $G$2), $D$5*$D$2*(A1555-E1555)/365.25, 0)</f>
        <v>0</v>
      </c>
      <c r="M1555" s="41" t="n">
        <f aca="false">IF(A1555&lt;=$G$2, $D$5*$D$2*(A1555-E1555)/365.25, 0)</f>
        <v>0</v>
      </c>
      <c r="N1555" s="42" t="n">
        <f aca="false">(L1555*H1555 + M1555*I1555) * K1555</f>
        <v>0</v>
      </c>
      <c r="O1555" s="43" t="n">
        <f aca="false">IF(A1555&lt;=$G$2, $D$2*(1-$D$3), 0)</f>
        <v>0</v>
      </c>
      <c r="P1555" s="44" t="n">
        <f aca="false">O1555*I1555*K1555</f>
        <v>0</v>
      </c>
    </row>
    <row r="1556" customFormat="false" ht="15" hidden="false" customHeight="false" outlineLevel="0" collapsed="false">
      <c r="A1556" s="4" t="n">
        <f aca="false">WORKDAY(A1555, 1)</f>
        <v>46059</v>
      </c>
      <c r="B1556" s="33" t="n">
        <f aca="false">DATE(2000, MONTH(A1556), DAY(A1556))</f>
        <v>36562</v>
      </c>
      <c r="C1556" s="33" t="n">
        <f aca="false">VLOOKUP(B1556, $R$9:$S$13, 2)</f>
        <v>36605</v>
      </c>
      <c r="D1556" s="34" t="n">
        <f aca="false">IF(OR(C1556=B1556, AND(C1556&lt;&gt;C1555, C1555&gt;B1555)), 1, 0)</f>
        <v>0</v>
      </c>
      <c r="E1556" s="4" t="n">
        <f aca="false" t="array" ref="E1556:E1556">INDEX($A$9:A1555, MAX(IF($D$9:D1555=1, ROW(D$9:$D1555)-ROW($D$9)+1, 0)))</f>
        <v>46013</v>
      </c>
      <c r="F1556" s="36" t="n">
        <f aca="false">(A1556-$A$2)/365.25</f>
        <v>5.927446954141</v>
      </c>
      <c r="G1556" s="37" t="n">
        <f aca="false">INDEX('Default Prob'!$P$5:$P$14,MIN(1+_xlfn.IFNA(MATCH(F1556,'Default Prob'!$F$5:$F$14,1),0),COUNT('Default Prob'!$P$5:$P$14)))</f>
        <v>0.0488818117920023</v>
      </c>
      <c r="H1556" s="37" t="n">
        <f aca="false">H1555*EXP(-G1555*(F1556-F1555))</f>
        <v>0.78878206203452</v>
      </c>
      <c r="I1556" s="38" t="n">
        <f aca="false">H1555-H1556</f>
        <v>0.000105570640618335</v>
      </c>
      <c r="J1556" s="39" t="n">
        <f aca="false">INDEX('Default Prob'!$C$3:$C$20, _xlfn.IFNA(MATCH(F1556, 'Default Prob'!$B$3:$B$20, 1), 1))</f>
        <v>-0.00443</v>
      </c>
      <c r="K1556" s="40" t="n">
        <f aca="false">1/((1+J1556)^F1556)</f>
        <v>1.02666627326158</v>
      </c>
      <c r="L1556" s="41" t="n">
        <f aca="false">IF(AND(D1556, A1556 &lt;= $G$2), $D$5*$D$2*(A1556-E1556)/365.25, 0)</f>
        <v>0</v>
      </c>
      <c r="M1556" s="41" t="n">
        <f aca="false">IF(A1556&lt;=$G$2, $D$5*$D$2*(A1556-E1556)/365.25, 0)</f>
        <v>0</v>
      </c>
      <c r="N1556" s="42" t="n">
        <f aca="false">(L1556*H1556 + M1556*I1556) * K1556</f>
        <v>0</v>
      </c>
      <c r="O1556" s="43" t="n">
        <f aca="false">IF(A1556&lt;=$G$2, $D$2*(1-$D$3), 0)</f>
        <v>0</v>
      </c>
      <c r="P1556" s="44" t="n">
        <f aca="false">O1556*I1556*K1556</f>
        <v>0</v>
      </c>
    </row>
    <row r="1557" customFormat="false" ht="15" hidden="false" customHeight="false" outlineLevel="0" collapsed="false">
      <c r="A1557" s="4" t="n">
        <f aca="false">WORKDAY(A1556, 1)</f>
        <v>46062</v>
      </c>
      <c r="B1557" s="33" t="n">
        <f aca="false">DATE(2000, MONTH(A1557), DAY(A1557))</f>
        <v>36565</v>
      </c>
      <c r="C1557" s="33" t="n">
        <f aca="false">VLOOKUP(B1557, $R$9:$S$13, 2)</f>
        <v>36605</v>
      </c>
      <c r="D1557" s="34" t="n">
        <f aca="false">IF(OR(C1557=B1557, AND(C1557&lt;&gt;C1556, C1556&gt;B1556)), 1, 0)</f>
        <v>0</v>
      </c>
      <c r="E1557" s="4" t="n">
        <f aca="false" t="array" ref="E1557:E1557">INDEX($A$9:A1556, MAX(IF($D$9:D1556=1, ROW(D$9:$D1556)-ROW($D$9)+1, 0)))</f>
        <v>46013</v>
      </c>
      <c r="F1557" s="36" t="n">
        <f aca="false">(A1557-$A$2)/365.25</f>
        <v>5.9356605065024</v>
      </c>
      <c r="G1557" s="37" t="n">
        <f aca="false">INDEX('Default Prob'!$P$5:$P$14,MIN(1+_xlfn.IFNA(MATCH(F1557,'Default Prob'!$F$5:$F$14,1),0),COUNT('Default Prob'!$P$5:$P$14)))</f>
        <v>0.0488818117920023</v>
      </c>
      <c r="H1557" s="37" t="n">
        <f aca="false">H1556*EXP(-G1556*(F1557-F1556))</f>
        <v>0.788465434871245</v>
      </c>
      <c r="I1557" s="38" t="n">
        <f aca="false">H1556-H1557</f>
        <v>0.000316627163275074</v>
      </c>
      <c r="J1557" s="39" t="n">
        <f aca="false">INDEX('Default Prob'!$C$3:$C$20, _xlfn.IFNA(MATCH(F1557, 'Default Prob'!$B$3:$B$20, 1), 1))</f>
        <v>-0.00443</v>
      </c>
      <c r="K1557" s="40" t="n">
        <f aca="false">1/((1+J1557)^F1557)</f>
        <v>1.02670371325063</v>
      </c>
      <c r="L1557" s="41" t="n">
        <f aca="false">IF(AND(D1557, A1557 &lt;= $G$2), $D$5*$D$2*(A1557-E1557)/365.25, 0)</f>
        <v>0</v>
      </c>
      <c r="M1557" s="41" t="n">
        <f aca="false">IF(A1557&lt;=$G$2, $D$5*$D$2*(A1557-E1557)/365.25, 0)</f>
        <v>0</v>
      </c>
      <c r="N1557" s="42" t="n">
        <f aca="false">(L1557*H1557 + M1557*I1557) * K1557</f>
        <v>0</v>
      </c>
      <c r="O1557" s="43" t="n">
        <f aca="false">IF(A1557&lt;=$G$2, $D$2*(1-$D$3), 0)</f>
        <v>0</v>
      </c>
      <c r="P1557" s="44" t="n">
        <f aca="false">O1557*I1557*K1557</f>
        <v>0</v>
      </c>
    </row>
    <row r="1558" customFormat="false" ht="15" hidden="false" customHeight="false" outlineLevel="0" collapsed="false">
      <c r="A1558" s="4" t="n">
        <f aca="false">WORKDAY(A1557, 1)</f>
        <v>46063</v>
      </c>
      <c r="B1558" s="33" t="n">
        <f aca="false">DATE(2000, MONTH(A1558), DAY(A1558))</f>
        <v>36566</v>
      </c>
      <c r="C1558" s="33" t="n">
        <f aca="false">VLOOKUP(B1558, $R$9:$S$13, 2)</f>
        <v>36605</v>
      </c>
      <c r="D1558" s="34" t="n">
        <f aca="false">IF(OR(C1558=B1558, AND(C1558&lt;&gt;C1557, C1557&gt;B1557)), 1, 0)</f>
        <v>0</v>
      </c>
      <c r="E1558" s="4" t="n">
        <f aca="false" t="array" ref="E1558:E1558">INDEX($A$9:A1557, MAX(IF($D$9:D1557=1, ROW(D$9:$D1557)-ROW($D$9)+1, 0)))</f>
        <v>46013</v>
      </c>
      <c r="F1558" s="36" t="n">
        <f aca="false">(A1558-$A$2)/365.25</f>
        <v>5.93839835728953</v>
      </c>
      <c r="G1558" s="37" t="n">
        <f aca="false">INDEX('Default Prob'!$P$5:$P$14,MIN(1+_xlfn.IFNA(MATCH(F1558,'Default Prob'!$F$5:$F$14,1),0),COUNT('Default Prob'!$P$5:$P$14)))</f>
        <v>0.0488818117920023</v>
      </c>
      <c r="H1558" s="37" t="n">
        <f aca="false">H1557*EXP(-G1557*(F1558-F1557))</f>
        <v>0.788359920730046</v>
      </c>
      <c r="I1558" s="38" t="n">
        <f aca="false">H1557-H1558</f>
        <v>0.000105514141199636</v>
      </c>
      <c r="J1558" s="39" t="n">
        <f aca="false">INDEX('Default Prob'!$C$3:$C$20, _xlfn.IFNA(MATCH(F1558, 'Default Prob'!$B$3:$B$20, 1), 1))</f>
        <v>-0.00443</v>
      </c>
      <c r="K1558" s="40" t="n">
        <f aca="false">1/((1+J1558)^F1558)</f>
        <v>1.02671619355039</v>
      </c>
      <c r="L1558" s="41" t="n">
        <f aca="false">IF(AND(D1558, A1558 &lt;= $G$2), $D$5*$D$2*(A1558-E1558)/365.25, 0)</f>
        <v>0</v>
      </c>
      <c r="M1558" s="41" t="n">
        <f aca="false">IF(A1558&lt;=$G$2, $D$5*$D$2*(A1558-E1558)/365.25, 0)</f>
        <v>0</v>
      </c>
      <c r="N1558" s="42" t="n">
        <f aca="false">(L1558*H1558 + M1558*I1558) * K1558</f>
        <v>0</v>
      </c>
      <c r="O1558" s="43" t="n">
        <f aca="false">IF(A1558&lt;=$G$2, $D$2*(1-$D$3), 0)</f>
        <v>0</v>
      </c>
      <c r="P1558" s="44" t="n">
        <f aca="false">O1558*I1558*K1558</f>
        <v>0</v>
      </c>
    </row>
    <row r="1559" customFormat="false" ht="15" hidden="false" customHeight="false" outlineLevel="0" collapsed="false">
      <c r="A1559" s="4" t="n">
        <f aca="false">WORKDAY(A1558, 1)</f>
        <v>46064</v>
      </c>
      <c r="B1559" s="33" t="n">
        <f aca="false">DATE(2000, MONTH(A1559), DAY(A1559))</f>
        <v>36567</v>
      </c>
      <c r="C1559" s="33" t="n">
        <f aca="false">VLOOKUP(B1559, $R$9:$S$13, 2)</f>
        <v>36605</v>
      </c>
      <c r="D1559" s="34" t="n">
        <f aca="false">IF(OR(C1559=B1559, AND(C1559&lt;&gt;C1558, C1558&gt;B1558)), 1, 0)</f>
        <v>0</v>
      </c>
      <c r="E1559" s="4" t="n">
        <f aca="false" t="array" ref="E1559:E1559">INDEX($A$9:A1558, MAX(IF($D$9:D1558=1, ROW(D$9:$D1558)-ROW($D$9)+1, 0)))</f>
        <v>46013</v>
      </c>
      <c r="F1559" s="36" t="n">
        <f aca="false">(A1559-$A$2)/365.25</f>
        <v>5.94113620807666</v>
      </c>
      <c r="G1559" s="37" t="n">
        <f aca="false">INDEX('Default Prob'!$P$5:$P$14,MIN(1+_xlfn.IFNA(MATCH(F1559,'Default Prob'!$F$5:$F$14,1),0),COUNT('Default Prob'!$P$5:$P$14)))</f>
        <v>0.0488818117920023</v>
      </c>
      <c r="H1559" s="37" t="n">
        <f aca="false">H1558*EXP(-G1558*(F1559-F1558))</f>
        <v>0.788254420708975</v>
      </c>
      <c r="I1559" s="38" t="n">
        <f aca="false">H1558-H1559</f>
        <v>0.000105500021070126</v>
      </c>
      <c r="J1559" s="39" t="n">
        <f aca="false">INDEX('Default Prob'!$C$3:$C$20, _xlfn.IFNA(MATCH(F1559, 'Default Prob'!$B$3:$B$20, 1), 1))</f>
        <v>-0.00443</v>
      </c>
      <c r="K1559" s="40" t="n">
        <f aca="false">1/((1+J1559)^F1559)</f>
        <v>1.02672867400185</v>
      </c>
      <c r="L1559" s="41" t="n">
        <f aca="false">IF(AND(D1559, A1559 &lt;= $G$2), $D$5*$D$2*(A1559-E1559)/365.25, 0)</f>
        <v>0</v>
      </c>
      <c r="M1559" s="41" t="n">
        <f aca="false">IF(A1559&lt;=$G$2, $D$5*$D$2*(A1559-E1559)/365.25, 0)</f>
        <v>0</v>
      </c>
      <c r="N1559" s="42" t="n">
        <f aca="false">(L1559*H1559 + M1559*I1559) * K1559</f>
        <v>0</v>
      </c>
      <c r="O1559" s="43" t="n">
        <f aca="false">IF(A1559&lt;=$G$2, $D$2*(1-$D$3), 0)</f>
        <v>0</v>
      </c>
      <c r="P1559" s="44" t="n">
        <f aca="false">O1559*I1559*K1559</f>
        <v>0</v>
      </c>
    </row>
    <row r="1560" customFormat="false" ht="15" hidden="false" customHeight="false" outlineLevel="0" collapsed="false">
      <c r="A1560" s="4" t="n">
        <f aca="false">WORKDAY(A1559, 1)</f>
        <v>46065</v>
      </c>
      <c r="B1560" s="33" t="n">
        <f aca="false">DATE(2000, MONTH(A1560), DAY(A1560))</f>
        <v>36568</v>
      </c>
      <c r="C1560" s="33" t="n">
        <f aca="false">VLOOKUP(B1560, $R$9:$S$13, 2)</f>
        <v>36605</v>
      </c>
      <c r="D1560" s="34" t="n">
        <f aca="false">IF(OR(C1560=B1560, AND(C1560&lt;&gt;C1559, C1559&gt;B1559)), 1, 0)</f>
        <v>0</v>
      </c>
      <c r="E1560" s="4" t="n">
        <f aca="false" t="array" ref="E1560:E1560">INDEX($A$9:A1559, MAX(IF($D$9:D1559=1, ROW(D$9:$D1559)-ROW($D$9)+1, 0)))</f>
        <v>46013</v>
      </c>
      <c r="F1560" s="36" t="n">
        <f aca="false">(A1560-$A$2)/365.25</f>
        <v>5.94387405886379</v>
      </c>
      <c r="G1560" s="37" t="n">
        <f aca="false">INDEX('Default Prob'!$P$5:$P$14,MIN(1+_xlfn.IFNA(MATCH(F1560,'Default Prob'!$F$5:$F$14,1),0),COUNT('Default Prob'!$P$5:$P$14)))</f>
        <v>0.0488818117920023</v>
      </c>
      <c r="H1560" s="37" t="n">
        <f aca="false">H1559*EXP(-G1559*(F1560-F1559))</f>
        <v>0.788148934806145</v>
      </c>
      <c r="I1560" s="38" t="n">
        <f aca="false">H1559-H1560</f>
        <v>0.000105485902830327</v>
      </c>
      <c r="J1560" s="39" t="n">
        <f aca="false">INDEX('Default Prob'!$C$3:$C$20, _xlfn.IFNA(MATCH(F1560, 'Default Prob'!$B$3:$B$20, 1), 1))</f>
        <v>-0.00443</v>
      </c>
      <c r="K1560" s="40" t="n">
        <f aca="false">1/((1+J1560)^F1560)</f>
        <v>1.02674115460502</v>
      </c>
      <c r="L1560" s="41" t="n">
        <f aca="false">IF(AND(D1560, A1560 &lt;= $G$2), $D$5*$D$2*(A1560-E1560)/365.25, 0)</f>
        <v>0</v>
      </c>
      <c r="M1560" s="41" t="n">
        <f aca="false">IF(A1560&lt;=$G$2, $D$5*$D$2*(A1560-E1560)/365.25, 0)</f>
        <v>0</v>
      </c>
      <c r="N1560" s="42" t="n">
        <f aca="false">(L1560*H1560 + M1560*I1560) * K1560</f>
        <v>0</v>
      </c>
      <c r="O1560" s="43" t="n">
        <f aca="false">IF(A1560&lt;=$G$2, $D$2*(1-$D$3), 0)</f>
        <v>0</v>
      </c>
      <c r="P1560" s="44" t="n">
        <f aca="false">O1560*I1560*K1560</f>
        <v>0</v>
      </c>
    </row>
    <row r="1561" customFormat="false" ht="15" hidden="false" customHeight="false" outlineLevel="0" collapsed="false">
      <c r="A1561" s="4" t="n">
        <f aca="false">WORKDAY(A1560, 1)</f>
        <v>46066</v>
      </c>
      <c r="B1561" s="33" t="n">
        <f aca="false">DATE(2000, MONTH(A1561), DAY(A1561))</f>
        <v>36569</v>
      </c>
      <c r="C1561" s="33" t="n">
        <f aca="false">VLOOKUP(B1561, $R$9:$S$13, 2)</f>
        <v>36605</v>
      </c>
      <c r="D1561" s="34" t="n">
        <f aca="false">IF(OR(C1561=B1561, AND(C1561&lt;&gt;C1560, C1560&gt;B1560)), 1, 0)</f>
        <v>0</v>
      </c>
      <c r="E1561" s="4" t="n">
        <f aca="false" t="array" ref="E1561:E1561">INDEX($A$9:A1560, MAX(IF($D$9:D1560=1, ROW(D$9:$D1560)-ROW($D$9)+1, 0)))</f>
        <v>46013</v>
      </c>
      <c r="F1561" s="36" t="n">
        <f aca="false">(A1561-$A$2)/365.25</f>
        <v>5.94661190965092</v>
      </c>
      <c r="G1561" s="37" t="n">
        <f aca="false">INDEX('Default Prob'!$P$5:$P$14,MIN(1+_xlfn.IFNA(MATCH(F1561,'Default Prob'!$F$5:$F$14,1),0),COUNT('Default Prob'!$P$5:$P$14)))</f>
        <v>0.0488818117920023</v>
      </c>
      <c r="H1561" s="37" t="n">
        <f aca="false">H1560*EXP(-G1560*(F1561-F1560))</f>
        <v>0.788043463019665</v>
      </c>
      <c r="I1561" s="38" t="n">
        <f aca="false">H1560-H1561</f>
        <v>0.000105471786479794</v>
      </c>
      <c r="J1561" s="39" t="n">
        <f aca="false">INDEX('Default Prob'!$C$3:$C$20, _xlfn.IFNA(MATCH(F1561, 'Default Prob'!$B$3:$B$20, 1), 1))</f>
        <v>-0.00443</v>
      </c>
      <c r="K1561" s="40" t="n">
        <f aca="false">1/((1+J1561)^F1561)</f>
        <v>1.02675363535991</v>
      </c>
      <c r="L1561" s="41" t="n">
        <f aca="false">IF(AND(D1561, A1561 &lt;= $G$2), $D$5*$D$2*(A1561-E1561)/365.25, 0)</f>
        <v>0</v>
      </c>
      <c r="M1561" s="41" t="n">
        <f aca="false">IF(A1561&lt;=$G$2, $D$5*$D$2*(A1561-E1561)/365.25, 0)</f>
        <v>0</v>
      </c>
      <c r="N1561" s="42" t="n">
        <f aca="false">(L1561*H1561 + M1561*I1561) * K1561</f>
        <v>0</v>
      </c>
      <c r="O1561" s="43" t="n">
        <f aca="false">IF(A1561&lt;=$G$2, $D$2*(1-$D$3), 0)</f>
        <v>0</v>
      </c>
      <c r="P1561" s="44" t="n">
        <f aca="false">O1561*I1561*K1561</f>
        <v>0</v>
      </c>
    </row>
    <row r="1562" customFormat="false" ht="15" hidden="false" customHeight="false" outlineLevel="0" collapsed="false">
      <c r="A1562" s="4" t="n">
        <f aca="false">WORKDAY(A1561, 1)</f>
        <v>46069</v>
      </c>
      <c r="B1562" s="33" t="n">
        <f aca="false">DATE(2000, MONTH(A1562), DAY(A1562))</f>
        <v>36572</v>
      </c>
      <c r="C1562" s="33" t="n">
        <f aca="false">VLOOKUP(B1562, $R$9:$S$13, 2)</f>
        <v>36605</v>
      </c>
      <c r="D1562" s="34" t="n">
        <f aca="false">IF(OR(C1562=B1562, AND(C1562&lt;&gt;C1561, C1561&gt;B1561)), 1, 0)</f>
        <v>0</v>
      </c>
      <c r="E1562" s="4" t="n">
        <f aca="false" t="array" ref="E1562:E1562">INDEX($A$9:A1561, MAX(IF($D$9:D1561=1, ROW(D$9:$D1561)-ROW($D$9)+1, 0)))</f>
        <v>46013</v>
      </c>
      <c r="F1562" s="36" t="n">
        <f aca="false">(A1562-$A$2)/365.25</f>
        <v>5.95482546201232</v>
      </c>
      <c r="G1562" s="37" t="n">
        <f aca="false">INDEX('Default Prob'!$P$5:$P$14,MIN(1+_xlfn.IFNA(MATCH(F1562,'Default Prob'!$F$5:$F$14,1),0),COUNT('Default Prob'!$P$5:$P$14)))</f>
        <v>0.0488818117920023</v>
      </c>
      <c r="H1562" s="37" t="n">
        <f aca="false">H1561*EXP(-G1561*(F1562-F1561))</f>
        <v>0.787727132339439</v>
      </c>
      <c r="I1562" s="38" t="n">
        <f aca="false">H1561-H1562</f>
        <v>0.000316330680225962</v>
      </c>
      <c r="J1562" s="39" t="n">
        <f aca="false">INDEX('Default Prob'!$C$3:$C$20, _xlfn.IFNA(MATCH(F1562, 'Default Prob'!$B$3:$B$20, 1), 1))</f>
        <v>-0.00443</v>
      </c>
      <c r="K1562" s="40" t="n">
        <f aca="false">1/((1+J1562)^F1562)</f>
        <v>1.02679107853483</v>
      </c>
      <c r="L1562" s="41" t="n">
        <f aca="false">IF(AND(D1562, A1562 &lt;= $G$2), $D$5*$D$2*(A1562-E1562)/365.25, 0)</f>
        <v>0</v>
      </c>
      <c r="M1562" s="41" t="n">
        <f aca="false">IF(A1562&lt;=$G$2, $D$5*$D$2*(A1562-E1562)/365.25, 0)</f>
        <v>0</v>
      </c>
      <c r="N1562" s="42" t="n">
        <f aca="false">(L1562*H1562 + M1562*I1562) * K1562</f>
        <v>0</v>
      </c>
      <c r="O1562" s="43" t="n">
        <f aca="false">IF(A1562&lt;=$G$2, $D$2*(1-$D$3), 0)</f>
        <v>0</v>
      </c>
      <c r="P1562" s="44" t="n">
        <f aca="false">O1562*I1562*K1562</f>
        <v>0</v>
      </c>
    </row>
    <row r="1563" customFormat="false" ht="15" hidden="false" customHeight="false" outlineLevel="0" collapsed="false">
      <c r="A1563" s="4" t="n">
        <f aca="false">WORKDAY(A1562, 1)</f>
        <v>46070</v>
      </c>
      <c r="B1563" s="33" t="n">
        <f aca="false">DATE(2000, MONTH(A1563), DAY(A1563))</f>
        <v>36573</v>
      </c>
      <c r="C1563" s="33" t="n">
        <f aca="false">VLOOKUP(B1563, $R$9:$S$13, 2)</f>
        <v>36605</v>
      </c>
      <c r="D1563" s="34" t="n">
        <f aca="false">IF(OR(C1563=B1563, AND(C1563&lt;&gt;C1562, C1562&gt;B1562)), 1, 0)</f>
        <v>0</v>
      </c>
      <c r="E1563" s="4" t="n">
        <f aca="false" t="array" ref="E1563:E1563">INDEX($A$9:A1562, MAX(IF($D$9:D1562=1, ROW(D$9:$D1562)-ROW($D$9)+1, 0)))</f>
        <v>46013</v>
      </c>
      <c r="F1563" s="36" t="n">
        <f aca="false">(A1563-$A$2)/365.25</f>
        <v>5.95756331279945</v>
      </c>
      <c r="G1563" s="37" t="n">
        <f aca="false">INDEX('Default Prob'!$P$5:$P$14,MIN(1+_xlfn.IFNA(MATCH(F1563,'Default Prob'!$F$5:$F$14,1),0),COUNT('Default Prob'!$P$5:$P$14)))</f>
        <v>0.0488818117920023</v>
      </c>
      <c r="H1563" s="37" t="n">
        <f aca="false">H1562*EXP(-G1562*(F1563-F1562))</f>
        <v>0.787621716999473</v>
      </c>
      <c r="I1563" s="38" t="n">
        <f aca="false">H1562-H1563</f>
        <v>0.000105415339965997</v>
      </c>
      <c r="J1563" s="39" t="n">
        <f aca="false">INDEX('Default Prob'!$C$3:$C$20, _xlfn.IFNA(MATCH(F1563, 'Default Prob'!$B$3:$B$20, 1), 1))</f>
        <v>-0.00443</v>
      </c>
      <c r="K1563" s="40" t="n">
        <f aca="false">1/((1+J1563)^F1563)</f>
        <v>1.02680355989658</v>
      </c>
      <c r="L1563" s="41" t="n">
        <f aca="false">IF(AND(D1563, A1563 &lt;= $G$2), $D$5*$D$2*(A1563-E1563)/365.25, 0)</f>
        <v>0</v>
      </c>
      <c r="M1563" s="41" t="n">
        <f aca="false">IF(A1563&lt;=$G$2, $D$5*$D$2*(A1563-E1563)/365.25, 0)</f>
        <v>0</v>
      </c>
      <c r="N1563" s="42" t="n">
        <f aca="false">(L1563*H1563 + M1563*I1563) * K1563</f>
        <v>0</v>
      </c>
      <c r="O1563" s="43" t="n">
        <f aca="false">IF(A1563&lt;=$G$2, $D$2*(1-$D$3), 0)</f>
        <v>0</v>
      </c>
      <c r="P1563" s="44" t="n">
        <f aca="false">O1563*I1563*K1563</f>
        <v>0</v>
      </c>
    </row>
    <row r="1564" customFormat="false" ht="15" hidden="false" customHeight="false" outlineLevel="0" collapsed="false">
      <c r="A1564" s="4" t="n">
        <f aca="false">WORKDAY(A1563, 1)</f>
        <v>46071</v>
      </c>
      <c r="B1564" s="33" t="n">
        <f aca="false">DATE(2000, MONTH(A1564), DAY(A1564))</f>
        <v>36574</v>
      </c>
      <c r="C1564" s="33" t="n">
        <f aca="false">VLOOKUP(B1564, $R$9:$S$13, 2)</f>
        <v>36605</v>
      </c>
      <c r="D1564" s="34" t="n">
        <f aca="false">IF(OR(C1564=B1564, AND(C1564&lt;&gt;C1563, C1563&gt;B1563)), 1, 0)</f>
        <v>0</v>
      </c>
      <c r="E1564" s="4" t="n">
        <f aca="false" t="array" ref="E1564:E1564">INDEX($A$9:A1563, MAX(IF($D$9:D1563=1, ROW(D$9:$D1563)-ROW($D$9)+1, 0)))</f>
        <v>46013</v>
      </c>
      <c r="F1564" s="36" t="n">
        <f aca="false">(A1564-$A$2)/365.25</f>
        <v>5.96030116358658</v>
      </c>
      <c r="G1564" s="37" t="n">
        <f aca="false">INDEX('Default Prob'!$P$5:$P$14,MIN(1+_xlfn.IFNA(MATCH(F1564,'Default Prob'!$F$5:$F$14,1),0),COUNT('Default Prob'!$P$5:$P$14)))</f>
        <v>0.0488818117920023</v>
      </c>
      <c r="H1564" s="37" t="n">
        <f aca="false">H1563*EXP(-G1563*(F1564-F1563))</f>
        <v>0.787516315766415</v>
      </c>
      <c r="I1564" s="38" t="n">
        <f aca="false">H1563-H1564</f>
        <v>0.000105401233058355</v>
      </c>
      <c r="J1564" s="39" t="n">
        <f aca="false">INDEX('Default Prob'!$C$3:$C$20, _xlfn.IFNA(MATCH(F1564, 'Default Prob'!$B$3:$B$20, 1), 1))</f>
        <v>-0.00443</v>
      </c>
      <c r="K1564" s="40" t="n">
        <f aca="false">1/((1+J1564)^F1564)</f>
        <v>1.02681604141004</v>
      </c>
      <c r="L1564" s="41" t="n">
        <f aca="false">IF(AND(D1564, A1564 &lt;= $G$2), $D$5*$D$2*(A1564-E1564)/365.25, 0)</f>
        <v>0</v>
      </c>
      <c r="M1564" s="41" t="n">
        <f aca="false">IF(A1564&lt;=$G$2, $D$5*$D$2*(A1564-E1564)/365.25, 0)</f>
        <v>0</v>
      </c>
      <c r="N1564" s="42" t="n">
        <f aca="false">(L1564*H1564 + M1564*I1564) * K1564</f>
        <v>0</v>
      </c>
      <c r="O1564" s="43" t="n">
        <f aca="false">IF(A1564&lt;=$G$2, $D$2*(1-$D$3), 0)</f>
        <v>0</v>
      </c>
      <c r="P1564" s="44" t="n">
        <f aca="false">O1564*I1564*K1564</f>
        <v>0</v>
      </c>
    </row>
    <row r="1565" customFormat="false" ht="15" hidden="false" customHeight="false" outlineLevel="0" collapsed="false">
      <c r="A1565" s="4" t="n">
        <f aca="false">WORKDAY(A1564, 1)</f>
        <v>46072</v>
      </c>
      <c r="B1565" s="33" t="n">
        <f aca="false">DATE(2000, MONTH(A1565), DAY(A1565))</f>
        <v>36575</v>
      </c>
      <c r="C1565" s="33" t="n">
        <f aca="false">VLOOKUP(B1565, $R$9:$S$13, 2)</f>
        <v>36605</v>
      </c>
      <c r="D1565" s="34" t="n">
        <f aca="false">IF(OR(C1565=B1565, AND(C1565&lt;&gt;C1564, C1564&gt;B1564)), 1, 0)</f>
        <v>0</v>
      </c>
      <c r="E1565" s="4" t="n">
        <f aca="false" t="array" ref="E1565:E1565">INDEX($A$9:A1564, MAX(IF($D$9:D1564=1, ROW(D$9:$D1564)-ROW($D$9)+1, 0)))</f>
        <v>46013</v>
      </c>
      <c r="F1565" s="36" t="n">
        <f aca="false">(A1565-$A$2)/365.25</f>
        <v>5.96303901437372</v>
      </c>
      <c r="G1565" s="37" t="n">
        <f aca="false">INDEX('Default Prob'!$P$5:$P$14,MIN(1+_xlfn.IFNA(MATCH(F1565,'Default Prob'!$F$5:$F$14,1),0),COUNT('Default Prob'!$P$5:$P$14)))</f>
        <v>0.0488818117920023</v>
      </c>
      <c r="H1565" s="37" t="n">
        <f aca="false">H1564*EXP(-G1564*(F1565-F1564))</f>
        <v>0.787410928638376</v>
      </c>
      <c r="I1565" s="38" t="n">
        <f aca="false">H1564-H1565</f>
        <v>0.000105387128038537</v>
      </c>
      <c r="J1565" s="39" t="n">
        <f aca="false">INDEX('Default Prob'!$C$3:$C$20, _xlfn.IFNA(MATCH(F1565, 'Default Prob'!$B$3:$B$20, 1), 1))</f>
        <v>-0.00443</v>
      </c>
      <c r="K1565" s="40" t="n">
        <f aca="false">1/((1+J1565)^F1565)</f>
        <v>1.02682852307523</v>
      </c>
      <c r="L1565" s="41" t="n">
        <f aca="false">IF(AND(D1565, A1565 &lt;= $G$2), $D$5*$D$2*(A1565-E1565)/365.25, 0)</f>
        <v>0</v>
      </c>
      <c r="M1565" s="41" t="n">
        <f aca="false">IF(A1565&lt;=$G$2, $D$5*$D$2*(A1565-E1565)/365.25, 0)</f>
        <v>0</v>
      </c>
      <c r="N1565" s="42" t="n">
        <f aca="false">(L1565*H1565 + M1565*I1565) * K1565</f>
        <v>0</v>
      </c>
      <c r="O1565" s="43" t="n">
        <f aca="false">IF(A1565&lt;=$G$2, $D$2*(1-$D$3), 0)</f>
        <v>0</v>
      </c>
      <c r="P1565" s="44" t="n">
        <f aca="false">O1565*I1565*K1565</f>
        <v>0</v>
      </c>
    </row>
    <row r="1566" customFormat="false" ht="15" hidden="false" customHeight="false" outlineLevel="0" collapsed="false">
      <c r="A1566" s="4" t="n">
        <f aca="false">WORKDAY(A1565, 1)</f>
        <v>46073</v>
      </c>
      <c r="B1566" s="33" t="n">
        <f aca="false">DATE(2000, MONTH(A1566), DAY(A1566))</f>
        <v>36576</v>
      </c>
      <c r="C1566" s="33" t="n">
        <f aca="false">VLOOKUP(B1566, $R$9:$S$13, 2)</f>
        <v>36605</v>
      </c>
      <c r="D1566" s="34" t="n">
        <f aca="false">IF(OR(C1566=B1566, AND(C1566&lt;&gt;C1565, C1565&gt;B1565)), 1, 0)</f>
        <v>0</v>
      </c>
      <c r="E1566" s="4" t="n">
        <f aca="false" t="array" ref="E1566:E1566">INDEX($A$9:A1565, MAX(IF($D$9:D1565=1, ROW(D$9:$D1565)-ROW($D$9)+1, 0)))</f>
        <v>46013</v>
      </c>
      <c r="F1566" s="36" t="n">
        <f aca="false">(A1566-$A$2)/365.25</f>
        <v>5.96577686516085</v>
      </c>
      <c r="G1566" s="37" t="n">
        <f aca="false">INDEX('Default Prob'!$P$5:$P$14,MIN(1+_xlfn.IFNA(MATCH(F1566,'Default Prob'!$F$5:$F$14,1),0),COUNT('Default Prob'!$P$5:$P$14)))</f>
        <v>0.0488818117920023</v>
      </c>
      <c r="H1566" s="37" t="n">
        <f aca="false">H1565*EXP(-G1565*(F1566-F1565))</f>
        <v>0.78730555561347</v>
      </c>
      <c r="I1566" s="38" t="n">
        <f aca="false">H1565-H1566</f>
        <v>0.000105373024906319</v>
      </c>
      <c r="J1566" s="39" t="n">
        <f aca="false">INDEX('Default Prob'!$C$3:$C$20, _xlfn.IFNA(MATCH(F1566, 'Default Prob'!$B$3:$B$20, 1), 1))</f>
        <v>-0.00443</v>
      </c>
      <c r="K1566" s="40" t="n">
        <f aca="false">1/((1+J1566)^F1566)</f>
        <v>1.02684100489213</v>
      </c>
      <c r="L1566" s="41" t="n">
        <f aca="false">IF(AND(D1566, A1566 &lt;= $G$2), $D$5*$D$2*(A1566-E1566)/365.25, 0)</f>
        <v>0</v>
      </c>
      <c r="M1566" s="41" t="n">
        <f aca="false">IF(A1566&lt;=$G$2, $D$5*$D$2*(A1566-E1566)/365.25, 0)</f>
        <v>0</v>
      </c>
      <c r="N1566" s="42" t="n">
        <f aca="false">(L1566*H1566 + M1566*I1566) * K1566</f>
        <v>0</v>
      </c>
      <c r="O1566" s="43" t="n">
        <f aca="false">IF(A1566&lt;=$G$2, $D$2*(1-$D$3), 0)</f>
        <v>0</v>
      </c>
      <c r="P1566" s="44" t="n">
        <f aca="false">O1566*I1566*K1566</f>
        <v>0</v>
      </c>
    </row>
    <row r="1567" customFormat="false" ht="15" hidden="false" customHeight="false" outlineLevel="0" collapsed="false">
      <c r="A1567" s="4" t="n">
        <f aca="false">WORKDAY(A1566, 1)</f>
        <v>46076</v>
      </c>
      <c r="B1567" s="33" t="n">
        <f aca="false">DATE(2000, MONTH(A1567), DAY(A1567))</f>
        <v>36579</v>
      </c>
      <c r="C1567" s="33" t="n">
        <f aca="false">VLOOKUP(B1567, $R$9:$S$13, 2)</f>
        <v>36605</v>
      </c>
      <c r="D1567" s="34" t="n">
        <f aca="false">IF(OR(C1567=B1567, AND(C1567&lt;&gt;C1566, C1566&gt;B1566)), 1, 0)</f>
        <v>0</v>
      </c>
      <c r="E1567" s="4" t="n">
        <f aca="false" t="array" ref="E1567:E1567">INDEX($A$9:A1566, MAX(IF($D$9:D1566=1, ROW(D$9:$D1566)-ROW($D$9)+1, 0)))</f>
        <v>46013</v>
      </c>
      <c r="F1567" s="36" t="n">
        <f aca="false">(A1567-$A$2)/365.25</f>
        <v>5.97399041752225</v>
      </c>
      <c r="G1567" s="37" t="n">
        <f aca="false">INDEX('Default Prob'!$P$5:$P$14,MIN(1+_xlfn.IFNA(MATCH(F1567,'Default Prob'!$F$5:$F$14,1),0),COUNT('Default Prob'!$P$5:$P$14)))</f>
        <v>0.0488818117920023</v>
      </c>
      <c r="H1567" s="37" t="n">
        <f aca="false">H1566*EXP(-G1566*(F1567-F1566))</f>
        <v>0.786989521138673</v>
      </c>
      <c r="I1567" s="38" t="n">
        <f aca="false">H1566-H1567</f>
        <v>0.000316034474797333</v>
      </c>
      <c r="J1567" s="39" t="n">
        <f aca="false">INDEX('Default Prob'!$C$3:$C$20, _xlfn.IFNA(MATCH(F1567, 'Default Prob'!$B$3:$B$20, 1), 1))</f>
        <v>-0.00443</v>
      </c>
      <c r="K1567" s="40" t="n">
        <f aca="false">1/((1+J1567)^F1567)</f>
        <v>1.02687845125321</v>
      </c>
      <c r="L1567" s="41" t="n">
        <f aca="false">IF(AND(D1567, A1567 &lt;= $G$2), $D$5*$D$2*(A1567-E1567)/365.25, 0)</f>
        <v>0</v>
      </c>
      <c r="M1567" s="41" t="n">
        <f aca="false">IF(A1567&lt;=$G$2, $D$5*$D$2*(A1567-E1567)/365.25, 0)</f>
        <v>0</v>
      </c>
      <c r="N1567" s="42" t="n">
        <f aca="false">(L1567*H1567 + M1567*I1567) * K1567</f>
        <v>0</v>
      </c>
      <c r="O1567" s="43" t="n">
        <f aca="false">IF(A1567&lt;=$G$2, $D$2*(1-$D$3), 0)</f>
        <v>0</v>
      </c>
      <c r="P1567" s="44" t="n">
        <f aca="false">O1567*I1567*K1567</f>
        <v>0</v>
      </c>
    </row>
    <row r="1568" customFormat="false" ht="15" hidden="false" customHeight="false" outlineLevel="0" collapsed="false">
      <c r="A1568" s="4" t="n">
        <f aca="false">WORKDAY(A1567, 1)</f>
        <v>46077</v>
      </c>
      <c r="B1568" s="33" t="n">
        <f aca="false">DATE(2000, MONTH(A1568), DAY(A1568))</f>
        <v>36580</v>
      </c>
      <c r="C1568" s="33" t="n">
        <f aca="false">VLOOKUP(B1568, $R$9:$S$13, 2)</f>
        <v>36605</v>
      </c>
      <c r="D1568" s="34" t="n">
        <f aca="false">IF(OR(C1568=B1568, AND(C1568&lt;&gt;C1567, C1567&gt;B1567)), 1, 0)</f>
        <v>0</v>
      </c>
      <c r="E1568" s="4" t="n">
        <f aca="false" t="array" ref="E1568:E1568">INDEX($A$9:A1567, MAX(IF($D$9:D1567=1, ROW(D$9:$D1567)-ROW($D$9)+1, 0)))</f>
        <v>46013</v>
      </c>
      <c r="F1568" s="36" t="n">
        <f aca="false">(A1568-$A$2)/365.25</f>
        <v>5.97672826830938</v>
      </c>
      <c r="G1568" s="37" t="n">
        <f aca="false">INDEX('Default Prob'!$P$5:$P$14,MIN(1+_xlfn.IFNA(MATCH(F1568,'Default Prob'!$F$5:$F$14,1),0),COUNT('Default Prob'!$P$5:$P$14)))</f>
        <v>0.0488818117920023</v>
      </c>
      <c r="H1568" s="37" t="n">
        <f aca="false">H1567*EXP(-G1567*(F1568-F1567))</f>
        <v>0.786884204507425</v>
      </c>
      <c r="I1568" s="38" t="n">
        <f aca="false">H1567-H1568</f>
        <v>0.000105316631247909</v>
      </c>
      <c r="J1568" s="39" t="n">
        <f aca="false">INDEX('Default Prob'!$C$3:$C$20, _xlfn.IFNA(MATCH(F1568, 'Default Prob'!$B$3:$B$20, 1), 1))</f>
        <v>-0.00443</v>
      </c>
      <c r="K1568" s="40" t="n">
        <f aca="false">1/((1+J1568)^F1568)</f>
        <v>1.02689093367703</v>
      </c>
      <c r="L1568" s="41" t="n">
        <f aca="false">IF(AND(D1568, A1568 &lt;= $G$2), $D$5*$D$2*(A1568-E1568)/365.25, 0)</f>
        <v>0</v>
      </c>
      <c r="M1568" s="41" t="n">
        <f aca="false">IF(A1568&lt;=$G$2, $D$5*$D$2*(A1568-E1568)/365.25, 0)</f>
        <v>0</v>
      </c>
      <c r="N1568" s="42" t="n">
        <f aca="false">(L1568*H1568 + M1568*I1568) * K1568</f>
        <v>0</v>
      </c>
      <c r="O1568" s="43" t="n">
        <f aca="false">IF(A1568&lt;=$G$2, $D$2*(1-$D$3), 0)</f>
        <v>0</v>
      </c>
      <c r="P1568" s="44" t="n">
        <f aca="false">O1568*I1568*K1568</f>
        <v>0</v>
      </c>
    </row>
    <row r="1569" customFormat="false" ht="15" hidden="false" customHeight="false" outlineLevel="0" collapsed="false">
      <c r="A1569" s="4" t="n">
        <f aca="false">WORKDAY(A1568, 1)</f>
        <v>46078</v>
      </c>
      <c r="B1569" s="33" t="n">
        <f aca="false">DATE(2000, MONTH(A1569), DAY(A1569))</f>
        <v>36581</v>
      </c>
      <c r="C1569" s="33" t="n">
        <f aca="false">VLOOKUP(B1569, $R$9:$S$13, 2)</f>
        <v>36605</v>
      </c>
      <c r="D1569" s="34" t="n">
        <f aca="false">IF(OR(C1569=B1569, AND(C1569&lt;&gt;C1568, C1568&gt;B1568)), 1, 0)</f>
        <v>0</v>
      </c>
      <c r="E1569" s="4" t="n">
        <f aca="false" t="array" ref="E1569:E1569">INDEX($A$9:A1568, MAX(IF($D$9:D1568=1, ROW(D$9:$D1568)-ROW($D$9)+1, 0)))</f>
        <v>46013</v>
      </c>
      <c r="F1569" s="36" t="n">
        <f aca="false">(A1569-$A$2)/365.25</f>
        <v>5.97946611909651</v>
      </c>
      <c r="G1569" s="37" t="n">
        <f aca="false">INDEX('Default Prob'!$P$5:$P$14,MIN(1+_xlfn.IFNA(MATCH(F1569,'Default Prob'!$F$5:$F$14,1),0),COUNT('Default Prob'!$P$5:$P$14)))</f>
        <v>0.0488818117920023</v>
      </c>
      <c r="H1569" s="37" t="n">
        <f aca="false">H1568*EXP(-G1568*(F1569-F1568))</f>
        <v>0.786778901969875</v>
      </c>
      <c r="I1569" s="38" t="n">
        <f aca="false">H1568-H1569</f>
        <v>0.00010530253754959</v>
      </c>
      <c r="J1569" s="39" t="n">
        <f aca="false">INDEX('Default Prob'!$C$3:$C$20, _xlfn.IFNA(MATCH(F1569, 'Default Prob'!$B$3:$B$20, 1), 1))</f>
        <v>-0.00443</v>
      </c>
      <c r="K1569" s="40" t="n">
        <f aca="false">1/((1+J1569)^F1569)</f>
        <v>1.02690341625259</v>
      </c>
      <c r="L1569" s="41" t="n">
        <f aca="false">IF(AND(D1569, A1569 &lt;= $G$2), $D$5*$D$2*(A1569-E1569)/365.25, 0)</f>
        <v>0</v>
      </c>
      <c r="M1569" s="41" t="n">
        <f aca="false">IF(A1569&lt;=$G$2, $D$5*$D$2*(A1569-E1569)/365.25, 0)</f>
        <v>0</v>
      </c>
      <c r="N1569" s="42" t="n">
        <f aca="false">(L1569*H1569 + M1569*I1569) * K1569</f>
        <v>0</v>
      </c>
      <c r="O1569" s="43" t="n">
        <f aca="false">IF(A1569&lt;=$G$2, $D$2*(1-$D$3), 0)</f>
        <v>0</v>
      </c>
      <c r="P1569" s="44" t="n">
        <f aca="false">O1569*I1569*K1569</f>
        <v>0</v>
      </c>
    </row>
    <row r="1570" customFormat="false" ht="15" hidden="false" customHeight="false" outlineLevel="0" collapsed="false">
      <c r="A1570" s="4" t="n">
        <f aca="false">WORKDAY(A1569, 1)</f>
        <v>46079</v>
      </c>
      <c r="B1570" s="33" t="n">
        <f aca="false">DATE(2000, MONTH(A1570), DAY(A1570))</f>
        <v>36582</v>
      </c>
      <c r="C1570" s="33" t="n">
        <f aca="false">VLOOKUP(B1570, $R$9:$S$13, 2)</f>
        <v>36605</v>
      </c>
      <c r="D1570" s="34" t="n">
        <f aca="false">IF(OR(C1570=B1570, AND(C1570&lt;&gt;C1569, C1569&gt;B1569)), 1, 0)</f>
        <v>0</v>
      </c>
      <c r="E1570" s="4" t="n">
        <f aca="false" t="array" ref="E1570:E1570">INDEX($A$9:A1569, MAX(IF($D$9:D1569=1, ROW(D$9:$D1569)-ROW($D$9)+1, 0)))</f>
        <v>46013</v>
      </c>
      <c r="F1570" s="36" t="n">
        <f aca="false">(A1570-$A$2)/365.25</f>
        <v>5.98220396988364</v>
      </c>
      <c r="G1570" s="37" t="n">
        <f aca="false">INDEX('Default Prob'!$P$5:$P$14,MIN(1+_xlfn.IFNA(MATCH(F1570,'Default Prob'!$F$5:$F$14,1),0),COUNT('Default Prob'!$P$5:$P$14)))</f>
        <v>0.0488818117920023</v>
      </c>
      <c r="H1570" s="37" t="n">
        <f aca="false">H1569*EXP(-G1569*(F1570-F1569))</f>
        <v>0.786673613524138</v>
      </c>
      <c r="I1570" s="38" t="n">
        <f aca="false">H1569-H1570</f>
        <v>0.000105288445737428</v>
      </c>
      <c r="J1570" s="39" t="n">
        <f aca="false">INDEX('Default Prob'!$C$3:$C$20, _xlfn.IFNA(MATCH(F1570, 'Default Prob'!$B$3:$B$20, 1), 1))</f>
        <v>-0.00443</v>
      </c>
      <c r="K1570" s="40" t="n">
        <f aca="false">1/((1+J1570)^F1570)</f>
        <v>1.02691589897987</v>
      </c>
      <c r="L1570" s="41" t="n">
        <f aca="false">IF(AND(D1570, A1570 &lt;= $G$2), $D$5*$D$2*(A1570-E1570)/365.25, 0)</f>
        <v>0</v>
      </c>
      <c r="M1570" s="41" t="n">
        <f aca="false">IF(A1570&lt;=$G$2, $D$5*$D$2*(A1570-E1570)/365.25, 0)</f>
        <v>0</v>
      </c>
      <c r="N1570" s="42" t="n">
        <f aca="false">(L1570*H1570 + M1570*I1570) * K1570</f>
        <v>0</v>
      </c>
      <c r="O1570" s="43" t="n">
        <f aca="false">IF(A1570&lt;=$G$2, $D$2*(1-$D$3), 0)</f>
        <v>0</v>
      </c>
      <c r="P1570" s="44" t="n">
        <f aca="false">O1570*I1570*K1570</f>
        <v>0</v>
      </c>
    </row>
    <row r="1571" customFormat="false" ht="15" hidden="false" customHeight="false" outlineLevel="0" collapsed="false">
      <c r="A1571" s="4" t="n">
        <f aca="false">WORKDAY(A1570, 1)</f>
        <v>46080</v>
      </c>
      <c r="B1571" s="33" t="n">
        <f aca="false">DATE(2000, MONTH(A1571), DAY(A1571))</f>
        <v>36583</v>
      </c>
      <c r="C1571" s="33" t="n">
        <f aca="false">VLOOKUP(B1571, $R$9:$S$13, 2)</f>
        <v>36605</v>
      </c>
      <c r="D1571" s="34" t="n">
        <f aca="false">IF(OR(C1571=B1571, AND(C1571&lt;&gt;C1570, C1570&gt;B1570)), 1, 0)</f>
        <v>0</v>
      </c>
      <c r="E1571" s="4" t="n">
        <f aca="false" t="array" ref="E1571:E1571">INDEX($A$9:A1570, MAX(IF($D$9:D1570=1, ROW(D$9:$D1570)-ROW($D$9)+1, 0)))</f>
        <v>46013</v>
      </c>
      <c r="F1571" s="36" t="n">
        <f aca="false">(A1571-$A$2)/365.25</f>
        <v>5.98494182067077</v>
      </c>
      <c r="G1571" s="37" t="n">
        <f aca="false">INDEX('Default Prob'!$P$5:$P$14,MIN(1+_xlfn.IFNA(MATCH(F1571,'Default Prob'!$F$5:$F$14,1),0),COUNT('Default Prob'!$P$5:$P$14)))</f>
        <v>0.0488818117920023</v>
      </c>
      <c r="H1571" s="37" t="n">
        <f aca="false">H1570*EXP(-G1570*(F1571-F1570))</f>
        <v>0.786568339168327</v>
      </c>
      <c r="I1571" s="38" t="n">
        <f aca="false">H1570-H1571</f>
        <v>0.000105274355811091</v>
      </c>
      <c r="J1571" s="39" t="n">
        <f aca="false">INDEX('Default Prob'!$C$3:$C$20, _xlfn.IFNA(MATCH(F1571, 'Default Prob'!$B$3:$B$20, 1), 1))</f>
        <v>-0.00443</v>
      </c>
      <c r="K1571" s="40" t="n">
        <f aca="false">1/((1+J1571)^F1571)</f>
        <v>1.02692838185889</v>
      </c>
      <c r="L1571" s="41" t="n">
        <f aca="false">IF(AND(D1571, A1571 &lt;= $G$2), $D$5*$D$2*(A1571-E1571)/365.25, 0)</f>
        <v>0</v>
      </c>
      <c r="M1571" s="41" t="n">
        <f aca="false">IF(A1571&lt;=$G$2, $D$5*$D$2*(A1571-E1571)/365.25, 0)</f>
        <v>0</v>
      </c>
      <c r="N1571" s="42" t="n">
        <f aca="false">(L1571*H1571 + M1571*I1571) * K1571</f>
        <v>0</v>
      </c>
      <c r="O1571" s="43" t="n">
        <f aca="false">IF(A1571&lt;=$G$2, $D$2*(1-$D$3), 0)</f>
        <v>0</v>
      </c>
      <c r="P1571" s="44" t="n">
        <f aca="false">O1571*I1571*K1571</f>
        <v>0</v>
      </c>
    </row>
    <row r="1572" customFormat="false" ht="15" hidden="false" customHeight="false" outlineLevel="0" collapsed="false">
      <c r="A1572" s="4" t="n">
        <f aca="false">WORKDAY(A1571, 1)</f>
        <v>46083</v>
      </c>
      <c r="B1572" s="33" t="n">
        <f aca="false">DATE(2000, MONTH(A1572), DAY(A1572))</f>
        <v>36587</v>
      </c>
      <c r="C1572" s="33" t="n">
        <f aca="false">VLOOKUP(B1572, $R$9:$S$13, 2)</f>
        <v>36605</v>
      </c>
      <c r="D1572" s="34" t="n">
        <f aca="false">IF(OR(C1572=B1572, AND(C1572&lt;&gt;C1571, C1571&gt;B1571)), 1, 0)</f>
        <v>0</v>
      </c>
      <c r="E1572" s="4" t="n">
        <f aca="false" t="array" ref="E1572:E1572">INDEX($A$9:A1571, MAX(IF($D$9:D1571=1, ROW(D$9:$D1571)-ROW($D$9)+1, 0)))</f>
        <v>46013</v>
      </c>
      <c r="F1572" s="36" t="n">
        <f aca="false">(A1572-$A$2)/365.25</f>
        <v>5.99315537303217</v>
      </c>
      <c r="G1572" s="37" t="n">
        <f aca="false">INDEX('Default Prob'!$P$5:$P$14,MIN(1+_xlfn.IFNA(MATCH(F1572,'Default Prob'!$F$5:$F$14,1),0),COUNT('Default Prob'!$P$5:$P$14)))</f>
        <v>0.0488818117920023</v>
      </c>
      <c r="H1572" s="37" t="n">
        <f aca="false">H1571*EXP(-G1571*(F1572-F1571))</f>
        <v>0.786252600621598</v>
      </c>
      <c r="I1572" s="38" t="n">
        <f aca="false">H1571-H1572</f>
        <v>0.000315738546729172</v>
      </c>
      <c r="J1572" s="39" t="n">
        <f aca="false">INDEX('Default Prob'!$C$3:$C$20, _xlfn.IFNA(MATCH(F1572, 'Default Prob'!$B$3:$B$20, 1), 1))</f>
        <v>-0.00443</v>
      </c>
      <c r="K1572" s="40" t="n">
        <f aca="false">1/((1+J1572)^F1572)</f>
        <v>1.0269658314064</v>
      </c>
      <c r="L1572" s="41" t="n">
        <f aca="false">IF(AND(D1572, A1572 &lt;= $G$2), $D$5*$D$2*(A1572-E1572)/365.25, 0)</f>
        <v>0</v>
      </c>
      <c r="M1572" s="41" t="n">
        <f aca="false">IF(A1572&lt;=$G$2, $D$5*$D$2*(A1572-E1572)/365.25, 0)</f>
        <v>0</v>
      </c>
      <c r="N1572" s="42" t="n">
        <f aca="false">(L1572*H1572 + M1572*I1572) * K1572</f>
        <v>0</v>
      </c>
      <c r="O1572" s="43" t="n">
        <f aca="false">IF(A1572&lt;=$G$2, $D$2*(1-$D$3), 0)</f>
        <v>0</v>
      </c>
      <c r="P1572" s="44" t="n">
        <f aca="false">O1572*I1572*K1572</f>
        <v>0</v>
      </c>
    </row>
    <row r="1573" customFormat="false" ht="15" hidden="false" customHeight="false" outlineLevel="0" collapsed="false">
      <c r="A1573" s="4" t="n">
        <f aca="false">WORKDAY(A1572, 1)</f>
        <v>46084</v>
      </c>
      <c r="B1573" s="33" t="n">
        <f aca="false">DATE(2000, MONTH(A1573), DAY(A1573))</f>
        <v>36588</v>
      </c>
      <c r="C1573" s="33" t="n">
        <f aca="false">VLOOKUP(B1573, $R$9:$S$13, 2)</f>
        <v>36605</v>
      </c>
      <c r="D1573" s="34" t="n">
        <f aca="false">IF(OR(C1573=B1573, AND(C1573&lt;&gt;C1572, C1572&gt;B1572)), 1, 0)</f>
        <v>0</v>
      </c>
      <c r="E1573" s="4" t="n">
        <f aca="false" t="array" ref="E1573:E1573">INDEX($A$9:A1572, MAX(IF($D$9:D1572=1, ROW(D$9:$D1572)-ROW($D$9)+1, 0)))</f>
        <v>46013</v>
      </c>
      <c r="F1573" s="36" t="n">
        <f aca="false">(A1573-$A$2)/365.25</f>
        <v>5.9958932238193</v>
      </c>
      <c r="G1573" s="37" t="n">
        <f aca="false">INDEX('Default Prob'!$P$5:$P$14,MIN(1+_xlfn.IFNA(MATCH(F1573,'Default Prob'!$F$5:$F$14,1),0),COUNT('Default Prob'!$P$5:$P$14)))</f>
        <v>0.0488818117920023</v>
      </c>
      <c r="H1573" s="37" t="n">
        <f aca="false">H1572*EXP(-G1572*(F1573-F1572))</f>
        <v>0.786147382606639</v>
      </c>
      <c r="I1573" s="38" t="n">
        <f aca="false">H1572-H1573</f>
        <v>0.000105218014958441</v>
      </c>
      <c r="J1573" s="39" t="n">
        <f aca="false">INDEX('Default Prob'!$C$3:$C$20, _xlfn.IFNA(MATCH(F1573, 'Default Prob'!$B$3:$B$20, 1), 1))</f>
        <v>-0.00443</v>
      </c>
      <c r="K1573" s="40" t="n">
        <f aca="false">1/((1+J1573)^F1573)</f>
        <v>1.02697831489238</v>
      </c>
      <c r="L1573" s="41" t="n">
        <f aca="false">IF(AND(D1573, A1573 &lt;= $G$2), $D$5*$D$2*(A1573-E1573)/365.25, 0)</f>
        <v>0</v>
      </c>
      <c r="M1573" s="41" t="n">
        <f aca="false">IF(A1573&lt;=$G$2, $D$5*$D$2*(A1573-E1573)/365.25, 0)</f>
        <v>0</v>
      </c>
      <c r="N1573" s="42" t="n">
        <f aca="false">(L1573*H1573 + M1573*I1573) * K1573</f>
        <v>0</v>
      </c>
      <c r="O1573" s="43" t="n">
        <f aca="false">IF(A1573&lt;=$G$2, $D$2*(1-$D$3), 0)</f>
        <v>0</v>
      </c>
      <c r="P1573" s="44" t="n">
        <f aca="false">O1573*I1573*K1573</f>
        <v>0</v>
      </c>
    </row>
    <row r="1574" customFormat="false" ht="15" hidden="false" customHeight="false" outlineLevel="0" collapsed="false">
      <c r="A1574" s="4" t="n">
        <f aca="false">WORKDAY(A1573, 1)</f>
        <v>46085</v>
      </c>
      <c r="B1574" s="33" t="n">
        <f aca="false">DATE(2000, MONTH(A1574), DAY(A1574))</f>
        <v>36589</v>
      </c>
      <c r="C1574" s="33" t="n">
        <f aca="false">VLOOKUP(B1574, $R$9:$S$13, 2)</f>
        <v>36605</v>
      </c>
      <c r="D1574" s="34" t="n">
        <f aca="false">IF(OR(C1574=B1574, AND(C1574&lt;&gt;C1573, C1573&gt;B1573)), 1, 0)</f>
        <v>0</v>
      </c>
      <c r="E1574" s="4" t="n">
        <f aca="false" t="array" ref="E1574:E1574">INDEX($A$9:A1573, MAX(IF($D$9:D1573=1, ROW(D$9:$D1573)-ROW($D$9)+1, 0)))</f>
        <v>46013</v>
      </c>
      <c r="F1574" s="36" t="n">
        <f aca="false">(A1574-$A$2)/365.25</f>
        <v>5.99863107460643</v>
      </c>
      <c r="G1574" s="37" t="n">
        <f aca="false">INDEX('Default Prob'!$P$5:$P$14,MIN(1+_xlfn.IFNA(MATCH(F1574,'Default Prob'!$F$5:$F$14,1),0),COUNT('Default Prob'!$P$5:$P$14)))</f>
        <v>0.0488818117920023</v>
      </c>
      <c r="H1574" s="37" t="n">
        <f aca="false">H1573*EXP(-G1573*(F1574-F1573))</f>
        <v>0.786042178672182</v>
      </c>
      <c r="I1574" s="38" t="n">
        <f aca="false">H1573-H1574</f>
        <v>0.000105203934457343</v>
      </c>
      <c r="J1574" s="39" t="n">
        <f aca="false">INDEX('Default Prob'!$C$3:$C$20, _xlfn.IFNA(MATCH(F1574, 'Default Prob'!$B$3:$B$20, 1), 1))</f>
        <v>-0.00443</v>
      </c>
      <c r="K1574" s="40" t="n">
        <f aca="false">1/((1+J1574)^F1574)</f>
        <v>1.02699079853012</v>
      </c>
      <c r="L1574" s="41" t="n">
        <f aca="false">IF(AND(D1574, A1574 &lt;= $G$2), $D$5*$D$2*(A1574-E1574)/365.25, 0)</f>
        <v>0</v>
      </c>
      <c r="M1574" s="41" t="n">
        <f aca="false">IF(A1574&lt;=$G$2, $D$5*$D$2*(A1574-E1574)/365.25, 0)</f>
        <v>0</v>
      </c>
      <c r="N1574" s="42" t="n">
        <f aca="false">(L1574*H1574 + M1574*I1574) * K1574</f>
        <v>0</v>
      </c>
      <c r="O1574" s="43" t="n">
        <f aca="false">IF(A1574&lt;=$G$2, $D$2*(1-$D$3), 0)</f>
        <v>0</v>
      </c>
      <c r="P1574" s="44" t="n">
        <f aca="false">O1574*I1574*K1574</f>
        <v>0</v>
      </c>
    </row>
    <row r="1575" customFormat="false" ht="15" hidden="false" customHeight="false" outlineLevel="0" collapsed="false">
      <c r="A1575" s="4" t="n">
        <f aca="false">WORKDAY(A1574, 1)</f>
        <v>46086</v>
      </c>
      <c r="B1575" s="33" t="n">
        <f aca="false">DATE(2000, MONTH(A1575), DAY(A1575))</f>
        <v>36590</v>
      </c>
      <c r="C1575" s="33" t="n">
        <f aca="false">VLOOKUP(B1575, $R$9:$S$13, 2)</f>
        <v>36605</v>
      </c>
      <c r="D1575" s="34" t="n">
        <f aca="false">IF(OR(C1575=B1575, AND(C1575&lt;&gt;C1574, C1574&gt;B1574)), 1, 0)</f>
        <v>0</v>
      </c>
      <c r="E1575" s="4" t="n">
        <f aca="false" t="array" ref="E1575:E1575">INDEX($A$9:A1574, MAX(IF($D$9:D1574=1, ROW(D$9:$D1574)-ROW($D$9)+1, 0)))</f>
        <v>46013</v>
      </c>
      <c r="F1575" s="36" t="n">
        <f aca="false">(A1575-$A$2)/365.25</f>
        <v>6.00136892539357</v>
      </c>
      <c r="G1575" s="37" t="n">
        <f aca="false">INDEX('Default Prob'!$P$5:$P$14,MIN(1+_xlfn.IFNA(MATCH(F1575,'Default Prob'!$F$5:$F$14,1),0),COUNT('Default Prob'!$P$5:$P$14)))</f>
        <v>0.0457509688066373</v>
      </c>
      <c r="H1575" s="37" t="n">
        <f aca="false">H1574*EXP(-G1574*(F1575-F1574))</f>
        <v>0.785936988816341</v>
      </c>
      <c r="I1575" s="38" t="n">
        <f aca="false">H1574-H1575</f>
        <v>0.000105189855840515</v>
      </c>
      <c r="J1575" s="39" t="n">
        <f aca="false">INDEX('Default Prob'!$C$3:$C$20, _xlfn.IFNA(MATCH(F1575, 'Default Prob'!$B$3:$B$20, 1), 1))</f>
        <v>-0.00361</v>
      </c>
      <c r="K1575" s="40" t="n">
        <f aca="false">1/((1+J1575)^F1575)</f>
        <v>1.02194138960042</v>
      </c>
      <c r="L1575" s="41" t="n">
        <f aca="false">IF(AND(D1575, A1575 &lt;= $G$2), $D$5*$D$2*(A1575-E1575)/365.25, 0)</f>
        <v>0</v>
      </c>
      <c r="M1575" s="41" t="n">
        <f aca="false">IF(A1575&lt;=$G$2, $D$5*$D$2*(A1575-E1575)/365.25, 0)</f>
        <v>0</v>
      </c>
      <c r="N1575" s="42" t="n">
        <f aca="false">(L1575*H1575 + M1575*I1575) * K1575</f>
        <v>0</v>
      </c>
      <c r="O1575" s="43" t="n">
        <f aca="false">IF(A1575&lt;=$G$2, $D$2*(1-$D$3), 0)</f>
        <v>0</v>
      </c>
      <c r="P1575" s="44" t="n">
        <f aca="false">O1575*I1575*K1575</f>
        <v>0</v>
      </c>
    </row>
    <row r="1576" customFormat="false" ht="15" hidden="false" customHeight="false" outlineLevel="0" collapsed="false">
      <c r="A1576" s="4" t="n">
        <f aca="false">WORKDAY(A1575, 1)</f>
        <v>46087</v>
      </c>
      <c r="B1576" s="33" t="n">
        <f aca="false">DATE(2000, MONTH(A1576), DAY(A1576))</f>
        <v>36591</v>
      </c>
      <c r="C1576" s="33" t="n">
        <f aca="false">VLOOKUP(B1576, $R$9:$S$13, 2)</f>
        <v>36605</v>
      </c>
      <c r="D1576" s="34" t="n">
        <f aca="false">IF(OR(C1576=B1576, AND(C1576&lt;&gt;C1575, C1575&gt;B1575)), 1, 0)</f>
        <v>0</v>
      </c>
      <c r="E1576" s="4" t="n">
        <f aca="false" t="array" ref="E1576:E1576">INDEX($A$9:A1575, MAX(IF($D$9:D1575=1, ROW(D$9:$D1575)-ROW($D$9)+1, 0)))</f>
        <v>46013</v>
      </c>
      <c r="F1576" s="36" t="n">
        <f aca="false">(A1576-$A$2)/365.25</f>
        <v>6.0041067761807</v>
      </c>
      <c r="G1576" s="37" t="n">
        <f aca="false">INDEX('Default Prob'!$P$5:$P$14,MIN(1+_xlfn.IFNA(MATCH(F1576,'Default Prob'!$F$5:$F$14,1),0),COUNT('Default Prob'!$P$5:$P$14)))</f>
        <v>0.0457509688066373</v>
      </c>
      <c r="H1576" s="37" t="n">
        <f aca="false">H1575*EXP(-G1575*(F1576-F1575))</f>
        <v>0.785838549044254</v>
      </c>
      <c r="I1576" s="38" t="n">
        <f aca="false">H1575-H1576</f>
        <v>9.84397720871222E-005</v>
      </c>
      <c r="J1576" s="39" t="n">
        <f aca="false">INDEX('Default Prob'!$C$3:$C$20, _xlfn.IFNA(MATCH(F1576, 'Default Prob'!$B$3:$B$20, 1), 1))</f>
        <v>-0.00361</v>
      </c>
      <c r="K1576" s="40" t="n">
        <f aca="false">1/((1+J1576)^F1576)</f>
        <v>1.02195150842808</v>
      </c>
      <c r="L1576" s="41" t="n">
        <f aca="false">IF(AND(D1576, A1576 &lt;= $G$2), $D$5*$D$2*(A1576-E1576)/365.25, 0)</f>
        <v>0</v>
      </c>
      <c r="M1576" s="41" t="n">
        <f aca="false">IF(A1576&lt;=$G$2, $D$5*$D$2*(A1576-E1576)/365.25, 0)</f>
        <v>0</v>
      </c>
      <c r="N1576" s="42" t="n">
        <f aca="false">(L1576*H1576 + M1576*I1576) * K1576</f>
        <v>0</v>
      </c>
      <c r="O1576" s="43" t="n">
        <f aca="false">IF(A1576&lt;=$G$2, $D$2*(1-$D$3), 0)</f>
        <v>0</v>
      </c>
      <c r="P1576" s="44" t="n">
        <f aca="false">O1576*I1576*K1576</f>
        <v>0</v>
      </c>
    </row>
    <row r="1577" customFormat="false" ht="15" hidden="false" customHeight="false" outlineLevel="0" collapsed="false">
      <c r="A1577" s="4" t="n">
        <f aca="false">WORKDAY(A1576, 1)</f>
        <v>46090</v>
      </c>
      <c r="B1577" s="33" t="n">
        <f aca="false">DATE(2000, MONTH(A1577), DAY(A1577))</f>
        <v>36594</v>
      </c>
      <c r="C1577" s="33" t="n">
        <f aca="false">VLOOKUP(B1577, $R$9:$S$13, 2)</f>
        <v>36605</v>
      </c>
      <c r="D1577" s="34" t="n">
        <f aca="false">IF(OR(C1577=B1577, AND(C1577&lt;&gt;C1576, C1576&gt;B1576)), 1, 0)</f>
        <v>0</v>
      </c>
      <c r="E1577" s="4" t="n">
        <f aca="false" t="array" ref="E1577:E1577">INDEX($A$9:A1576, MAX(IF($D$9:D1576=1, ROW(D$9:$D1576)-ROW($D$9)+1, 0)))</f>
        <v>46013</v>
      </c>
      <c r="F1577" s="36" t="n">
        <f aca="false">(A1577-$A$2)/365.25</f>
        <v>6.0123203285421</v>
      </c>
      <c r="G1577" s="37" t="n">
        <f aca="false">INDEX('Default Prob'!$P$5:$P$14,MIN(1+_xlfn.IFNA(MATCH(F1577,'Default Prob'!$F$5:$F$14,1),0),COUNT('Default Prob'!$P$5:$P$14)))</f>
        <v>0.0457509688066373</v>
      </c>
      <c r="H1577" s="37" t="n">
        <f aca="false">H1576*EXP(-G1576*(F1577-F1576))</f>
        <v>0.785543303700179</v>
      </c>
      <c r="I1577" s="38" t="n">
        <f aca="false">H1576-H1577</f>
        <v>0.000295245344074879</v>
      </c>
      <c r="J1577" s="39" t="n">
        <f aca="false">INDEX('Default Prob'!$C$3:$C$20, _xlfn.IFNA(MATCH(F1577, 'Default Prob'!$B$3:$B$20, 1), 1))</f>
        <v>-0.00361</v>
      </c>
      <c r="K1577" s="40" t="n">
        <f aca="false">1/((1+J1577)^F1577)</f>
        <v>1.02198186551224</v>
      </c>
      <c r="L1577" s="41" t="n">
        <f aca="false">IF(AND(D1577, A1577 &lt;= $G$2), $D$5*$D$2*(A1577-E1577)/365.25, 0)</f>
        <v>0</v>
      </c>
      <c r="M1577" s="41" t="n">
        <f aca="false">IF(A1577&lt;=$G$2, $D$5*$D$2*(A1577-E1577)/365.25, 0)</f>
        <v>0</v>
      </c>
      <c r="N1577" s="42" t="n">
        <f aca="false">(L1577*H1577 + M1577*I1577) * K1577</f>
        <v>0</v>
      </c>
      <c r="O1577" s="43" t="n">
        <f aca="false">IF(A1577&lt;=$G$2, $D$2*(1-$D$3), 0)</f>
        <v>0</v>
      </c>
      <c r="P1577" s="44" t="n">
        <f aca="false">O1577*I1577*K1577</f>
        <v>0</v>
      </c>
    </row>
    <row r="1578" customFormat="false" ht="15" hidden="false" customHeight="false" outlineLevel="0" collapsed="false">
      <c r="A1578" s="4" t="n">
        <f aca="false">WORKDAY(A1577, 1)</f>
        <v>46091</v>
      </c>
      <c r="B1578" s="33" t="n">
        <f aca="false">DATE(2000, MONTH(A1578), DAY(A1578))</f>
        <v>36595</v>
      </c>
      <c r="C1578" s="33" t="n">
        <f aca="false">VLOOKUP(B1578, $R$9:$S$13, 2)</f>
        <v>36605</v>
      </c>
      <c r="D1578" s="34" t="n">
        <f aca="false">IF(OR(C1578=B1578, AND(C1578&lt;&gt;C1577, C1577&gt;B1577)), 1, 0)</f>
        <v>0</v>
      </c>
      <c r="E1578" s="4" t="n">
        <f aca="false" t="array" ref="E1578:E1578">INDEX($A$9:A1577, MAX(IF($D$9:D1577=1, ROW(D$9:$D1577)-ROW($D$9)+1, 0)))</f>
        <v>46013</v>
      </c>
      <c r="F1578" s="36" t="n">
        <f aca="false">(A1578-$A$2)/365.25</f>
        <v>6.01505817932923</v>
      </c>
      <c r="G1578" s="37" t="n">
        <f aca="false">INDEX('Default Prob'!$P$5:$P$14,MIN(1+_xlfn.IFNA(MATCH(F1578,'Default Prob'!$F$5:$F$14,1),0),COUNT('Default Prob'!$P$5:$P$14)))</f>
        <v>0.0457509688066373</v>
      </c>
      <c r="H1578" s="37" t="n">
        <f aca="false">H1577*EXP(-G1577*(F1578-F1577))</f>
        <v>0.785444913237736</v>
      </c>
      <c r="I1578" s="38" t="n">
        <f aca="false">H1577-H1578</f>
        <v>9.83904624431986E-005</v>
      </c>
      <c r="J1578" s="39" t="n">
        <f aca="false">INDEX('Default Prob'!$C$3:$C$20, _xlfn.IFNA(MATCH(F1578, 'Default Prob'!$B$3:$B$20, 1), 1))</f>
        <v>-0.00361</v>
      </c>
      <c r="K1578" s="40" t="n">
        <f aca="false">1/((1+J1578)^F1578)</f>
        <v>1.02199198474068</v>
      </c>
      <c r="L1578" s="41" t="n">
        <f aca="false">IF(AND(D1578, A1578 &lt;= $G$2), $D$5*$D$2*(A1578-E1578)/365.25, 0)</f>
        <v>0</v>
      </c>
      <c r="M1578" s="41" t="n">
        <f aca="false">IF(A1578&lt;=$G$2, $D$5*$D$2*(A1578-E1578)/365.25, 0)</f>
        <v>0</v>
      </c>
      <c r="N1578" s="42" t="n">
        <f aca="false">(L1578*H1578 + M1578*I1578) * K1578</f>
        <v>0</v>
      </c>
      <c r="O1578" s="43" t="n">
        <f aca="false">IF(A1578&lt;=$G$2, $D$2*(1-$D$3), 0)</f>
        <v>0</v>
      </c>
      <c r="P1578" s="44" t="n">
        <f aca="false">O1578*I1578*K1578</f>
        <v>0</v>
      </c>
    </row>
    <row r="1579" customFormat="false" ht="15" hidden="false" customHeight="false" outlineLevel="0" collapsed="false">
      <c r="A1579" s="4" t="n">
        <f aca="false">WORKDAY(A1578, 1)</f>
        <v>46092</v>
      </c>
      <c r="B1579" s="33" t="n">
        <f aca="false">DATE(2000, MONTH(A1579), DAY(A1579))</f>
        <v>36596</v>
      </c>
      <c r="C1579" s="33" t="n">
        <f aca="false">VLOOKUP(B1579, $R$9:$S$13, 2)</f>
        <v>36605</v>
      </c>
      <c r="D1579" s="34" t="n">
        <f aca="false">IF(OR(C1579=B1579, AND(C1579&lt;&gt;C1578, C1578&gt;B1578)), 1, 0)</f>
        <v>0</v>
      </c>
      <c r="E1579" s="4" t="n">
        <f aca="false" t="array" ref="E1579:E1579">INDEX($A$9:A1578, MAX(IF($D$9:D1578=1, ROW(D$9:$D1578)-ROW($D$9)+1, 0)))</f>
        <v>46013</v>
      </c>
      <c r="F1579" s="36" t="n">
        <f aca="false">(A1579-$A$2)/365.25</f>
        <v>6.01779603011636</v>
      </c>
      <c r="G1579" s="37" t="n">
        <f aca="false">INDEX('Default Prob'!$P$5:$P$14,MIN(1+_xlfn.IFNA(MATCH(F1579,'Default Prob'!$F$5:$F$14,1),0),COUNT('Default Prob'!$P$5:$P$14)))</f>
        <v>0.0457509688066373</v>
      </c>
      <c r="H1579" s="37" t="n">
        <f aca="false">H1578*EXP(-G1578*(F1579-F1578))</f>
        <v>0.785346535098844</v>
      </c>
      <c r="I1579" s="38" t="n">
        <f aca="false">H1578-H1579</f>
        <v>9.83781388920191E-005</v>
      </c>
      <c r="J1579" s="39" t="n">
        <f aca="false">INDEX('Default Prob'!$C$3:$C$20, _xlfn.IFNA(MATCH(F1579, 'Default Prob'!$B$3:$B$20, 1), 1))</f>
        <v>-0.00361</v>
      </c>
      <c r="K1579" s="40" t="n">
        <f aca="false">1/((1+J1579)^F1579)</f>
        <v>1.02200210406931</v>
      </c>
      <c r="L1579" s="41" t="n">
        <f aca="false">IF(AND(D1579, A1579 &lt;= $G$2), $D$5*$D$2*(A1579-E1579)/365.25, 0)</f>
        <v>0</v>
      </c>
      <c r="M1579" s="41" t="n">
        <f aca="false">IF(A1579&lt;=$G$2, $D$5*$D$2*(A1579-E1579)/365.25, 0)</f>
        <v>0</v>
      </c>
      <c r="N1579" s="42" t="n">
        <f aca="false">(L1579*H1579 + M1579*I1579) * K1579</f>
        <v>0</v>
      </c>
      <c r="O1579" s="43" t="n">
        <f aca="false">IF(A1579&lt;=$G$2, $D$2*(1-$D$3), 0)</f>
        <v>0</v>
      </c>
      <c r="P1579" s="44" t="n">
        <f aca="false">O1579*I1579*K1579</f>
        <v>0</v>
      </c>
    </row>
    <row r="1580" customFormat="false" ht="15" hidden="false" customHeight="false" outlineLevel="0" collapsed="false">
      <c r="A1580" s="4" t="n">
        <f aca="false">WORKDAY(A1579, 1)</f>
        <v>46093</v>
      </c>
      <c r="B1580" s="33" t="n">
        <f aca="false">DATE(2000, MONTH(A1580), DAY(A1580))</f>
        <v>36597</v>
      </c>
      <c r="C1580" s="33" t="n">
        <f aca="false">VLOOKUP(B1580, $R$9:$S$13, 2)</f>
        <v>36605</v>
      </c>
      <c r="D1580" s="34" t="n">
        <f aca="false">IF(OR(C1580=B1580, AND(C1580&lt;&gt;C1579, C1579&gt;B1579)), 1, 0)</f>
        <v>0</v>
      </c>
      <c r="E1580" s="4" t="n">
        <f aca="false" t="array" ref="E1580:E1580">INDEX($A$9:A1579, MAX(IF($D$9:D1579=1, ROW(D$9:$D1579)-ROW($D$9)+1, 0)))</f>
        <v>46013</v>
      </c>
      <c r="F1580" s="36" t="n">
        <f aca="false">(A1580-$A$2)/365.25</f>
        <v>6.02053388090349</v>
      </c>
      <c r="G1580" s="37" t="n">
        <f aca="false">INDEX('Default Prob'!$P$5:$P$14,MIN(1+_xlfn.IFNA(MATCH(F1580,'Default Prob'!$F$5:$F$14,1),0),COUNT('Default Prob'!$P$5:$P$14)))</f>
        <v>0.0457509688066373</v>
      </c>
      <c r="H1580" s="37" t="n">
        <f aca="false">H1579*EXP(-G1579*(F1580-F1579))</f>
        <v>0.78524816928196</v>
      </c>
      <c r="I1580" s="38" t="n">
        <f aca="false">H1579-H1580</f>
        <v>9.83658168843826E-005</v>
      </c>
      <c r="J1580" s="39" t="n">
        <f aca="false">INDEX('Default Prob'!$C$3:$C$20, _xlfn.IFNA(MATCH(F1580, 'Default Prob'!$B$3:$B$20, 1), 1))</f>
        <v>-0.00361</v>
      </c>
      <c r="K1580" s="40" t="n">
        <f aca="false">1/((1+J1580)^F1580)</f>
        <v>1.02201222349815</v>
      </c>
      <c r="L1580" s="41" t="n">
        <f aca="false">IF(AND(D1580, A1580 &lt;= $G$2), $D$5*$D$2*(A1580-E1580)/365.25, 0)</f>
        <v>0</v>
      </c>
      <c r="M1580" s="41" t="n">
        <f aca="false">IF(A1580&lt;=$G$2, $D$5*$D$2*(A1580-E1580)/365.25, 0)</f>
        <v>0</v>
      </c>
      <c r="N1580" s="42" t="n">
        <f aca="false">(L1580*H1580 + M1580*I1580) * K1580</f>
        <v>0</v>
      </c>
      <c r="O1580" s="43" t="n">
        <f aca="false">IF(A1580&lt;=$G$2, $D$2*(1-$D$3), 0)</f>
        <v>0</v>
      </c>
      <c r="P1580" s="44" t="n">
        <f aca="false">O1580*I1580*K1580</f>
        <v>0</v>
      </c>
    </row>
    <row r="1581" customFormat="false" ht="15" hidden="false" customHeight="false" outlineLevel="0" collapsed="false">
      <c r="A1581" s="4" t="n">
        <f aca="false">WORKDAY(A1580, 1)</f>
        <v>46094</v>
      </c>
      <c r="B1581" s="33" t="n">
        <f aca="false">DATE(2000, MONTH(A1581), DAY(A1581))</f>
        <v>36598</v>
      </c>
      <c r="C1581" s="33" t="n">
        <f aca="false">VLOOKUP(B1581, $R$9:$S$13, 2)</f>
        <v>36605</v>
      </c>
      <c r="D1581" s="34" t="n">
        <f aca="false">IF(OR(C1581=B1581, AND(C1581&lt;&gt;C1580, C1580&gt;B1580)), 1, 0)</f>
        <v>0</v>
      </c>
      <c r="E1581" s="4" t="n">
        <f aca="false" t="array" ref="E1581:E1581">INDEX($A$9:A1580, MAX(IF($D$9:D1580=1, ROW(D$9:$D1580)-ROW($D$9)+1, 0)))</f>
        <v>46013</v>
      </c>
      <c r="F1581" s="36" t="n">
        <f aca="false">(A1581-$A$2)/365.25</f>
        <v>6.02327173169062</v>
      </c>
      <c r="G1581" s="37" t="n">
        <f aca="false">INDEX('Default Prob'!$P$5:$P$14,MIN(1+_xlfn.IFNA(MATCH(F1581,'Default Prob'!$F$5:$F$14,1),0),COUNT('Default Prob'!$P$5:$P$14)))</f>
        <v>0.0457509688066373</v>
      </c>
      <c r="H1581" s="37" t="n">
        <f aca="false">H1580*EXP(-G1580*(F1581-F1580))</f>
        <v>0.78514981578554</v>
      </c>
      <c r="I1581" s="38" t="n">
        <f aca="false">H1580-H1581</f>
        <v>9.83534964200672E-005</v>
      </c>
      <c r="J1581" s="39" t="n">
        <f aca="false">INDEX('Default Prob'!$C$3:$C$20, _xlfn.IFNA(MATCH(F1581, 'Default Prob'!$B$3:$B$20, 1), 1))</f>
        <v>-0.00361</v>
      </c>
      <c r="K1581" s="40" t="n">
        <f aca="false">1/((1+J1581)^F1581)</f>
        <v>1.02202234302718</v>
      </c>
      <c r="L1581" s="41" t="n">
        <f aca="false">IF(AND(D1581, A1581 &lt;= $G$2), $D$5*$D$2*(A1581-E1581)/365.25, 0)</f>
        <v>0</v>
      </c>
      <c r="M1581" s="41" t="n">
        <f aca="false">IF(A1581&lt;=$G$2, $D$5*$D$2*(A1581-E1581)/365.25, 0)</f>
        <v>0</v>
      </c>
      <c r="N1581" s="42" t="n">
        <f aca="false">(L1581*H1581 + M1581*I1581) * K1581</f>
        <v>0</v>
      </c>
      <c r="O1581" s="43" t="n">
        <f aca="false">IF(A1581&lt;=$G$2, $D$2*(1-$D$3), 0)</f>
        <v>0</v>
      </c>
      <c r="P1581" s="44" t="n">
        <f aca="false">O1581*I1581*K1581</f>
        <v>0</v>
      </c>
    </row>
    <row r="1582" customFormat="false" ht="15" hidden="false" customHeight="false" outlineLevel="0" collapsed="false">
      <c r="A1582" s="4" t="n">
        <f aca="false">WORKDAY(A1581, 1)</f>
        <v>46097</v>
      </c>
      <c r="B1582" s="33" t="n">
        <f aca="false">DATE(2000, MONTH(A1582), DAY(A1582))</f>
        <v>36601</v>
      </c>
      <c r="C1582" s="33" t="n">
        <f aca="false">VLOOKUP(B1582, $R$9:$S$13, 2)</f>
        <v>36605</v>
      </c>
      <c r="D1582" s="34" t="n">
        <f aca="false">IF(OR(C1582=B1582, AND(C1582&lt;&gt;C1581, C1581&gt;B1581)), 1, 0)</f>
        <v>0</v>
      </c>
      <c r="E1582" s="4" t="n">
        <f aca="false" t="array" ref="E1582:E1582">INDEX($A$9:A1581, MAX(IF($D$9:D1581=1, ROW(D$9:$D1581)-ROW($D$9)+1, 0)))</f>
        <v>46013</v>
      </c>
      <c r="F1582" s="36" t="n">
        <f aca="false">(A1582-$A$2)/365.25</f>
        <v>6.03148528405202</v>
      </c>
      <c r="G1582" s="37" t="n">
        <f aca="false">INDEX('Default Prob'!$P$5:$P$14,MIN(1+_xlfn.IFNA(MATCH(F1582,'Default Prob'!$F$5:$F$14,1),0),COUNT('Default Prob'!$P$5:$P$14)))</f>
        <v>0.0457509688066373</v>
      </c>
      <c r="H1582" s="37" t="n">
        <f aca="false">H1581*EXP(-G1581*(F1582-F1581))</f>
        <v>0.784854829203634</v>
      </c>
      <c r="I1582" s="38" t="n">
        <f aca="false">H1581-H1582</f>
        <v>0.000294986581905299</v>
      </c>
      <c r="J1582" s="39" t="n">
        <f aca="false">INDEX('Default Prob'!$C$3:$C$20, _xlfn.IFNA(MATCH(F1582, 'Default Prob'!$B$3:$B$20, 1), 1))</f>
        <v>-0.00361</v>
      </c>
      <c r="K1582" s="40" t="n">
        <f aca="false">1/((1+J1582)^F1582)</f>
        <v>1.02205270221548</v>
      </c>
      <c r="L1582" s="41" t="n">
        <f aca="false">IF(AND(D1582, A1582 &lt;= $G$2), $D$5*$D$2*(A1582-E1582)/365.25, 0)</f>
        <v>0</v>
      </c>
      <c r="M1582" s="41" t="n">
        <f aca="false">IF(A1582&lt;=$G$2, $D$5*$D$2*(A1582-E1582)/365.25, 0)</f>
        <v>0</v>
      </c>
      <c r="N1582" s="42" t="n">
        <f aca="false">(L1582*H1582 + M1582*I1582) * K1582</f>
        <v>0</v>
      </c>
      <c r="O1582" s="43" t="n">
        <f aca="false">IF(A1582&lt;=$G$2, $D$2*(1-$D$3), 0)</f>
        <v>0</v>
      </c>
      <c r="P1582" s="44" t="n">
        <f aca="false">O1582*I1582*K1582</f>
        <v>0</v>
      </c>
    </row>
    <row r="1583" customFormat="false" ht="15" hidden="false" customHeight="false" outlineLevel="0" collapsed="false">
      <c r="A1583" s="4" t="n">
        <f aca="false">WORKDAY(A1582, 1)</f>
        <v>46098</v>
      </c>
      <c r="B1583" s="33" t="n">
        <f aca="false">DATE(2000, MONTH(A1583), DAY(A1583))</f>
        <v>36602</v>
      </c>
      <c r="C1583" s="33" t="n">
        <f aca="false">VLOOKUP(B1583, $R$9:$S$13, 2)</f>
        <v>36605</v>
      </c>
      <c r="D1583" s="34" t="n">
        <f aca="false">IF(OR(C1583=B1583, AND(C1583&lt;&gt;C1582, C1582&gt;B1582)), 1, 0)</f>
        <v>0</v>
      </c>
      <c r="E1583" s="4" t="n">
        <f aca="false" t="array" ref="E1583:E1583">INDEX($A$9:A1582, MAX(IF($D$9:D1582=1, ROW(D$9:$D1582)-ROW($D$9)+1, 0)))</f>
        <v>46013</v>
      </c>
      <c r="F1583" s="36" t="n">
        <f aca="false">(A1583-$A$2)/365.25</f>
        <v>6.03422313483915</v>
      </c>
      <c r="G1583" s="37" t="n">
        <f aca="false">INDEX('Default Prob'!$P$5:$P$14,MIN(1+_xlfn.IFNA(MATCH(F1583,'Default Prob'!$F$5:$F$14,1),0),COUNT('Default Prob'!$P$5:$P$14)))</f>
        <v>0.0457509688066373</v>
      </c>
      <c r="H1583" s="37" t="n">
        <f aca="false">H1582*EXP(-G1582*(F1583-F1582))</f>
        <v>0.784756524973642</v>
      </c>
      <c r="I1583" s="38" t="n">
        <f aca="false">H1582-H1583</f>
        <v>9.8304229992574E-005</v>
      </c>
      <c r="J1583" s="39" t="n">
        <f aca="false">INDEX('Default Prob'!$C$3:$C$20, _xlfn.IFNA(MATCH(F1583, 'Default Prob'!$B$3:$B$20, 1), 1))</f>
        <v>-0.00361</v>
      </c>
      <c r="K1583" s="40" t="n">
        <f aca="false">1/((1+J1583)^F1583)</f>
        <v>1.02206282214531</v>
      </c>
      <c r="L1583" s="41" t="n">
        <f aca="false">IF(AND(D1583, A1583 &lt;= $G$2), $D$5*$D$2*(A1583-E1583)/365.25, 0)</f>
        <v>0</v>
      </c>
      <c r="M1583" s="41" t="n">
        <f aca="false">IF(A1583&lt;=$G$2, $D$5*$D$2*(A1583-E1583)/365.25, 0)</f>
        <v>0</v>
      </c>
      <c r="N1583" s="42" t="n">
        <f aca="false">(L1583*H1583 + M1583*I1583) * K1583</f>
        <v>0</v>
      </c>
      <c r="O1583" s="43" t="n">
        <f aca="false">IF(A1583&lt;=$G$2, $D$2*(1-$D$3), 0)</f>
        <v>0</v>
      </c>
      <c r="P1583" s="44" t="n">
        <f aca="false">O1583*I1583*K1583</f>
        <v>0</v>
      </c>
    </row>
    <row r="1584" customFormat="false" ht="15" hidden="false" customHeight="false" outlineLevel="0" collapsed="false">
      <c r="A1584" s="4" t="n">
        <f aca="false">WORKDAY(A1583, 1)</f>
        <v>46099</v>
      </c>
      <c r="B1584" s="33" t="n">
        <f aca="false">DATE(2000, MONTH(A1584), DAY(A1584))</f>
        <v>36603</v>
      </c>
      <c r="C1584" s="33" t="n">
        <f aca="false">VLOOKUP(B1584, $R$9:$S$13, 2)</f>
        <v>36605</v>
      </c>
      <c r="D1584" s="34" t="n">
        <f aca="false">IF(OR(C1584=B1584, AND(C1584&lt;&gt;C1583, C1583&gt;B1583)), 1, 0)</f>
        <v>0</v>
      </c>
      <c r="E1584" s="4" t="n">
        <f aca="false" t="array" ref="E1584:E1584">INDEX($A$9:A1583, MAX(IF($D$9:D1583=1, ROW(D$9:$D1583)-ROW($D$9)+1, 0)))</f>
        <v>46013</v>
      </c>
      <c r="F1584" s="36" t="n">
        <f aca="false">(A1584-$A$2)/365.25</f>
        <v>6.03696098562628</v>
      </c>
      <c r="G1584" s="37" t="n">
        <f aca="false">INDEX('Default Prob'!$P$5:$P$14,MIN(1+_xlfn.IFNA(MATCH(F1584,'Default Prob'!$F$5:$F$14,1),0),COUNT('Default Prob'!$P$5:$P$14)))</f>
        <v>0.0457509688066373</v>
      </c>
      <c r="H1584" s="37" t="n">
        <f aca="false">H1583*EXP(-G1583*(F1584-F1583))</f>
        <v>0.7846582330564</v>
      </c>
      <c r="I1584" s="38" t="n">
        <f aca="false">H1583-H1584</f>
        <v>9.82919172421992E-005</v>
      </c>
      <c r="J1584" s="39" t="n">
        <f aca="false">INDEX('Default Prob'!$C$3:$C$20, _xlfn.IFNA(MATCH(F1584, 'Default Prob'!$B$3:$B$20, 1), 1))</f>
        <v>-0.00361</v>
      </c>
      <c r="K1584" s="40" t="n">
        <f aca="false">1/((1+J1584)^F1584)</f>
        <v>1.02207294217535</v>
      </c>
      <c r="L1584" s="41" t="n">
        <f aca="false">IF(AND(D1584, A1584 &lt;= $G$2), $D$5*$D$2*(A1584-E1584)/365.25, 0)</f>
        <v>0</v>
      </c>
      <c r="M1584" s="41" t="n">
        <f aca="false">IF(A1584&lt;=$G$2, $D$5*$D$2*(A1584-E1584)/365.25, 0)</f>
        <v>0</v>
      </c>
      <c r="N1584" s="42" t="n">
        <f aca="false">(L1584*H1584 + M1584*I1584) * K1584</f>
        <v>0</v>
      </c>
      <c r="O1584" s="43" t="n">
        <f aca="false">IF(A1584&lt;=$G$2, $D$2*(1-$D$3), 0)</f>
        <v>0</v>
      </c>
      <c r="P1584" s="44" t="n">
        <f aca="false">O1584*I1584*K1584</f>
        <v>0</v>
      </c>
    </row>
    <row r="1585" customFormat="false" ht="15" hidden="false" customHeight="false" outlineLevel="0" collapsed="false">
      <c r="A1585" s="4" t="n">
        <f aca="false">WORKDAY(A1584, 1)</f>
        <v>46100</v>
      </c>
      <c r="B1585" s="33" t="n">
        <f aca="false">DATE(2000, MONTH(A1585), DAY(A1585))</f>
        <v>36604</v>
      </c>
      <c r="C1585" s="33" t="n">
        <f aca="false">VLOOKUP(B1585, $R$9:$S$13, 2)</f>
        <v>36605</v>
      </c>
      <c r="D1585" s="34" t="n">
        <f aca="false">IF(OR(C1585=B1585, AND(C1585&lt;&gt;C1584, C1584&gt;B1584)), 1, 0)</f>
        <v>0</v>
      </c>
      <c r="E1585" s="4" t="n">
        <f aca="false" t="array" ref="E1585:E1585">INDEX($A$9:A1584, MAX(IF($D$9:D1584=1, ROW(D$9:$D1584)-ROW($D$9)+1, 0)))</f>
        <v>46013</v>
      </c>
      <c r="F1585" s="36" t="n">
        <f aca="false">(A1585-$A$2)/365.25</f>
        <v>6.03969883641342</v>
      </c>
      <c r="G1585" s="37" t="n">
        <f aca="false">INDEX('Default Prob'!$P$5:$P$14,MIN(1+_xlfn.IFNA(MATCH(F1585,'Default Prob'!$F$5:$F$14,1),0),COUNT('Default Prob'!$P$5:$P$14)))</f>
        <v>0.0457509688066373</v>
      </c>
      <c r="H1585" s="37" t="n">
        <f aca="false">H1584*EXP(-G1584*(F1585-F1584))</f>
        <v>0.784559953450366</v>
      </c>
      <c r="I1585" s="38" t="n">
        <f aca="false">H1584-H1585</f>
        <v>9.82796060339242E-005</v>
      </c>
      <c r="J1585" s="39" t="n">
        <f aca="false">INDEX('Default Prob'!$C$3:$C$20, _xlfn.IFNA(MATCH(F1585, 'Default Prob'!$B$3:$B$20, 1), 1))</f>
        <v>-0.00361</v>
      </c>
      <c r="K1585" s="40" t="n">
        <f aca="false">1/((1+J1585)^F1585)</f>
        <v>1.02208306230559</v>
      </c>
      <c r="L1585" s="41" t="n">
        <f aca="false">IF(AND(D1585, A1585 &lt;= $G$2), $D$5*$D$2*(A1585-E1585)/365.25, 0)</f>
        <v>0</v>
      </c>
      <c r="M1585" s="41" t="n">
        <f aca="false">IF(A1585&lt;=$G$2, $D$5*$D$2*(A1585-E1585)/365.25, 0)</f>
        <v>0</v>
      </c>
      <c r="N1585" s="42" t="n">
        <f aca="false">(L1585*H1585 + M1585*I1585) * K1585</f>
        <v>0</v>
      </c>
      <c r="O1585" s="43" t="n">
        <f aca="false">IF(A1585&lt;=$G$2, $D$2*(1-$D$3), 0)</f>
        <v>0</v>
      </c>
      <c r="P1585" s="44" t="n">
        <f aca="false">O1585*I1585*K1585</f>
        <v>0</v>
      </c>
    </row>
    <row r="1586" customFormat="false" ht="15" hidden="false" customHeight="false" outlineLevel="0" collapsed="false">
      <c r="A1586" s="4" t="n">
        <f aca="false">WORKDAY(A1585, 1)</f>
        <v>46101</v>
      </c>
      <c r="B1586" s="33" t="n">
        <f aca="false">DATE(2000, MONTH(A1586), DAY(A1586))</f>
        <v>36605</v>
      </c>
      <c r="C1586" s="33" t="n">
        <f aca="false">VLOOKUP(B1586, $R$9:$S$13, 2)</f>
        <v>36605</v>
      </c>
      <c r="D1586" s="34" t="n">
        <f aca="false">IF(OR(C1586=B1586, AND(C1586&lt;&gt;C1585, C1585&gt;B1585)), 1, 0)</f>
        <v>1</v>
      </c>
      <c r="E1586" s="4" t="n">
        <f aca="false" t="array" ref="E1586:E1586">INDEX($A$9:A1585, MAX(IF($D$9:D1585=1, ROW(D$9:$D1585)-ROW($D$9)+1, 0)))</f>
        <v>46013</v>
      </c>
      <c r="F1586" s="36" t="n">
        <f aca="false">(A1586-$A$2)/365.25</f>
        <v>6.04243668720055</v>
      </c>
      <c r="G1586" s="37" t="n">
        <f aca="false">INDEX('Default Prob'!$P$5:$P$14,MIN(1+_xlfn.IFNA(MATCH(F1586,'Default Prob'!$F$5:$F$14,1),0),COUNT('Default Prob'!$P$5:$P$14)))</f>
        <v>0.0457509688066373</v>
      </c>
      <c r="H1586" s="37" t="n">
        <f aca="false">H1585*EXP(-G1585*(F1586-F1585))</f>
        <v>0.784461686153998</v>
      </c>
      <c r="I1586" s="38" t="n">
        <f aca="false">H1585-H1586</f>
        <v>9.82672963677489E-005</v>
      </c>
      <c r="J1586" s="39" t="n">
        <f aca="false">INDEX('Default Prob'!$C$3:$C$20, _xlfn.IFNA(MATCH(F1586, 'Default Prob'!$B$3:$B$20, 1), 1))</f>
        <v>-0.00361</v>
      </c>
      <c r="K1586" s="40" t="n">
        <f aca="false">1/((1+J1586)^F1586)</f>
        <v>1.02209318253604</v>
      </c>
      <c r="L1586" s="41" t="n">
        <f aca="false">IF(AND(D1586, A1586 &lt;= $G$2), $D$5*$D$2*(A1586-E1586)/365.25, 0)</f>
        <v>0</v>
      </c>
      <c r="M1586" s="41" t="n">
        <f aca="false">IF(A1586&lt;=$G$2, $D$5*$D$2*(A1586-E1586)/365.25, 0)</f>
        <v>0</v>
      </c>
      <c r="N1586" s="42" t="n">
        <f aca="false">(L1586*H1586 + M1586*I1586) * K1586</f>
        <v>0</v>
      </c>
      <c r="O1586" s="43" t="n">
        <f aca="false">IF(A1586&lt;=$G$2, $D$2*(1-$D$3), 0)</f>
        <v>0</v>
      </c>
      <c r="P1586" s="44" t="n">
        <f aca="false">O1586*I1586*K1586</f>
        <v>0</v>
      </c>
    </row>
    <row r="1587" customFormat="false" ht="15" hidden="false" customHeight="false" outlineLevel="0" collapsed="false">
      <c r="A1587" s="4" t="n">
        <f aca="false">WORKDAY(A1586, 1)</f>
        <v>46104</v>
      </c>
      <c r="B1587" s="33" t="n">
        <f aca="false">DATE(2000, MONTH(A1587), DAY(A1587))</f>
        <v>36608</v>
      </c>
      <c r="C1587" s="33" t="n">
        <f aca="false">VLOOKUP(B1587, $R$9:$S$13, 2)</f>
        <v>36697</v>
      </c>
      <c r="D1587" s="34" t="n">
        <f aca="false">IF(OR(C1587=B1587, AND(C1587&lt;&gt;C1586, C1586&gt;B1586)), 1, 0)</f>
        <v>0</v>
      </c>
      <c r="E1587" s="4" t="n">
        <f aca="false" t="array" ref="E1587:E1587">INDEX($A$9:A1586, MAX(IF($D$9:D1586=1, ROW(D$9:$D1586)-ROW($D$9)+1, 0)))</f>
        <v>46101</v>
      </c>
      <c r="F1587" s="36" t="n">
        <f aca="false">(A1587-$A$2)/365.25</f>
        <v>6.05065023956194</v>
      </c>
      <c r="G1587" s="37" t="n">
        <f aca="false">INDEX('Default Prob'!$P$5:$P$14,MIN(1+_xlfn.IFNA(MATCH(F1587,'Default Prob'!$F$5:$F$14,1),0),COUNT('Default Prob'!$P$5:$P$14)))</f>
        <v>0.0457509688066373</v>
      </c>
      <c r="H1587" s="37" t="n">
        <f aca="false">H1586*EXP(-G1586*(F1587-F1586))</f>
        <v>0.784166958107475</v>
      </c>
      <c r="I1587" s="38" t="n">
        <f aca="false">H1586-H1587</f>
        <v>0.000294728046522752</v>
      </c>
      <c r="J1587" s="39" t="n">
        <f aca="false">INDEX('Default Prob'!$C$3:$C$20, _xlfn.IFNA(MATCH(F1587, 'Default Prob'!$B$3:$B$20, 1), 1))</f>
        <v>-0.00361</v>
      </c>
      <c r="K1587" s="40" t="n">
        <f aca="false">1/((1+J1587)^F1587)</f>
        <v>1.02212354382863</v>
      </c>
      <c r="L1587" s="41" t="n">
        <f aca="false">IF(AND(D1587, A1587 &lt;= $G$2), $D$5*$D$2*(A1587-E1587)/365.25, 0)</f>
        <v>0</v>
      </c>
      <c r="M1587" s="41" t="n">
        <f aca="false">IF(A1587&lt;=$G$2, $D$5*$D$2*(A1587-E1587)/365.25, 0)</f>
        <v>0</v>
      </c>
      <c r="N1587" s="42" t="n">
        <f aca="false">(L1587*H1587 + M1587*I1587) * K1587</f>
        <v>0</v>
      </c>
      <c r="O1587" s="43" t="n">
        <f aca="false">IF(A1587&lt;=$G$2, $D$2*(1-$D$3), 0)</f>
        <v>0</v>
      </c>
      <c r="P1587" s="44" t="n">
        <f aca="false">O1587*I1587*K1587</f>
        <v>0</v>
      </c>
    </row>
    <row r="1588" customFormat="false" ht="15" hidden="false" customHeight="false" outlineLevel="0" collapsed="false">
      <c r="A1588" s="4" t="n">
        <f aca="false">WORKDAY(A1587, 1)</f>
        <v>46105</v>
      </c>
      <c r="B1588" s="33" t="n">
        <f aca="false">DATE(2000, MONTH(A1588), DAY(A1588))</f>
        <v>36609</v>
      </c>
      <c r="C1588" s="33" t="n">
        <f aca="false">VLOOKUP(B1588, $R$9:$S$13, 2)</f>
        <v>36697</v>
      </c>
      <c r="D1588" s="34" t="n">
        <f aca="false">IF(OR(C1588=B1588, AND(C1588&lt;&gt;C1587, C1587&gt;B1587)), 1, 0)</f>
        <v>0</v>
      </c>
      <c r="E1588" s="4" t="n">
        <f aca="false" t="array" ref="E1588:E1588">INDEX($A$9:A1587, MAX(IF($D$9:D1587=1, ROW(D$9:$D1587)-ROW($D$9)+1, 0)))</f>
        <v>46101</v>
      </c>
      <c r="F1588" s="36" t="n">
        <f aca="false">(A1588-$A$2)/365.25</f>
        <v>6.05338809034908</v>
      </c>
      <c r="G1588" s="37" t="n">
        <f aca="false">INDEX('Default Prob'!$P$5:$P$14,MIN(1+_xlfn.IFNA(MATCH(F1588,'Default Prob'!$F$5:$F$14,1),0),COUNT('Default Prob'!$P$5:$P$14)))</f>
        <v>0.0457509688066373</v>
      </c>
      <c r="H1588" s="37" t="n">
        <f aca="false">H1587*EXP(-G1587*(F1588-F1587))</f>
        <v>0.784068740034356</v>
      </c>
      <c r="I1588" s="38" t="n">
        <f aca="false">H1587-H1588</f>
        <v>9.82180731188276E-005</v>
      </c>
      <c r="J1588" s="39" t="n">
        <f aca="false">INDEX('Default Prob'!$C$3:$C$20, _xlfn.IFNA(MATCH(F1588, 'Default Prob'!$B$3:$B$20, 1), 1))</f>
        <v>-0.00361</v>
      </c>
      <c r="K1588" s="40" t="n">
        <f aca="false">1/((1+J1588)^F1588)</f>
        <v>1.0221336644599</v>
      </c>
      <c r="L1588" s="41" t="n">
        <f aca="false">IF(AND(D1588, A1588 &lt;= $G$2), $D$5*$D$2*(A1588-E1588)/365.25, 0)</f>
        <v>0</v>
      </c>
      <c r="M1588" s="41" t="n">
        <f aca="false">IF(A1588&lt;=$G$2, $D$5*$D$2*(A1588-E1588)/365.25, 0)</f>
        <v>0</v>
      </c>
      <c r="N1588" s="42" t="n">
        <f aca="false">(L1588*H1588 + M1588*I1588) * K1588</f>
        <v>0</v>
      </c>
      <c r="O1588" s="43" t="n">
        <f aca="false">IF(A1588&lt;=$G$2, $D$2*(1-$D$3), 0)</f>
        <v>0</v>
      </c>
      <c r="P1588" s="44" t="n">
        <f aca="false">O1588*I1588*K1588</f>
        <v>0</v>
      </c>
    </row>
    <row r="1589" customFormat="false" ht="15" hidden="false" customHeight="false" outlineLevel="0" collapsed="false">
      <c r="A1589" s="4" t="n">
        <f aca="false">WORKDAY(A1588, 1)</f>
        <v>46106</v>
      </c>
      <c r="B1589" s="33" t="n">
        <f aca="false">DATE(2000, MONTH(A1589), DAY(A1589))</f>
        <v>36610</v>
      </c>
      <c r="C1589" s="33" t="n">
        <f aca="false">VLOOKUP(B1589, $R$9:$S$13, 2)</f>
        <v>36697</v>
      </c>
      <c r="D1589" s="34" t="n">
        <f aca="false">IF(OR(C1589=B1589, AND(C1589&lt;&gt;C1588, C1588&gt;B1588)), 1, 0)</f>
        <v>0</v>
      </c>
      <c r="E1589" s="4" t="n">
        <f aca="false" t="array" ref="E1589:E1589">INDEX($A$9:A1588, MAX(IF($D$9:D1588=1, ROW(D$9:$D1588)-ROW($D$9)+1, 0)))</f>
        <v>46101</v>
      </c>
      <c r="F1589" s="36" t="n">
        <f aca="false">(A1589-$A$2)/365.25</f>
        <v>6.05612594113621</v>
      </c>
      <c r="G1589" s="37" t="n">
        <f aca="false">INDEX('Default Prob'!$P$5:$P$14,MIN(1+_xlfn.IFNA(MATCH(F1589,'Default Prob'!$F$5:$F$14,1),0),COUNT('Default Prob'!$P$5:$P$14)))</f>
        <v>0.0457509688066373</v>
      </c>
      <c r="H1589" s="37" t="n">
        <f aca="false">H1588*EXP(-G1588*(F1589-F1588))</f>
        <v>0.783970534263197</v>
      </c>
      <c r="I1589" s="38" t="n">
        <f aca="false">H1588-H1589</f>
        <v>9.82057711597095E-005</v>
      </c>
      <c r="J1589" s="39" t="n">
        <f aca="false">INDEX('Default Prob'!$C$3:$C$20, _xlfn.IFNA(MATCH(F1589, 'Default Prob'!$B$3:$B$20, 1), 1))</f>
        <v>-0.00361</v>
      </c>
      <c r="K1589" s="40" t="n">
        <f aca="false">1/((1+J1589)^F1589)</f>
        <v>1.02214378519139</v>
      </c>
      <c r="L1589" s="41" t="n">
        <f aca="false">IF(AND(D1589, A1589 &lt;= $G$2), $D$5*$D$2*(A1589-E1589)/365.25, 0)</f>
        <v>0</v>
      </c>
      <c r="M1589" s="41" t="n">
        <f aca="false">IF(A1589&lt;=$G$2, $D$5*$D$2*(A1589-E1589)/365.25, 0)</f>
        <v>0</v>
      </c>
      <c r="N1589" s="42" t="n">
        <f aca="false">(L1589*H1589 + M1589*I1589) * K1589</f>
        <v>0</v>
      </c>
      <c r="O1589" s="43" t="n">
        <f aca="false">IF(A1589&lt;=$G$2, $D$2*(1-$D$3), 0)</f>
        <v>0</v>
      </c>
      <c r="P1589" s="44" t="n">
        <f aca="false">O1589*I1589*K1589</f>
        <v>0</v>
      </c>
    </row>
    <row r="1590" customFormat="false" ht="15" hidden="false" customHeight="false" outlineLevel="0" collapsed="false">
      <c r="A1590" s="4" t="n">
        <f aca="false">WORKDAY(A1589, 1)</f>
        <v>46107</v>
      </c>
      <c r="B1590" s="33" t="n">
        <f aca="false">DATE(2000, MONTH(A1590), DAY(A1590))</f>
        <v>36611</v>
      </c>
      <c r="C1590" s="33" t="n">
        <f aca="false">VLOOKUP(B1590, $R$9:$S$13, 2)</f>
        <v>36697</v>
      </c>
      <c r="D1590" s="34" t="n">
        <f aca="false">IF(OR(C1590=B1590, AND(C1590&lt;&gt;C1589, C1589&gt;B1589)), 1, 0)</f>
        <v>0</v>
      </c>
      <c r="E1590" s="4" t="n">
        <f aca="false" t="array" ref="E1590:E1590">INDEX($A$9:A1589, MAX(IF($D$9:D1589=1, ROW(D$9:$D1589)-ROW($D$9)+1, 0)))</f>
        <v>46101</v>
      </c>
      <c r="F1590" s="36" t="n">
        <f aca="false">(A1590-$A$2)/365.25</f>
        <v>6.05886379192334</v>
      </c>
      <c r="G1590" s="37" t="n">
        <f aca="false">INDEX('Default Prob'!$P$5:$P$14,MIN(1+_xlfn.IFNA(MATCH(F1590,'Default Prob'!$F$5:$F$14,1),0),COUNT('Default Prob'!$P$5:$P$14)))</f>
        <v>0.0457509688066373</v>
      </c>
      <c r="H1590" s="37" t="n">
        <f aca="false">H1589*EXP(-G1589*(F1590-F1589))</f>
        <v>0.783872340792455</v>
      </c>
      <c r="I1590" s="38" t="n">
        <f aca="false">H1589-H1590</f>
        <v>9.8193470741359E-005</v>
      </c>
      <c r="J1590" s="39" t="n">
        <f aca="false">INDEX('Default Prob'!$C$3:$C$20, _xlfn.IFNA(MATCH(F1590, 'Default Prob'!$B$3:$B$20, 1), 1))</f>
        <v>-0.00361</v>
      </c>
      <c r="K1590" s="40" t="n">
        <f aca="false">1/((1+J1590)^F1590)</f>
        <v>1.02215390602309</v>
      </c>
      <c r="L1590" s="41" t="n">
        <f aca="false">IF(AND(D1590, A1590 &lt;= $G$2), $D$5*$D$2*(A1590-E1590)/365.25, 0)</f>
        <v>0</v>
      </c>
      <c r="M1590" s="41" t="n">
        <f aca="false">IF(A1590&lt;=$G$2, $D$5*$D$2*(A1590-E1590)/365.25, 0)</f>
        <v>0</v>
      </c>
      <c r="N1590" s="42" t="n">
        <f aca="false">(L1590*H1590 + M1590*I1590) * K1590</f>
        <v>0</v>
      </c>
      <c r="O1590" s="43" t="n">
        <f aca="false">IF(A1590&lt;=$G$2, $D$2*(1-$D$3), 0)</f>
        <v>0</v>
      </c>
      <c r="P1590" s="44" t="n">
        <f aca="false">O1590*I1590*K1590</f>
        <v>0</v>
      </c>
    </row>
    <row r="1591" customFormat="false" ht="15" hidden="false" customHeight="false" outlineLevel="0" collapsed="false">
      <c r="A1591" s="4" t="n">
        <f aca="false">WORKDAY(A1590, 1)</f>
        <v>46108</v>
      </c>
      <c r="B1591" s="33" t="n">
        <f aca="false">DATE(2000, MONTH(A1591), DAY(A1591))</f>
        <v>36612</v>
      </c>
      <c r="C1591" s="33" t="n">
        <f aca="false">VLOOKUP(B1591, $R$9:$S$13, 2)</f>
        <v>36697</v>
      </c>
      <c r="D1591" s="34" t="n">
        <f aca="false">IF(OR(C1591=B1591, AND(C1591&lt;&gt;C1590, C1590&gt;B1590)), 1, 0)</f>
        <v>0</v>
      </c>
      <c r="E1591" s="4" t="n">
        <f aca="false" t="array" ref="E1591:E1591">INDEX($A$9:A1590, MAX(IF($D$9:D1590=1, ROW(D$9:$D1590)-ROW($D$9)+1, 0)))</f>
        <v>46101</v>
      </c>
      <c r="F1591" s="36" t="n">
        <f aca="false">(A1591-$A$2)/365.25</f>
        <v>6.06160164271047</v>
      </c>
      <c r="G1591" s="37" t="n">
        <f aca="false">INDEX('Default Prob'!$P$5:$P$14,MIN(1+_xlfn.IFNA(MATCH(F1591,'Default Prob'!$F$5:$F$14,1),0),COUNT('Default Prob'!$P$5:$P$14)))</f>
        <v>0.0457509688066373</v>
      </c>
      <c r="H1591" s="37" t="n">
        <f aca="false">H1590*EXP(-G1590*(F1591-F1590))</f>
        <v>0.783774159620592</v>
      </c>
      <c r="I1591" s="38" t="n">
        <f aca="false">H1590-H1591</f>
        <v>9.81811718636649E-005</v>
      </c>
      <c r="J1591" s="39" t="n">
        <f aca="false">INDEX('Default Prob'!$C$3:$C$20, _xlfn.IFNA(MATCH(F1591, 'Default Prob'!$B$3:$B$20, 1), 1))</f>
        <v>-0.00361</v>
      </c>
      <c r="K1591" s="40" t="n">
        <f aca="false">1/((1+J1591)^F1591)</f>
        <v>1.022164026955</v>
      </c>
      <c r="L1591" s="41" t="n">
        <f aca="false">IF(AND(D1591, A1591 &lt;= $G$2), $D$5*$D$2*(A1591-E1591)/365.25, 0)</f>
        <v>0</v>
      </c>
      <c r="M1591" s="41" t="n">
        <f aca="false">IF(A1591&lt;=$G$2, $D$5*$D$2*(A1591-E1591)/365.25, 0)</f>
        <v>0</v>
      </c>
      <c r="N1591" s="42" t="n">
        <f aca="false">(L1591*H1591 + M1591*I1591) * K1591</f>
        <v>0</v>
      </c>
      <c r="O1591" s="43" t="n">
        <f aca="false">IF(A1591&lt;=$G$2, $D$2*(1-$D$3), 0)</f>
        <v>0</v>
      </c>
      <c r="P1591" s="44" t="n">
        <f aca="false">O1591*I1591*K1591</f>
        <v>0</v>
      </c>
    </row>
    <row r="1592" customFormat="false" ht="15" hidden="false" customHeight="false" outlineLevel="0" collapsed="false">
      <c r="A1592" s="4" t="n">
        <f aca="false">WORKDAY(A1591, 1)</f>
        <v>46111</v>
      </c>
      <c r="B1592" s="33" t="n">
        <f aca="false">DATE(2000, MONTH(A1592), DAY(A1592))</f>
        <v>36615</v>
      </c>
      <c r="C1592" s="33" t="n">
        <f aca="false">VLOOKUP(B1592, $R$9:$S$13, 2)</f>
        <v>36697</v>
      </c>
      <c r="D1592" s="34" t="n">
        <f aca="false">IF(OR(C1592=B1592, AND(C1592&lt;&gt;C1591, C1591&gt;B1591)), 1, 0)</f>
        <v>0</v>
      </c>
      <c r="E1592" s="4" t="n">
        <f aca="false" t="array" ref="E1592:E1592">INDEX($A$9:A1591, MAX(IF($D$9:D1591=1, ROW(D$9:$D1591)-ROW($D$9)+1, 0)))</f>
        <v>46101</v>
      </c>
      <c r="F1592" s="36" t="n">
        <f aca="false">(A1592-$A$2)/365.25</f>
        <v>6.06981519507187</v>
      </c>
      <c r="G1592" s="37" t="n">
        <f aca="false">INDEX('Default Prob'!$P$5:$P$14,MIN(1+_xlfn.IFNA(MATCH(F1592,'Default Prob'!$F$5:$F$14,1),0),COUNT('Default Prob'!$P$5:$P$14)))</f>
        <v>0.0457509688066373</v>
      </c>
      <c r="H1592" s="37" t="n">
        <f aca="false">H1591*EXP(-G1591*(F1592-F1591))</f>
        <v>0.783479689882863</v>
      </c>
      <c r="I1592" s="38" t="n">
        <f aca="false">H1591-H1592</f>
        <v>0.000294469737728731</v>
      </c>
      <c r="J1592" s="39" t="n">
        <f aca="false">INDEX('Default Prob'!$C$3:$C$20, _xlfn.IFNA(MATCH(F1592, 'Default Prob'!$B$3:$B$20, 1), 1))</f>
        <v>-0.00361</v>
      </c>
      <c r="K1592" s="40" t="n">
        <f aca="false">1/((1+J1592)^F1592)</f>
        <v>1.02219439035202</v>
      </c>
      <c r="L1592" s="41" t="n">
        <f aca="false">IF(AND(D1592, A1592 &lt;= $G$2), $D$5*$D$2*(A1592-E1592)/365.25, 0)</f>
        <v>0</v>
      </c>
      <c r="M1592" s="41" t="n">
        <f aca="false">IF(A1592&lt;=$G$2, $D$5*$D$2*(A1592-E1592)/365.25, 0)</f>
        <v>0</v>
      </c>
      <c r="N1592" s="42" t="n">
        <f aca="false">(L1592*H1592 + M1592*I1592) * K1592</f>
        <v>0</v>
      </c>
      <c r="O1592" s="43" t="n">
        <f aca="false">IF(A1592&lt;=$G$2, $D$2*(1-$D$3), 0)</f>
        <v>0</v>
      </c>
      <c r="P1592" s="44" t="n">
        <f aca="false">O1592*I1592*K1592</f>
        <v>0</v>
      </c>
    </row>
    <row r="1593" customFormat="false" ht="15" hidden="false" customHeight="false" outlineLevel="0" collapsed="false">
      <c r="A1593" s="4" t="n">
        <f aca="false">WORKDAY(A1592, 1)</f>
        <v>46112</v>
      </c>
      <c r="B1593" s="33" t="n">
        <f aca="false">DATE(2000, MONTH(A1593), DAY(A1593))</f>
        <v>36616</v>
      </c>
      <c r="C1593" s="33" t="n">
        <f aca="false">VLOOKUP(B1593, $R$9:$S$13, 2)</f>
        <v>36697</v>
      </c>
      <c r="D1593" s="34" t="n">
        <f aca="false">IF(OR(C1593=B1593, AND(C1593&lt;&gt;C1592, C1592&gt;B1592)), 1, 0)</f>
        <v>0</v>
      </c>
      <c r="E1593" s="4" t="n">
        <f aca="false" t="array" ref="E1593:E1593">INDEX($A$9:A1592, MAX(IF($D$9:D1592=1, ROW(D$9:$D1592)-ROW($D$9)+1, 0)))</f>
        <v>46101</v>
      </c>
      <c r="F1593" s="36" t="n">
        <f aca="false">(A1593-$A$2)/365.25</f>
        <v>6.072553045859</v>
      </c>
      <c r="G1593" s="37" t="n">
        <f aca="false">INDEX('Default Prob'!$P$5:$P$14,MIN(1+_xlfn.IFNA(MATCH(F1593,'Default Prob'!$F$5:$F$14,1),0),COUNT('Default Prob'!$P$5:$P$14)))</f>
        <v>0.0457509688066373</v>
      </c>
      <c r="H1593" s="37" t="n">
        <f aca="false">H1592*EXP(-G1592*(F1593-F1592))</f>
        <v>0.783381557891107</v>
      </c>
      <c r="I1593" s="38" t="n">
        <f aca="false">H1592-H1593</f>
        <v>9.81319917556789E-005</v>
      </c>
      <c r="J1593" s="39" t="n">
        <f aca="false">INDEX('Default Prob'!$C$3:$C$20, _xlfn.IFNA(MATCH(F1593, 'Default Prob'!$B$3:$B$20, 1), 1))</f>
        <v>-0.00361</v>
      </c>
      <c r="K1593" s="40" t="n">
        <f aca="false">1/((1+J1593)^F1593)</f>
        <v>1.02220451168479</v>
      </c>
      <c r="L1593" s="41" t="n">
        <f aca="false">IF(AND(D1593, A1593 &lt;= $G$2), $D$5*$D$2*(A1593-E1593)/365.25, 0)</f>
        <v>0</v>
      </c>
      <c r="M1593" s="41" t="n">
        <f aca="false">IF(A1593&lt;=$G$2, $D$5*$D$2*(A1593-E1593)/365.25, 0)</f>
        <v>0</v>
      </c>
      <c r="N1593" s="42" t="n">
        <f aca="false">(L1593*H1593 + M1593*I1593) * K1593</f>
        <v>0</v>
      </c>
      <c r="O1593" s="43" t="n">
        <f aca="false">IF(A1593&lt;=$G$2, $D$2*(1-$D$3), 0)</f>
        <v>0</v>
      </c>
      <c r="P1593" s="44" t="n">
        <f aca="false">O1593*I1593*K1593</f>
        <v>0</v>
      </c>
    </row>
    <row r="1594" customFormat="false" ht="15" hidden="false" customHeight="false" outlineLevel="0" collapsed="false">
      <c r="A1594" s="4" t="n">
        <f aca="false">WORKDAY(A1593, 1)</f>
        <v>46113</v>
      </c>
      <c r="B1594" s="33" t="n">
        <f aca="false">DATE(2000, MONTH(A1594), DAY(A1594))</f>
        <v>36617</v>
      </c>
      <c r="C1594" s="33" t="n">
        <f aca="false">VLOOKUP(B1594, $R$9:$S$13, 2)</f>
        <v>36697</v>
      </c>
      <c r="D1594" s="34" t="n">
        <f aca="false">IF(OR(C1594=B1594, AND(C1594&lt;&gt;C1593, C1593&gt;B1593)), 1, 0)</f>
        <v>0</v>
      </c>
      <c r="E1594" s="4" t="n">
        <f aca="false" t="array" ref="E1594:E1594">INDEX($A$9:A1593, MAX(IF($D$9:D1593=1, ROW(D$9:$D1593)-ROW($D$9)+1, 0)))</f>
        <v>46101</v>
      </c>
      <c r="F1594" s="36" t="n">
        <f aca="false">(A1594-$A$2)/365.25</f>
        <v>6.07529089664613</v>
      </c>
      <c r="G1594" s="37" t="n">
        <f aca="false">INDEX('Default Prob'!$P$5:$P$14,MIN(1+_xlfn.IFNA(MATCH(F1594,'Default Prob'!$F$5:$F$14,1),0),COUNT('Default Prob'!$P$5:$P$14)))</f>
        <v>0.0457509688066373</v>
      </c>
      <c r="H1594" s="37" t="n">
        <f aca="false">H1593*EXP(-G1593*(F1594-F1593))</f>
        <v>0.783283438190529</v>
      </c>
      <c r="I1594" s="38" t="n">
        <f aca="false">H1593-H1594</f>
        <v>9.81197005782697E-005</v>
      </c>
      <c r="J1594" s="39" t="n">
        <f aca="false">INDEX('Default Prob'!$C$3:$C$20, _xlfn.IFNA(MATCH(F1594, 'Default Prob'!$B$3:$B$20, 1), 1))</f>
        <v>-0.00361</v>
      </c>
      <c r="K1594" s="40" t="n">
        <f aca="false">1/((1+J1594)^F1594)</f>
        <v>1.02221463311778</v>
      </c>
      <c r="L1594" s="41" t="n">
        <f aca="false">IF(AND(D1594, A1594 &lt;= $G$2), $D$5*$D$2*(A1594-E1594)/365.25, 0)</f>
        <v>0</v>
      </c>
      <c r="M1594" s="41" t="n">
        <f aca="false">IF(A1594&lt;=$G$2, $D$5*$D$2*(A1594-E1594)/365.25, 0)</f>
        <v>0</v>
      </c>
      <c r="N1594" s="42" t="n">
        <f aca="false">(L1594*H1594 + M1594*I1594) * K1594</f>
        <v>0</v>
      </c>
      <c r="O1594" s="43" t="n">
        <f aca="false">IF(A1594&lt;=$G$2, $D$2*(1-$D$3), 0)</f>
        <v>0</v>
      </c>
      <c r="P1594" s="44" t="n">
        <f aca="false">O1594*I1594*K1594</f>
        <v>0</v>
      </c>
    </row>
    <row r="1595" customFormat="false" ht="15" hidden="false" customHeight="false" outlineLevel="0" collapsed="false">
      <c r="A1595" s="4" t="n">
        <f aca="false">WORKDAY(A1594, 1)</f>
        <v>46114</v>
      </c>
      <c r="B1595" s="33" t="n">
        <f aca="false">DATE(2000, MONTH(A1595), DAY(A1595))</f>
        <v>36618</v>
      </c>
      <c r="C1595" s="33" t="n">
        <f aca="false">VLOOKUP(B1595, $R$9:$S$13, 2)</f>
        <v>36697</v>
      </c>
      <c r="D1595" s="34" t="n">
        <f aca="false">IF(OR(C1595=B1595, AND(C1595&lt;&gt;C1594, C1594&gt;B1594)), 1, 0)</f>
        <v>0</v>
      </c>
      <c r="E1595" s="4" t="n">
        <f aca="false" t="array" ref="E1595:E1595">INDEX($A$9:A1594, MAX(IF($D$9:D1594=1, ROW(D$9:$D1594)-ROW($D$9)+1, 0)))</f>
        <v>46101</v>
      </c>
      <c r="F1595" s="36" t="n">
        <f aca="false">(A1595-$A$2)/365.25</f>
        <v>6.07802874743327</v>
      </c>
      <c r="G1595" s="37" t="n">
        <f aca="false">INDEX('Default Prob'!$P$5:$P$14,MIN(1+_xlfn.IFNA(MATCH(F1595,'Default Prob'!$F$5:$F$14,1),0),COUNT('Default Prob'!$P$5:$P$14)))</f>
        <v>0.0457509688066373</v>
      </c>
      <c r="H1595" s="37" t="n">
        <f aca="false">H1594*EXP(-G1594*(F1595-F1594))</f>
        <v>0.783185330779588</v>
      </c>
      <c r="I1595" s="38" t="n">
        <f aca="false">H1594-H1595</f>
        <v>9.81074109405178E-005</v>
      </c>
      <c r="J1595" s="39" t="n">
        <f aca="false">INDEX('Default Prob'!$C$3:$C$20, _xlfn.IFNA(MATCH(F1595, 'Default Prob'!$B$3:$B$20, 1), 1))</f>
        <v>-0.00361</v>
      </c>
      <c r="K1595" s="40" t="n">
        <f aca="false">1/((1+J1595)^F1595)</f>
        <v>1.02222475465099</v>
      </c>
      <c r="L1595" s="41" t="n">
        <f aca="false">IF(AND(D1595, A1595 &lt;= $G$2), $D$5*$D$2*(A1595-E1595)/365.25, 0)</f>
        <v>0</v>
      </c>
      <c r="M1595" s="41" t="n">
        <f aca="false">IF(A1595&lt;=$G$2, $D$5*$D$2*(A1595-E1595)/365.25, 0)</f>
        <v>0</v>
      </c>
      <c r="N1595" s="42" t="n">
        <f aca="false">(L1595*H1595 + M1595*I1595) * K1595</f>
        <v>0</v>
      </c>
      <c r="O1595" s="43" t="n">
        <f aca="false">IF(A1595&lt;=$G$2, $D$2*(1-$D$3), 0)</f>
        <v>0</v>
      </c>
      <c r="P1595" s="44" t="n">
        <f aca="false">O1595*I1595*K1595</f>
        <v>0</v>
      </c>
    </row>
    <row r="1596" customFormat="false" ht="15" hidden="false" customHeight="false" outlineLevel="0" collapsed="false">
      <c r="A1596" s="4" t="n">
        <f aca="false">WORKDAY(A1595, 1)</f>
        <v>46115</v>
      </c>
      <c r="B1596" s="33" t="n">
        <f aca="false">DATE(2000, MONTH(A1596), DAY(A1596))</f>
        <v>36619</v>
      </c>
      <c r="C1596" s="33" t="n">
        <f aca="false">VLOOKUP(B1596, $R$9:$S$13, 2)</f>
        <v>36697</v>
      </c>
      <c r="D1596" s="34" t="n">
        <f aca="false">IF(OR(C1596=B1596, AND(C1596&lt;&gt;C1595, C1595&gt;B1595)), 1, 0)</f>
        <v>0</v>
      </c>
      <c r="E1596" s="4" t="n">
        <f aca="false" t="array" ref="E1596:E1596">INDEX($A$9:A1595, MAX(IF($D$9:D1595=1, ROW(D$9:$D1595)-ROW($D$9)+1, 0)))</f>
        <v>46101</v>
      </c>
      <c r="F1596" s="36" t="n">
        <f aca="false">(A1596-$A$2)/365.25</f>
        <v>6.0807665982204</v>
      </c>
      <c r="G1596" s="37" t="n">
        <f aca="false">INDEX('Default Prob'!$P$5:$P$14,MIN(1+_xlfn.IFNA(MATCH(F1596,'Default Prob'!$F$5:$F$14,1),0),COUNT('Default Prob'!$P$5:$P$14)))</f>
        <v>0.0457509688066373</v>
      </c>
      <c r="H1596" s="37" t="n">
        <f aca="false">H1595*EXP(-G1595*(F1596-F1595))</f>
        <v>0.783087235656747</v>
      </c>
      <c r="I1596" s="38" t="n">
        <f aca="false">H1595-H1596</f>
        <v>9.80951228418681E-005</v>
      </c>
      <c r="J1596" s="39" t="n">
        <f aca="false">INDEX('Default Prob'!$C$3:$C$20, _xlfn.IFNA(MATCH(F1596, 'Default Prob'!$B$3:$B$20, 1), 1))</f>
        <v>-0.00361</v>
      </c>
      <c r="K1596" s="40" t="n">
        <f aca="false">1/((1+J1596)^F1596)</f>
        <v>1.02223487628441</v>
      </c>
      <c r="L1596" s="41" t="n">
        <f aca="false">IF(AND(D1596, A1596 &lt;= $G$2), $D$5*$D$2*(A1596-E1596)/365.25, 0)</f>
        <v>0</v>
      </c>
      <c r="M1596" s="41" t="n">
        <f aca="false">IF(A1596&lt;=$G$2, $D$5*$D$2*(A1596-E1596)/365.25, 0)</f>
        <v>0</v>
      </c>
      <c r="N1596" s="42" t="n">
        <f aca="false">(L1596*H1596 + M1596*I1596) * K1596</f>
        <v>0</v>
      </c>
      <c r="O1596" s="43" t="n">
        <f aca="false">IF(A1596&lt;=$G$2, $D$2*(1-$D$3), 0)</f>
        <v>0</v>
      </c>
      <c r="P1596" s="44" t="n">
        <f aca="false">O1596*I1596*K1596</f>
        <v>0</v>
      </c>
    </row>
    <row r="1597" customFormat="false" ht="15" hidden="false" customHeight="false" outlineLevel="0" collapsed="false">
      <c r="A1597" s="4" t="n">
        <f aca="false">WORKDAY(A1596, 1)</f>
        <v>46118</v>
      </c>
      <c r="B1597" s="33" t="n">
        <f aca="false">DATE(2000, MONTH(A1597), DAY(A1597))</f>
        <v>36622</v>
      </c>
      <c r="C1597" s="33" t="n">
        <f aca="false">VLOOKUP(B1597, $R$9:$S$13, 2)</f>
        <v>36697</v>
      </c>
      <c r="D1597" s="34" t="n">
        <f aca="false">IF(OR(C1597=B1597, AND(C1597&lt;&gt;C1596, C1596&gt;B1596)), 1, 0)</f>
        <v>0</v>
      </c>
      <c r="E1597" s="4" t="n">
        <f aca="false" t="array" ref="E1597:E1597">INDEX($A$9:A1596, MAX(IF($D$9:D1596=1, ROW(D$9:$D1596)-ROW($D$9)+1, 0)))</f>
        <v>46101</v>
      </c>
      <c r="F1597" s="36" t="n">
        <f aca="false">(A1597-$A$2)/365.25</f>
        <v>6.08898015058179</v>
      </c>
      <c r="G1597" s="37" t="n">
        <f aca="false">INDEX('Default Prob'!$P$5:$P$14,MIN(1+_xlfn.IFNA(MATCH(F1597,'Default Prob'!$F$5:$F$14,1),0),COUNT('Default Prob'!$P$5:$P$14)))</f>
        <v>0.0457509688066373</v>
      </c>
      <c r="H1597" s="37" t="n">
        <f aca="false">H1596*EXP(-G1596*(F1597-F1596))</f>
        <v>0.782793024001422</v>
      </c>
      <c r="I1597" s="38" t="n">
        <f aca="false">H1596-H1597</f>
        <v>0.000294211655324506</v>
      </c>
      <c r="J1597" s="39" t="n">
        <f aca="false">INDEX('Default Prob'!$C$3:$C$20, _xlfn.IFNA(MATCH(F1597, 'Default Prob'!$B$3:$B$20, 1), 1))</f>
        <v>-0.00361</v>
      </c>
      <c r="K1597" s="40" t="n">
        <f aca="false">1/((1+J1597)^F1597)</f>
        <v>1.02226524178601</v>
      </c>
      <c r="L1597" s="41" t="n">
        <f aca="false">IF(AND(D1597, A1597 &lt;= $G$2), $D$5*$D$2*(A1597-E1597)/365.25, 0)</f>
        <v>0</v>
      </c>
      <c r="M1597" s="41" t="n">
        <f aca="false">IF(A1597&lt;=$G$2, $D$5*$D$2*(A1597-E1597)/365.25, 0)</f>
        <v>0</v>
      </c>
      <c r="N1597" s="42" t="n">
        <f aca="false">(L1597*H1597 + M1597*I1597) * K1597</f>
        <v>0</v>
      </c>
      <c r="O1597" s="43" t="n">
        <f aca="false">IF(A1597&lt;=$G$2, $D$2*(1-$D$3), 0)</f>
        <v>0</v>
      </c>
      <c r="P1597" s="44" t="n">
        <f aca="false">O1597*I1597*K1597</f>
        <v>0</v>
      </c>
    </row>
    <row r="1598" customFormat="false" ht="15" hidden="false" customHeight="false" outlineLevel="0" collapsed="false">
      <c r="A1598" s="4" t="n">
        <f aca="false">WORKDAY(A1597, 1)</f>
        <v>46119</v>
      </c>
      <c r="B1598" s="33" t="n">
        <f aca="false">DATE(2000, MONTH(A1598), DAY(A1598))</f>
        <v>36623</v>
      </c>
      <c r="C1598" s="33" t="n">
        <f aca="false">VLOOKUP(B1598, $R$9:$S$13, 2)</f>
        <v>36697</v>
      </c>
      <c r="D1598" s="34" t="n">
        <f aca="false">IF(OR(C1598=B1598, AND(C1598&lt;&gt;C1597, C1597&gt;B1597)), 1, 0)</f>
        <v>0</v>
      </c>
      <c r="E1598" s="4" t="n">
        <f aca="false" t="array" ref="E1598:E1598">INDEX($A$9:A1597, MAX(IF($D$9:D1597=1, ROW(D$9:$D1597)-ROW($D$9)+1, 0)))</f>
        <v>46101</v>
      </c>
      <c r="F1598" s="36" t="n">
        <f aca="false">(A1598-$A$2)/365.25</f>
        <v>6.09171800136893</v>
      </c>
      <c r="G1598" s="37" t="n">
        <f aca="false">INDEX('Default Prob'!$P$5:$P$14,MIN(1+_xlfn.IFNA(MATCH(F1598,'Default Prob'!$F$5:$F$14,1),0),COUNT('Default Prob'!$P$5:$P$14)))</f>
        <v>0.0457509688066373</v>
      </c>
      <c r="H1598" s="37" t="n">
        <f aca="false">H1597*EXP(-G1597*(F1598-F1597))</f>
        <v>0.782694978015585</v>
      </c>
      <c r="I1598" s="38" t="n">
        <f aca="false">H1597-H1598</f>
        <v>9.80459858368477E-005</v>
      </c>
      <c r="J1598" s="39" t="n">
        <f aca="false">INDEX('Default Prob'!$C$3:$C$20, _xlfn.IFNA(MATCH(F1598, 'Default Prob'!$B$3:$B$20, 1), 1))</f>
        <v>-0.00361</v>
      </c>
      <c r="K1598" s="40" t="n">
        <f aca="false">1/((1+J1598)^F1598)</f>
        <v>1.02227536382032</v>
      </c>
      <c r="L1598" s="41" t="n">
        <f aca="false">IF(AND(D1598, A1598 &lt;= $G$2), $D$5*$D$2*(A1598-E1598)/365.25, 0)</f>
        <v>0</v>
      </c>
      <c r="M1598" s="41" t="n">
        <f aca="false">IF(A1598&lt;=$G$2, $D$5*$D$2*(A1598-E1598)/365.25, 0)</f>
        <v>0</v>
      </c>
      <c r="N1598" s="42" t="n">
        <f aca="false">(L1598*H1598 + M1598*I1598) * K1598</f>
        <v>0</v>
      </c>
      <c r="O1598" s="43" t="n">
        <f aca="false">IF(A1598&lt;=$G$2, $D$2*(1-$D$3), 0)</f>
        <v>0</v>
      </c>
      <c r="P1598" s="44" t="n">
        <f aca="false">O1598*I1598*K1598</f>
        <v>0</v>
      </c>
    </row>
    <row r="1599" customFormat="false" ht="15" hidden="false" customHeight="false" outlineLevel="0" collapsed="false">
      <c r="A1599" s="4" t="n">
        <f aca="false">WORKDAY(A1598, 1)</f>
        <v>46120</v>
      </c>
      <c r="B1599" s="33" t="n">
        <f aca="false">DATE(2000, MONTH(A1599), DAY(A1599))</f>
        <v>36624</v>
      </c>
      <c r="C1599" s="33" t="n">
        <f aca="false">VLOOKUP(B1599, $R$9:$S$13, 2)</f>
        <v>36697</v>
      </c>
      <c r="D1599" s="34" t="n">
        <f aca="false">IF(OR(C1599=B1599, AND(C1599&lt;&gt;C1598, C1598&gt;B1598)), 1, 0)</f>
        <v>0</v>
      </c>
      <c r="E1599" s="4" t="n">
        <f aca="false" t="array" ref="E1599:E1599">INDEX($A$9:A1598, MAX(IF($D$9:D1598=1, ROW(D$9:$D1598)-ROW($D$9)+1, 0)))</f>
        <v>46101</v>
      </c>
      <c r="F1599" s="36" t="n">
        <f aca="false">(A1599-$A$2)/365.25</f>
        <v>6.09445585215606</v>
      </c>
      <c r="G1599" s="37" t="n">
        <f aca="false">INDEX('Default Prob'!$P$5:$P$14,MIN(1+_xlfn.IFNA(MATCH(F1599,'Default Prob'!$F$5:$F$14,1),0),COUNT('Default Prob'!$P$5:$P$14)))</f>
        <v>0.0457509688066373</v>
      </c>
      <c r="H1599" s="37" t="n">
        <f aca="false">H1598*EXP(-G1598*(F1599-F1598))</f>
        <v>0.782596944310153</v>
      </c>
      <c r="I1599" s="38" t="n">
        <f aca="false">H1598-H1599</f>
        <v>9.80337054318214E-005</v>
      </c>
      <c r="J1599" s="39" t="n">
        <f aca="false">INDEX('Default Prob'!$C$3:$C$20, _xlfn.IFNA(MATCH(F1599, 'Default Prob'!$B$3:$B$20, 1), 1))</f>
        <v>-0.00361</v>
      </c>
      <c r="K1599" s="40" t="n">
        <f aca="false">1/((1+J1599)^F1599)</f>
        <v>1.02228548595486</v>
      </c>
      <c r="L1599" s="41" t="n">
        <f aca="false">IF(AND(D1599, A1599 &lt;= $G$2), $D$5*$D$2*(A1599-E1599)/365.25, 0)</f>
        <v>0</v>
      </c>
      <c r="M1599" s="41" t="n">
        <f aca="false">IF(A1599&lt;=$G$2, $D$5*$D$2*(A1599-E1599)/365.25, 0)</f>
        <v>0</v>
      </c>
      <c r="N1599" s="42" t="n">
        <f aca="false">(L1599*H1599 + M1599*I1599) * K1599</f>
        <v>0</v>
      </c>
      <c r="O1599" s="43" t="n">
        <f aca="false">IF(A1599&lt;=$G$2, $D$2*(1-$D$3), 0)</f>
        <v>0</v>
      </c>
      <c r="P1599" s="44" t="n">
        <f aca="false">O1599*I1599*K1599</f>
        <v>0</v>
      </c>
    </row>
    <row r="1600" customFormat="false" ht="15" hidden="false" customHeight="false" outlineLevel="0" collapsed="false">
      <c r="A1600" s="4" t="n">
        <f aca="false">WORKDAY(A1599, 1)</f>
        <v>46121</v>
      </c>
      <c r="B1600" s="33" t="n">
        <f aca="false">DATE(2000, MONTH(A1600), DAY(A1600))</f>
        <v>36625</v>
      </c>
      <c r="C1600" s="33" t="n">
        <f aca="false">VLOOKUP(B1600, $R$9:$S$13, 2)</f>
        <v>36697</v>
      </c>
      <c r="D1600" s="34" t="n">
        <f aca="false">IF(OR(C1600=B1600, AND(C1600&lt;&gt;C1599, C1599&gt;B1599)), 1, 0)</f>
        <v>0</v>
      </c>
      <c r="E1600" s="4" t="n">
        <f aca="false" t="array" ref="E1600:E1600">INDEX($A$9:A1599, MAX(IF($D$9:D1599=1, ROW(D$9:$D1599)-ROW($D$9)+1, 0)))</f>
        <v>46101</v>
      </c>
      <c r="F1600" s="36" t="n">
        <f aca="false">(A1600-$A$2)/365.25</f>
        <v>6.09719370294319</v>
      </c>
      <c r="G1600" s="37" t="n">
        <f aca="false">INDEX('Default Prob'!$P$5:$P$14,MIN(1+_xlfn.IFNA(MATCH(F1600,'Default Prob'!$F$5:$F$14,1),0),COUNT('Default Prob'!$P$5:$P$14)))</f>
        <v>0.0457509688066373</v>
      </c>
      <c r="H1600" s="37" t="n">
        <f aca="false">H1599*EXP(-G1599*(F1600-F1599))</f>
        <v>0.782498922883588</v>
      </c>
      <c r="I1600" s="38" t="n">
        <f aca="false">H1599-H1600</f>
        <v>9.80214265650092E-005</v>
      </c>
      <c r="J1600" s="39" t="n">
        <f aca="false">INDEX('Default Prob'!$C$3:$C$20, _xlfn.IFNA(MATCH(F1600, 'Default Prob'!$B$3:$B$20, 1), 1))</f>
        <v>-0.00361</v>
      </c>
      <c r="K1600" s="40" t="n">
        <f aca="false">1/((1+J1600)^F1600)</f>
        <v>1.02229560818962</v>
      </c>
      <c r="L1600" s="41" t="n">
        <f aca="false">IF(AND(D1600, A1600 &lt;= $G$2), $D$5*$D$2*(A1600-E1600)/365.25, 0)</f>
        <v>0</v>
      </c>
      <c r="M1600" s="41" t="n">
        <f aca="false">IF(A1600&lt;=$G$2, $D$5*$D$2*(A1600-E1600)/365.25, 0)</f>
        <v>0</v>
      </c>
      <c r="N1600" s="42" t="n">
        <f aca="false">(L1600*H1600 + M1600*I1600) * K1600</f>
        <v>0</v>
      </c>
      <c r="O1600" s="43" t="n">
        <f aca="false">IF(A1600&lt;=$G$2, $D$2*(1-$D$3), 0)</f>
        <v>0</v>
      </c>
      <c r="P1600" s="44" t="n">
        <f aca="false">O1600*I1600*K1600</f>
        <v>0</v>
      </c>
    </row>
    <row r="1601" customFormat="false" ht="15" hidden="false" customHeight="false" outlineLevel="0" collapsed="false">
      <c r="A1601" s="4" t="n">
        <f aca="false">WORKDAY(A1600, 1)</f>
        <v>46122</v>
      </c>
      <c r="B1601" s="33" t="n">
        <f aca="false">DATE(2000, MONTH(A1601), DAY(A1601))</f>
        <v>36626</v>
      </c>
      <c r="C1601" s="33" t="n">
        <f aca="false">VLOOKUP(B1601, $R$9:$S$13, 2)</f>
        <v>36697</v>
      </c>
      <c r="D1601" s="34" t="n">
        <f aca="false">IF(OR(C1601=B1601, AND(C1601&lt;&gt;C1600, C1600&gt;B1600)), 1, 0)</f>
        <v>0</v>
      </c>
      <c r="E1601" s="4" t="n">
        <f aca="false" t="array" ref="E1601:E1601">INDEX($A$9:A1600, MAX(IF($D$9:D1600=1, ROW(D$9:$D1600)-ROW($D$9)+1, 0)))</f>
        <v>46101</v>
      </c>
      <c r="F1601" s="36" t="n">
        <f aca="false">(A1601-$A$2)/365.25</f>
        <v>6.09993155373032</v>
      </c>
      <c r="G1601" s="37" t="n">
        <f aca="false">INDEX('Default Prob'!$P$5:$P$14,MIN(1+_xlfn.IFNA(MATCH(F1601,'Default Prob'!$F$5:$F$14,1),0),COUNT('Default Prob'!$P$5:$P$14)))</f>
        <v>0.0457509688066373</v>
      </c>
      <c r="H1601" s="37" t="n">
        <f aca="false">H1600*EXP(-G1600*(F1601-F1600))</f>
        <v>0.782400913734352</v>
      </c>
      <c r="I1601" s="38" t="n">
        <f aca="false">H1600-H1601</f>
        <v>9.8009149236189E-005</v>
      </c>
      <c r="J1601" s="39" t="n">
        <f aca="false">INDEX('Default Prob'!$C$3:$C$20, _xlfn.IFNA(MATCH(F1601, 'Default Prob'!$B$3:$B$20, 1), 1))</f>
        <v>-0.00361</v>
      </c>
      <c r="K1601" s="40" t="n">
        <f aca="false">1/((1+J1601)^F1601)</f>
        <v>1.02230573052461</v>
      </c>
      <c r="L1601" s="41" t="n">
        <f aca="false">IF(AND(D1601, A1601 &lt;= $G$2), $D$5*$D$2*(A1601-E1601)/365.25, 0)</f>
        <v>0</v>
      </c>
      <c r="M1601" s="41" t="n">
        <f aca="false">IF(A1601&lt;=$G$2, $D$5*$D$2*(A1601-E1601)/365.25, 0)</f>
        <v>0</v>
      </c>
      <c r="N1601" s="42" t="n">
        <f aca="false">(L1601*H1601 + M1601*I1601) * K1601</f>
        <v>0</v>
      </c>
      <c r="O1601" s="43" t="n">
        <f aca="false">IF(A1601&lt;=$G$2, $D$2*(1-$D$3), 0)</f>
        <v>0</v>
      </c>
      <c r="P1601" s="44" t="n">
        <f aca="false">O1601*I1601*K1601</f>
        <v>0</v>
      </c>
    </row>
    <row r="1602" customFormat="false" ht="15" hidden="false" customHeight="false" outlineLevel="0" collapsed="false">
      <c r="A1602" s="4" t="n">
        <f aca="false">WORKDAY(A1601, 1)</f>
        <v>46125</v>
      </c>
      <c r="B1602" s="33" t="n">
        <f aca="false">DATE(2000, MONTH(A1602), DAY(A1602))</f>
        <v>36629</v>
      </c>
      <c r="C1602" s="33" t="n">
        <f aca="false">VLOOKUP(B1602, $R$9:$S$13, 2)</f>
        <v>36697</v>
      </c>
      <c r="D1602" s="34" t="n">
        <f aca="false">IF(OR(C1602=B1602, AND(C1602&lt;&gt;C1601, C1601&gt;B1601)), 1, 0)</f>
        <v>0</v>
      </c>
      <c r="E1602" s="4" t="n">
        <f aca="false" t="array" ref="E1602:E1602">INDEX($A$9:A1601, MAX(IF($D$9:D1601=1, ROW(D$9:$D1601)-ROW($D$9)+1, 0)))</f>
        <v>46101</v>
      </c>
      <c r="F1602" s="36" t="n">
        <f aca="false">(A1602-$A$2)/365.25</f>
        <v>6.10814510609172</v>
      </c>
      <c r="G1602" s="37" t="n">
        <f aca="false">INDEX('Default Prob'!$P$5:$P$14,MIN(1+_xlfn.IFNA(MATCH(F1602,'Default Prob'!$F$5:$F$14,1),0),COUNT('Default Prob'!$P$5:$P$14)))</f>
        <v>0.0457509688066373</v>
      </c>
      <c r="H1602" s="37" t="n">
        <f aca="false">H1601*EXP(-G1601*(F1602-F1601))</f>
        <v>0.78210695993524</v>
      </c>
      <c r="I1602" s="38" t="n">
        <f aca="false">H1601-H1602</f>
        <v>0.000293953799111679</v>
      </c>
      <c r="J1602" s="39" t="n">
        <f aca="false">INDEX('Default Prob'!$C$3:$C$20, _xlfn.IFNA(MATCH(F1602, 'Default Prob'!$B$3:$B$20, 1), 1))</f>
        <v>-0.00361</v>
      </c>
      <c r="K1602" s="40" t="n">
        <f aca="false">1/((1+J1602)^F1602)</f>
        <v>1.02233609813093</v>
      </c>
      <c r="L1602" s="41" t="n">
        <f aca="false">IF(AND(D1602, A1602 &lt;= $G$2), $D$5*$D$2*(A1602-E1602)/365.25, 0)</f>
        <v>0</v>
      </c>
      <c r="M1602" s="41" t="n">
        <f aca="false">IF(A1602&lt;=$G$2, $D$5*$D$2*(A1602-E1602)/365.25, 0)</f>
        <v>0</v>
      </c>
      <c r="N1602" s="42" t="n">
        <f aca="false">(L1602*H1602 + M1602*I1602) * K1602</f>
        <v>0</v>
      </c>
      <c r="O1602" s="43" t="n">
        <f aca="false">IF(A1602&lt;=$G$2, $D$2*(1-$D$3), 0)</f>
        <v>0</v>
      </c>
      <c r="P1602" s="44" t="n">
        <f aca="false">O1602*I1602*K1602</f>
        <v>0</v>
      </c>
    </row>
    <row r="1603" customFormat="false" ht="15" hidden="false" customHeight="false" outlineLevel="0" collapsed="false">
      <c r="A1603" s="4" t="n">
        <f aca="false">WORKDAY(A1602, 1)</f>
        <v>46126</v>
      </c>
      <c r="B1603" s="33" t="n">
        <f aca="false">DATE(2000, MONTH(A1603), DAY(A1603))</f>
        <v>36630</v>
      </c>
      <c r="C1603" s="33" t="n">
        <f aca="false">VLOOKUP(B1603, $R$9:$S$13, 2)</f>
        <v>36697</v>
      </c>
      <c r="D1603" s="34" t="n">
        <f aca="false">IF(OR(C1603=B1603, AND(C1603&lt;&gt;C1602, C1602&gt;B1602)), 1, 0)</f>
        <v>0</v>
      </c>
      <c r="E1603" s="4" t="n">
        <f aca="false" t="array" ref="E1603:E1603">INDEX($A$9:A1602, MAX(IF($D$9:D1602=1, ROW(D$9:$D1602)-ROW($D$9)+1, 0)))</f>
        <v>46101</v>
      </c>
      <c r="F1603" s="36" t="n">
        <f aca="false">(A1603-$A$2)/365.25</f>
        <v>6.11088295687885</v>
      </c>
      <c r="G1603" s="37" t="n">
        <f aca="false">INDEX('Default Prob'!$P$5:$P$14,MIN(1+_xlfn.IFNA(MATCH(F1603,'Default Prob'!$F$5:$F$14,1),0),COUNT('Default Prob'!$P$5:$P$14)))</f>
        <v>0.0457509688066373</v>
      </c>
      <c r="H1603" s="37" t="n">
        <f aca="false">H1602*EXP(-G1602*(F1603-F1602))</f>
        <v>0.782008999879944</v>
      </c>
      <c r="I1603" s="38" t="n">
        <f aca="false">H1602-H1603</f>
        <v>9.79600552962756E-005</v>
      </c>
      <c r="J1603" s="39" t="n">
        <f aca="false">INDEX('Default Prob'!$C$3:$C$20, _xlfn.IFNA(MATCH(F1603, 'Default Prob'!$B$3:$B$20, 1), 1))</f>
        <v>-0.00361</v>
      </c>
      <c r="K1603" s="40" t="n">
        <f aca="false">1/((1+J1603)^F1603)</f>
        <v>1.02234622086683</v>
      </c>
      <c r="L1603" s="41" t="n">
        <f aca="false">IF(AND(D1603, A1603 &lt;= $G$2), $D$5*$D$2*(A1603-E1603)/365.25, 0)</f>
        <v>0</v>
      </c>
      <c r="M1603" s="41" t="n">
        <f aca="false">IF(A1603&lt;=$G$2, $D$5*$D$2*(A1603-E1603)/365.25, 0)</f>
        <v>0</v>
      </c>
      <c r="N1603" s="42" t="n">
        <f aca="false">(L1603*H1603 + M1603*I1603) * K1603</f>
        <v>0</v>
      </c>
      <c r="O1603" s="43" t="n">
        <f aca="false">IF(A1603&lt;=$G$2, $D$2*(1-$D$3), 0)</f>
        <v>0</v>
      </c>
      <c r="P1603" s="44" t="n">
        <f aca="false">O1603*I1603*K1603</f>
        <v>0</v>
      </c>
    </row>
    <row r="1604" customFormat="false" ht="15" hidden="false" customHeight="false" outlineLevel="0" collapsed="false">
      <c r="A1604" s="4" t="n">
        <f aca="false">WORKDAY(A1603, 1)</f>
        <v>46127</v>
      </c>
      <c r="B1604" s="33" t="n">
        <f aca="false">DATE(2000, MONTH(A1604), DAY(A1604))</f>
        <v>36631</v>
      </c>
      <c r="C1604" s="33" t="n">
        <f aca="false">VLOOKUP(B1604, $R$9:$S$13, 2)</f>
        <v>36697</v>
      </c>
      <c r="D1604" s="34" t="n">
        <f aca="false">IF(OR(C1604=B1604, AND(C1604&lt;&gt;C1603, C1603&gt;B1603)), 1, 0)</f>
        <v>0</v>
      </c>
      <c r="E1604" s="4" t="n">
        <f aca="false" t="array" ref="E1604:E1604">INDEX($A$9:A1603, MAX(IF($D$9:D1603=1, ROW(D$9:$D1603)-ROW($D$9)+1, 0)))</f>
        <v>46101</v>
      </c>
      <c r="F1604" s="36" t="n">
        <f aca="false">(A1604-$A$2)/365.25</f>
        <v>6.11362080766598</v>
      </c>
      <c r="G1604" s="37" t="n">
        <f aca="false">INDEX('Default Prob'!$P$5:$P$14,MIN(1+_xlfn.IFNA(MATCH(F1604,'Default Prob'!$F$5:$F$14,1),0),COUNT('Default Prob'!$P$5:$P$14)))</f>
        <v>0.0457509688066373</v>
      </c>
      <c r="H1604" s="37" t="n">
        <f aca="false">H1603*EXP(-G1603*(F1604-F1603))</f>
        <v>0.78191105209429</v>
      </c>
      <c r="I1604" s="38" t="n">
        <f aca="false">H1603-H1604</f>
        <v>9.79477856541955E-005</v>
      </c>
      <c r="J1604" s="39" t="n">
        <f aca="false">INDEX('Default Prob'!$C$3:$C$20, _xlfn.IFNA(MATCH(F1604, 'Default Prob'!$B$3:$B$20, 1), 1))</f>
        <v>-0.00361</v>
      </c>
      <c r="K1604" s="40" t="n">
        <f aca="false">1/((1+J1604)^F1604)</f>
        <v>1.02235634370297</v>
      </c>
      <c r="L1604" s="41" t="n">
        <f aca="false">IF(AND(D1604, A1604 &lt;= $G$2), $D$5*$D$2*(A1604-E1604)/365.25, 0)</f>
        <v>0</v>
      </c>
      <c r="M1604" s="41" t="n">
        <f aca="false">IF(A1604&lt;=$G$2, $D$5*$D$2*(A1604-E1604)/365.25, 0)</f>
        <v>0</v>
      </c>
      <c r="N1604" s="42" t="n">
        <f aca="false">(L1604*H1604 + M1604*I1604) * K1604</f>
        <v>0</v>
      </c>
      <c r="O1604" s="43" t="n">
        <f aca="false">IF(A1604&lt;=$G$2, $D$2*(1-$D$3), 0)</f>
        <v>0</v>
      </c>
      <c r="P1604" s="44" t="n">
        <f aca="false">O1604*I1604*K1604</f>
        <v>0</v>
      </c>
    </row>
    <row r="1605" customFormat="false" ht="15" hidden="false" customHeight="false" outlineLevel="0" collapsed="false">
      <c r="A1605" s="4" t="n">
        <f aca="false">WORKDAY(A1604, 1)</f>
        <v>46128</v>
      </c>
      <c r="B1605" s="33" t="n">
        <f aca="false">DATE(2000, MONTH(A1605), DAY(A1605))</f>
        <v>36632</v>
      </c>
      <c r="C1605" s="33" t="n">
        <f aca="false">VLOOKUP(B1605, $R$9:$S$13, 2)</f>
        <v>36697</v>
      </c>
      <c r="D1605" s="34" t="n">
        <f aca="false">IF(OR(C1605=B1605, AND(C1605&lt;&gt;C1604, C1604&gt;B1604)), 1, 0)</f>
        <v>0</v>
      </c>
      <c r="E1605" s="4" t="n">
        <f aca="false" t="array" ref="E1605:E1605">INDEX($A$9:A1604, MAX(IF($D$9:D1604=1, ROW(D$9:$D1604)-ROW($D$9)+1, 0)))</f>
        <v>46101</v>
      </c>
      <c r="F1605" s="36" t="n">
        <f aca="false">(A1605-$A$2)/365.25</f>
        <v>6.11635865845311</v>
      </c>
      <c r="G1605" s="37" t="n">
        <f aca="false">INDEX('Default Prob'!$P$5:$P$14,MIN(1+_xlfn.IFNA(MATCH(F1605,'Default Prob'!$F$5:$F$14,1),0),COUNT('Default Prob'!$P$5:$P$14)))</f>
        <v>0.0457509688066373</v>
      </c>
      <c r="H1605" s="37" t="n">
        <f aca="false">H1604*EXP(-G1604*(F1605-F1604))</f>
        <v>0.781813116576741</v>
      </c>
      <c r="I1605" s="38" t="n">
        <f aca="false">H1604-H1605</f>
        <v>9.79355175489971E-005</v>
      </c>
      <c r="J1605" s="39" t="n">
        <f aca="false">INDEX('Default Prob'!$C$3:$C$20, _xlfn.IFNA(MATCH(F1605, 'Default Prob'!$B$3:$B$20, 1), 1))</f>
        <v>-0.00361</v>
      </c>
      <c r="K1605" s="40" t="n">
        <f aca="false">1/((1+J1605)^F1605)</f>
        <v>1.02236646663933</v>
      </c>
      <c r="L1605" s="41" t="n">
        <f aca="false">IF(AND(D1605, A1605 &lt;= $G$2), $D$5*$D$2*(A1605-E1605)/365.25, 0)</f>
        <v>0</v>
      </c>
      <c r="M1605" s="41" t="n">
        <f aca="false">IF(A1605&lt;=$G$2, $D$5*$D$2*(A1605-E1605)/365.25, 0)</f>
        <v>0</v>
      </c>
      <c r="N1605" s="42" t="n">
        <f aca="false">(L1605*H1605 + M1605*I1605) * K1605</f>
        <v>0</v>
      </c>
      <c r="O1605" s="43" t="n">
        <f aca="false">IF(A1605&lt;=$G$2, $D$2*(1-$D$3), 0)</f>
        <v>0</v>
      </c>
      <c r="P1605" s="44" t="n">
        <f aca="false">O1605*I1605*K1605</f>
        <v>0</v>
      </c>
    </row>
    <row r="1606" customFormat="false" ht="15" hidden="false" customHeight="false" outlineLevel="0" collapsed="false">
      <c r="A1606" s="4" t="n">
        <f aca="false">WORKDAY(A1605, 1)</f>
        <v>46129</v>
      </c>
      <c r="B1606" s="33" t="n">
        <f aca="false">DATE(2000, MONTH(A1606), DAY(A1606))</f>
        <v>36633</v>
      </c>
      <c r="C1606" s="33" t="n">
        <f aca="false">VLOOKUP(B1606, $R$9:$S$13, 2)</f>
        <v>36697</v>
      </c>
      <c r="D1606" s="34" t="n">
        <f aca="false">IF(OR(C1606=B1606, AND(C1606&lt;&gt;C1605, C1605&gt;B1605)), 1, 0)</f>
        <v>0</v>
      </c>
      <c r="E1606" s="4" t="n">
        <f aca="false" t="array" ref="E1606:E1606">INDEX($A$9:A1605, MAX(IF($D$9:D1605=1, ROW(D$9:$D1605)-ROW($D$9)+1, 0)))</f>
        <v>46101</v>
      </c>
      <c r="F1606" s="36" t="n">
        <f aca="false">(A1606-$A$2)/365.25</f>
        <v>6.11909650924025</v>
      </c>
      <c r="G1606" s="37" t="n">
        <f aca="false">INDEX('Default Prob'!$P$5:$P$14,MIN(1+_xlfn.IFNA(MATCH(F1606,'Default Prob'!$F$5:$F$14,1),0),COUNT('Default Prob'!$P$5:$P$14)))</f>
        <v>0.0457509688066373</v>
      </c>
      <c r="H1606" s="37" t="n">
        <f aca="false">H1605*EXP(-G1605*(F1606-F1605))</f>
        <v>0.781715193325761</v>
      </c>
      <c r="I1606" s="38" t="n">
        <f aca="false">H1605-H1606</f>
        <v>9.79232509803474E-005</v>
      </c>
      <c r="J1606" s="39" t="n">
        <f aca="false">INDEX('Default Prob'!$C$3:$C$20, _xlfn.IFNA(MATCH(F1606, 'Default Prob'!$B$3:$B$20, 1), 1))</f>
        <v>-0.00361</v>
      </c>
      <c r="K1606" s="40" t="n">
        <f aca="false">1/((1+J1606)^F1606)</f>
        <v>1.02237658967593</v>
      </c>
      <c r="L1606" s="41" t="n">
        <f aca="false">IF(AND(D1606, A1606 &lt;= $G$2), $D$5*$D$2*(A1606-E1606)/365.25, 0)</f>
        <v>0</v>
      </c>
      <c r="M1606" s="41" t="n">
        <f aca="false">IF(A1606&lt;=$G$2, $D$5*$D$2*(A1606-E1606)/365.25, 0)</f>
        <v>0</v>
      </c>
      <c r="N1606" s="42" t="n">
        <f aca="false">(L1606*H1606 + M1606*I1606) * K1606</f>
        <v>0</v>
      </c>
      <c r="O1606" s="43" t="n">
        <f aca="false">IF(A1606&lt;=$G$2, $D$2*(1-$D$3), 0)</f>
        <v>0</v>
      </c>
      <c r="P1606" s="44" t="n">
        <f aca="false">O1606*I1606*K1606</f>
        <v>0</v>
      </c>
    </row>
    <row r="1607" customFormat="false" ht="15" hidden="false" customHeight="false" outlineLevel="0" collapsed="false">
      <c r="A1607" s="4" t="n">
        <f aca="false">WORKDAY(A1606, 1)</f>
        <v>46132</v>
      </c>
      <c r="B1607" s="33" t="n">
        <f aca="false">DATE(2000, MONTH(A1607), DAY(A1607))</f>
        <v>36636</v>
      </c>
      <c r="C1607" s="33" t="n">
        <f aca="false">VLOOKUP(B1607, $R$9:$S$13, 2)</f>
        <v>36697</v>
      </c>
      <c r="D1607" s="34" t="n">
        <f aca="false">IF(OR(C1607=B1607, AND(C1607&lt;&gt;C1606, C1606&gt;B1606)), 1, 0)</f>
        <v>0</v>
      </c>
      <c r="E1607" s="4" t="n">
        <f aca="false" t="array" ref="E1607:E1607">INDEX($A$9:A1606, MAX(IF($D$9:D1606=1, ROW(D$9:$D1606)-ROW($D$9)+1, 0)))</f>
        <v>46101</v>
      </c>
      <c r="F1607" s="36" t="n">
        <f aca="false">(A1607-$A$2)/365.25</f>
        <v>6.12731006160164</v>
      </c>
      <c r="G1607" s="37" t="n">
        <f aca="false">INDEX('Default Prob'!$P$5:$P$14,MIN(1+_xlfn.IFNA(MATCH(F1607,'Default Prob'!$F$5:$F$14,1),0),COUNT('Default Prob'!$P$5:$P$14)))</f>
        <v>0.0457509688066373</v>
      </c>
      <c r="H1607" s="37" t="n">
        <f aca="false">H1606*EXP(-G1606*(F1607-F1606))</f>
        <v>0.781421497156869</v>
      </c>
      <c r="I1607" s="38" t="n">
        <f aca="false">H1606-H1607</f>
        <v>0.000293696168892077</v>
      </c>
      <c r="J1607" s="39" t="n">
        <f aca="false">INDEX('Default Prob'!$C$3:$C$20, _xlfn.IFNA(MATCH(F1607, 'Default Prob'!$B$3:$B$20, 1), 1))</f>
        <v>-0.00361</v>
      </c>
      <c r="K1607" s="40" t="n">
        <f aca="false">1/((1+J1607)^F1607)</f>
        <v>1.02240695938712</v>
      </c>
      <c r="L1607" s="41" t="n">
        <f aca="false">IF(AND(D1607, A1607 &lt;= $G$2), $D$5*$D$2*(A1607-E1607)/365.25, 0)</f>
        <v>0</v>
      </c>
      <c r="M1607" s="41" t="n">
        <f aca="false">IF(A1607&lt;=$G$2, $D$5*$D$2*(A1607-E1607)/365.25, 0)</f>
        <v>0</v>
      </c>
      <c r="N1607" s="42" t="n">
        <f aca="false">(L1607*H1607 + M1607*I1607) * K1607</f>
        <v>0</v>
      </c>
      <c r="O1607" s="43" t="n">
        <f aca="false">IF(A1607&lt;=$G$2, $D$2*(1-$D$3), 0)</f>
        <v>0</v>
      </c>
      <c r="P1607" s="44" t="n">
        <f aca="false">O1607*I1607*K1607</f>
        <v>0</v>
      </c>
    </row>
    <row r="1608" customFormat="false" ht="15" hidden="false" customHeight="false" outlineLevel="0" collapsed="false">
      <c r="A1608" s="4" t="n">
        <f aca="false">WORKDAY(A1607, 1)</f>
        <v>46133</v>
      </c>
      <c r="B1608" s="33" t="n">
        <f aca="false">DATE(2000, MONTH(A1608), DAY(A1608))</f>
        <v>36637</v>
      </c>
      <c r="C1608" s="33" t="n">
        <f aca="false">VLOOKUP(B1608, $R$9:$S$13, 2)</f>
        <v>36697</v>
      </c>
      <c r="D1608" s="34" t="n">
        <f aca="false">IF(OR(C1608=B1608, AND(C1608&lt;&gt;C1607, C1607&gt;B1607)), 1, 0)</f>
        <v>0</v>
      </c>
      <c r="E1608" s="4" t="n">
        <f aca="false" t="array" ref="E1608:E1608">INDEX($A$9:A1607, MAX(IF($D$9:D1607=1, ROW(D$9:$D1607)-ROW($D$9)+1, 0)))</f>
        <v>46101</v>
      </c>
      <c r="F1608" s="36" t="n">
        <f aca="false">(A1608-$A$2)/365.25</f>
        <v>6.13004791238877</v>
      </c>
      <c r="G1608" s="37" t="n">
        <f aca="false">INDEX('Default Prob'!$P$5:$P$14,MIN(1+_xlfn.IFNA(MATCH(F1608,'Default Prob'!$F$5:$F$14,1),0),COUNT('Default Prob'!$P$5:$P$14)))</f>
        <v>0.0457509688066373</v>
      </c>
      <c r="H1608" s="37" t="n">
        <f aca="false">H1607*EXP(-G1607*(F1608-F1607))</f>
        <v>0.781323622956801</v>
      </c>
      <c r="I1608" s="38" t="n">
        <f aca="false">H1607-H1608</f>
        <v>9.78742000677935E-005</v>
      </c>
      <c r="J1608" s="39" t="n">
        <f aca="false">INDEX('Default Prob'!$C$3:$C$20, _xlfn.IFNA(MATCH(F1608, 'Default Prob'!$B$3:$B$20, 1), 1))</f>
        <v>-0.00361</v>
      </c>
      <c r="K1608" s="40" t="n">
        <f aca="false">1/((1+J1608)^F1608)</f>
        <v>1.02241708282466</v>
      </c>
      <c r="L1608" s="41" t="n">
        <f aca="false">IF(AND(D1608, A1608 &lt;= $G$2), $D$5*$D$2*(A1608-E1608)/365.25, 0)</f>
        <v>0</v>
      </c>
      <c r="M1608" s="41" t="n">
        <f aca="false">IF(A1608&lt;=$G$2, $D$5*$D$2*(A1608-E1608)/365.25, 0)</f>
        <v>0</v>
      </c>
      <c r="N1608" s="42" t="n">
        <f aca="false">(L1608*H1608 + M1608*I1608) * K1608</f>
        <v>0</v>
      </c>
      <c r="O1608" s="43" t="n">
        <f aca="false">IF(A1608&lt;=$G$2, $D$2*(1-$D$3), 0)</f>
        <v>0</v>
      </c>
      <c r="P1608" s="44" t="n">
        <f aca="false">O1608*I1608*K1608</f>
        <v>0</v>
      </c>
    </row>
    <row r="1609" customFormat="false" ht="15" hidden="false" customHeight="false" outlineLevel="0" collapsed="false">
      <c r="A1609" s="4" t="n">
        <f aca="false">WORKDAY(A1608, 1)</f>
        <v>46134</v>
      </c>
      <c r="B1609" s="33" t="n">
        <f aca="false">DATE(2000, MONTH(A1609), DAY(A1609))</f>
        <v>36638</v>
      </c>
      <c r="C1609" s="33" t="n">
        <f aca="false">VLOOKUP(B1609, $R$9:$S$13, 2)</f>
        <v>36697</v>
      </c>
      <c r="D1609" s="34" t="n">
        <f aca="false">IF(OR(C1609=B1609, AND(C1609&lt;&gt;C1608, C1608&gt;B1608)), 1, 0)</f>
        <v>0</v>
      </c>
      <c r="E1609" s="4" t="n">
        <f aca="false" t="array" ref="E1609:E1609">INDEX($A$9:A1608, MAX(IF($D$9:D1608=1, ROW(D$9:$D1608)-ROW($D$9)+1, 0)))</f>
        <v>46101</v>
      </c>
      <c r="F1609" s="36" t="n">
        <f aca="false">(A1609-$A$2)/365.25</f>
        <v>6.13278576317591</v>
      </c>
      <c r="G1609" s="37" t="n">
        <f aca="false">INDEX('Default Prob'!$P$5:$P$14,MIN(1+_xlfn.IFNA(MATCH(F1609,'Default Prob'!$F$5:$F$14,1),0),COUNT('Default Prob'!$P$5:$P$14)))</f>
        <v>0.0457509688066373</v>
      </c>
      <c r="H1609" s="37" t="n">
        <f aca="false">H1608*EXP(-G1608*(F1609-F1608))</f>
        <v>0.781225761015621</v>
      </c>
      <c r="I1609" s="38" t="n">
        <f aca="false">H1608-H1609</f>
        <v>9.78619411793336E-005</v>
      </c>
      <c r="J1609" s="39" t="n">
        <f aca="false">INDEX('Default Prob'!$C$3:$C$20, _xlfn.IFNA(MATCH(F1609, 'Default Prob'!$B$3:$B$20, 1), 1))</f>
        <v>-0.00361</v>
      </c>
      <c r="K1609" s="40" t="n">
        <f aca="false">1/((1+J1609)^F1609)</f>
        <v>1.02242720636244</v>
      </c>
      <c r="L1609" s="41" t="n">
        <f aca="false">IF(AND(D1609, A1609 &lt;= $G$2), $D$5*$D$2*(A1609-E1609)/365.25, 0)</f>
        <v>0</v>
      </c>
      <c r="M1609" s="41" t="n">
        <f aca="false">IF(A1609&lt;=$G$2, $D$5*$D$2*(A1609-E1609)/365.25, 0)</f>
        <v>0</v>
      </c>
      <c r="N1609" s="42" t="n">
        <f aca="false">(L1609*H1609 + M1609*I1609) * K1609</f>
        <v>0</v>
      </c>
      <c r="O1609" s="43" t="n">
        <f aca="false">IF(A1609&lt;=$G$2, $D$2*(1-$D$3), 0)</f>
        <v>0</v>
      </c>
      <c r="P1609" s="44" t="n">
        <f aca="false">O1609*I1609*K1609</f>
        <v>0</v>
      </c>
    </row>
    <row r="1610" customFormat="false" ht="15" hidden="false" customHeight="false" outlineLevel="0" collapsed="false">
      <c r="A1610" s="4" t="n">
        <f aca="false">WORKDAY(A1609, 1)</f>
        <v>46135</v>
      </c>
      <c r="B1610" s="33" t="n">
        <f aca="false">DATE(2000, MONTH(A1610), DAY(A1610))</f>
        <v>36639</v>
      </c>
      <c r="C1610" s="33" t="n">
        <f aca="false">VLOOKUP(B1610, $R$9:$S$13, 2)</f>
        <v>36697</v>
      </c>
      <c r="D1610" s="34" t="n">
        <f aca="false">IF(OR(C1610=B1610, AND(C1610&lt;&gt;C1609, C1609&gt;B1609)), 1, 0)</f>
        <v>0</v>
      </c>
      <c r="E1610" s="4" t="n">
        <f aca="false" t="array" ref="E1610:E1610">INDEX($A$9:A1609, MAX(IF($D$9:D1609=1, ROW(D$9:$D1609)-ROW($D$9)+1, 0)))</f>
        <v>46101</v>
      </c>
      <c r="F1610" s="36" t="n">
        <f aca="false">(A1610-$A$2)/365.25</f>
        <v>6.13552361396304</v>
      </c>
      <c r="G1610" s="37" t="n">
        <f aca="false">INDEX('Default Prob'!$P$5:$P$14,MIN(1+_xlfn.IFNA(MATCH(F1610,'Default Prob'!$F$5:$F$14,1),0),COUNT('Default Prob'!$P$5:$P$14)))</f>
        <v>0.0457509688066373</v>
      </c>
      <c r="H1610" s="37" t="n">
        <f aca="false">H1609*EXP(-G1609*(F1610-F1609))</f>
        <v>0.781127911331795</v>
      </c>
      <c r="I1610" s="38" t="n">
        <f aca="false">H1609-H1610</f>
        <v>9.78496838262011E-005</v>
      </c>
      <c r="J1610" s="39" t="n">
        <f aca="false">INDEX('Default Prob'!$C$3:$C$20, _xlfn.IFNA(MATCH(F1610, 'Default Prob'!$B$3:$B$20, 1), 1))</f>
        <v>-0.00361</v>
      </c>
      <c r="K1610" s="40" t="n">
        <f aca="false">1/((1+J1610)^F1610)</f>
        <v>1.02243733000045</v>
      </c>
      <c r="L1610" s="41" t="n">
        <f aca="false">IF(AND(D1610, A1610 &lt;= $G$2), $D$5*$D$2*(A1610-E1610)/365.25, 0)</f>
        <v>0</v>
      </c>
      <c r="M1610" s="41" t="n">
        <f aca="false">IF(A1610&lt;=$G$2, $D$5*$D$2*(A1610-E1610)/365.25, 0)</f>
        <v>0</v>
      </c>
      <c r="N1610" s="42" t="n">
        <f aca="false">(L1610*H1610 + M1610*I1610) * K1610</f>
        <v>0</v>
      </c>
      <c r="O1610" s="43" t="n">
        <f aca="false">IF(A1610&lt;=$G$2, $D$2*(1-$D$3), 0)</f>
        <v>0</v>
      </c>
      <c r="P1610" s="44" t="n">
        <f aca="false">O1610*I1610*K1610</f>
        <v>0</v>
      </c>
    </row>
    <row r="1611" customFormat="false" ht="15" hidden="false" customHeight="false" outlineLevel="0" collapsed="false">
      <c r="A1611" s="4" t="n">
        <f aca="false">WORKDAY(A1610, 1)</f>
        <v>46136</v>
      </c>
      <c r="B1611" s="33" t="n">
        <f aca="false">DATE(2000, MONTH(A1611), DAY(A1611))</f>
        <v>36640</v>
      </c>
      <c r="C1611" s="33" t="n">
        <f aca="false">VLOOKUP(B1611, $R$9:$S$13, 2)</f>
        <v>36697</v>
      </c>
      <c r="D1611" s="34" t="n">
        <f aca="false">IF(OR(C1611=B1611, AND(C1611&lt;&gt;C1610, C1610&gt;B1610)), 1, 0)</f>
        <v>0</v>
      </c>
      <c r="E1611" s="4" t="n">
        <f aca="false" t="array" ref="E1611:E1611">INDEX($A$9:A1610, MAX(IF($D$9:D1610=1, ROW(D$9:$D1610)-ROW($D$9)+1, 0)))</f>
        <v>46101</v>
      </c>
      <c r="F1611" s="36" t="n">
        <f aca="false">(A1611-$A$2)/365.25</f>
        <v>6.13826146475017</v>
      </c>
      <c r="G1611" s="37" t="n">
        <f aca="false">INDEX('Default Prob'!$P$5:$P$14,MIN(1+_xlfn.IFNA(MATCH(F1611,'Default Prob'!$F$5:$F$14,1),0),COUNT('Default Prob'!$P$5:$P$14)))</f>
        <v>0.0457509688066373</v>
      </c>
      <c r="H1611" s="37" t="n">
        <f aca="false">H1610*EXP(-G1610*(F1611-F1610))</f>
        <v>0.781030073903787</v>
      </c>
      <c r="I1611" s="38" t="n">
        <f aca="false">H1610-H1611</f>
        <v>9.7837428008396E-005</v>
      </c>
      <c r="J1611" s="39" t="n">
        <f aca="false">INDEX('Default Prob'!$C$3:$C$20, _xlfn.IFNA(MATCH(F1611, 'Default Prob'!$B$3:$B$20, 1), 1))</f>
        <v>-0.00361</v>
      </c>
      <c r="K1611" s="40" t="n">
        <f aca="false">1/((1+J1611)^F1611)</f>
        <v>1.02244745373871</v>
      </c>
      <c r="L1611" s="41" t="n">
        <f aca="false">IF(AND(D1611, A1611 &lt;= $G$2), $D$5*$D$2*(A1611-E1611)/365.25, 0)</f>
        <v>0</v>
      </c>
      <c r="M1611" s="41" t="n">
        <f aca="false">IF(A1611&lt;=$G$2, $D$5*$D$2*(A1611-E1611)/365.25, 0)</f>
        <v>0</v>
      </c>
      <c r="N1611" s="42" t="n">
        <f aca="false">(L1611*H1611 + M1611*I1611) * K1611</f>
        <v>0</v>
      </c>
      <c r="O1611" s="43" t="n">
        <f aca="false">IF(A1611&lt;=$G$2, $D$2*(1-$D$3), 0)</f>
        <v>0</v>
      </c>
      <c r="P1611" s="44" t="n">
        <f aca="false">O1611*I1611*K1611</f>
        <v>0</v>
      </c>
    </row>
    <row r="1612" customFormat="false" ht="15" hidden="false" customHeight="false" outlineLevel="0" collapsed="false">
      <c r="A1612" s="4" t="n">
        <f aca="false">WORKDAY(A1611, 1)</f>
        <v>46139</v>
      </c>
      <c r="B1612" s="33" t="n">
        <f aca="false">DATE(2000, MONTH(A1612), DAY(A1612))</f>
        <v>36643</v>
      </c>
      <c r="C1612" s="33" t="n">
        <f aca="false">VLOOKUP(B1612, $R$9:$S$13, 2)</f>
        <v>36697</v>
      </c>
      <c r="D1612" s="34" t="n">
        <f aca="false">IF(OR(C1612=B1612, AND(C1612&lt;&gt;C1611, C1611&gt;B1611)), 1, 0)</f>
        <v>0</v>
      </c>
      <c r="E1612" s="4" t="n">
        <f aca="false" t="array" ref="E1612:E1612">INDEX($A$9:A1611, MAX(IF($D$9:D1611=1, ROW(D$9:$D1611)-ROW($D$9)+1, 0)))</f>
        <v>46101</v>
      </c>
      <c r="F1612" s="36" t="n">
        <f aca="false">(A1612-$A$2)/365.25</f>
        <v>6.14647501711157</v>
      </c>
      <c r="G1612" s="37" t="n">
        <f aca="false">INDEX('Default Prob'!$P$5:$P$14,MIN(1+_xlfn.IFNA(MATCH(F1612,'Default Prob'!$F$5:$F$14,1),0),COUNT('Default Prob'!$P$5:$P$14)))</f>
        <v>0.0457509688066373</v>
      </c>
      <c r="H1612" s="37" t="n">
        <f aca="false">H1611*EXP(-G1611*(F1612-F1611))</f>
        <v>0.780736635139319</v>
      </c>
      <c r="I1612" s="38" t="n">
        <f aca="false">H1611-H1612</f>
        <v>0.000293438764467635</v>
      </c>
      <c r="J1612" s="39" t="n">
        <f aca="false">INDEX('Default Prob'!$C$3:$C$20, _xlfn.IFNA(MATCH(F1612, 'Default Prob'!$B$3:$B$20, 1), 1))</f>
        <v>-0.00361</v>
      </c>
      <c r="K1612" s="40" t="n">
        <f aca="false">1/((1+J1612)^F1612)</f>
        <v>1.02247782555493</v>
      </c>
      <c r="L1612" s="41" t="n">
        <f aca="false">IF(AND(D1612, A1612 &lt;= $G$2), $D$5*$D$2*(A1612-E1612)/365.25, 0)</f>
        <v>0</v>
      </c>
      <c r="M1612" s="41" t="n">
        <f aca="false">IF(A1612&lt;=$G$2, $D$5*$D$2*(A1612-E1612)/365.25, 0)</f>
        <v>0</v>
      </c>
      <c r="N1612" s="42" t="n">
        <f aca="false">(L1612*H1612 + M1612*I1612) * K1612</f>
        <v>0</v>
      </c>
      <c r="O1612" s="43" t="n">
        <f aca="false">IF(A1612&lt;=$G$2, $D$2*(1-$D$3), 0)</f>
        <v>0</v>
      </c>
      <c r="P1612" s="44" t="n">
        <f aca="false">O1612*I1612*K1612</f>
        <v>0</v>
      </c>
    </row>
    <row r="1613" customFormat="false" ht="15" hidden="false" customHeight="false" outlineLevel="0" collapsed="false">
      <c r="A1613" s="4" t="n">
        <f aca="false">WORKDAY(A1612, 1)</f>
        <v>46140</v>
      </c>
      <c r="B1613" s="33" t="n">
        <f aca="false">DATE(2000, MONTH(A1613), DAY(A1613))</f>
        <v>36644</v>
      </c>
      <c r="C1613" s="33" t="n">
        <f aca="false">VLOOKUP(B1613, $R$9:$S$13, 2)</f>
        <v>36697</v>
      </c>
      <c r="D1613" s="34" t="n">
        <f aca="false">IF(OR(C1613=B1613, AND(C1613&lt;&gt;C1612, C1612&gt;B1612)), 1, 0)</f>
        <v>0</v>
      </c>
      <c r="E1613" s="4" t="n">
        <f aca="false" t="array" ref="E1613:E1613">INDEX($A$9:A1612, MAX(IF($D$9:D1612=1, ROW(D$9:$D1612)-ROW($D$9)+1, 0)))</f>
        <v>46101</v>
      </c>
      <c r="F1613" s="36" t="n">
        <f aca="false">(A1613-$A$2)/365.25</f>
        <v>6.1492128678987</v>
      </c>
      <c r="G1613" s="37" t="n">
        <f aca="false">INDEX('Default Prob'!$P$5:$P$14,MIN(1+_xlfn.IFNA(MATCH(F1613,'Default Prob'!$F$5:$F$14,1),0),COUNT('Default Prob'!$P$5:$P$14)))</f>
        <v>0.0457509688066373</v>
      </c>
      <c r="H1613" s="37" t="n">
        <f aca="false">H1612*EXP(-G1612*(F1613-F1612))</f>
        <v>0.780638846719234</v>
      </c>
      <c r="I1613" s="38" t="n">
        <f aca="false">H1612-H1613</f>
        <v>9.7788420085676E-005</v>
      </c>
      <c r="J1613" s="39" t="n">
        <f aca="false">INDEX('Default Prob'!$C$3:$C$20, _xlfn.IFNA(MATCH(F1613, 'Default Prob'!$B$3:$B$20, 1), 1))</f>
        <v>-0.00361</v>
      </c>
      <c r="K1613" s="40" t="n">
        <f aca="false">1/((1+J1613)^F1613)</f>
        <v>1.02248794969415</v>
      </c>
      <c r="L1613" s="41" t="n">
        <f aca="false">IF(AND(D1613, A1613 &lt;= $G$2), $D$5*$D$2*(A1613-E1613)/365.25, 0)</f>
        <v>0</v>
      </c>
      <c r="M1613" s="41" t="n">
        <f aca="false">IF(A1613&lt;=$G$2, $D$5*$D$2*(A1613-E1613)/365.25, 0)</f>
        <v>0</v>
      </c>
      <c r="N1613" s="42" t="n">
        <f aca="false">(L1613*H1613 + M1613*I1613) * K1613</f>
        <v>0</v>
      </c>
      <c r="O1613" s="43" t="n">
        <f aca="false">IF(A1613&lt;=$G$2, $D$2*(1-$D$3), 0)</f>
        <v>0</v>
      </c>
      <c r="P1613" s="44" t="n">
        <f aca="false">O1613*I1613*K1613</f>
        <v>0</v>
      </c>
    </row>
    <row r="1614" customFormat="false" ht="15" hidden="false" customHeight="false" outlineLevel="0" collapsed="false">
      <c r="A1614" s="4" t="n">
        <f aca="false">WORKDAY(A1613, 1)</f>
        <v>46141</v>
      </c>
      <c r="B1614" s="33" t="n">
        <f aca="false">DATE(2000, MONTH(A1614), DAY(A1614))</f>
        <v>36645</v>
      </c>
      <c r="C1614" s="33" t="n">
        <f aca="false">VLOOKUP(B1614, $R$9:$S$13, 2)</f>
        <v>36697</v>
      </c>
      <c r="D1614" s="34" t="n">
        <f aca="false">IF(OR(C1614=B1614, AND(C1614&lt;&gt;C1613, C1613&gt;B1613)), 1, 0)</f>
        <v>0</v>
      </c>
      <c r="E1614" s="4" t="n">
        <f aca="false" t="array" ref="E1614:E1614">INDEX($A$9:A1613, MAX(IF($D$9:D1613=1, ROW(D$9:$D1613)-ROW($D$9)+1, 0)))</f>
        <v>46101</v>
      </c>
      <c r="F1614" s="36" t="n">
        <f aca="false">(A1614-$A$2)/365.25</f>
        <v>6.15195071868583</v>
      </c>
      <c r="G1614" s="37" t="n">
        <f aca="false">INDEX('Default Prob'!$P$5:$P$14,MIN(1+_xlfn.IFNA(MATCH(F1614,'Default Prob'!$F$5:$F$14,1),0),COUNT('Default Prob'!$P$5:$P$14)))</f>
        <v>0.0457509688066373</v>
      </c>
      <c r="H1614" s="37" t="n">
        <f aca="false">H1613*EXP(-G1613*(F1614-F1613))</f>
        <v>0.780541070547292</v>
      </c>
      <c r="I1614" s="38" t="n">
        <f aca="false">H1613-H1614</f>
        <v>9.77761719411774E-005</v>
      </c>
      <c r="J1614" s="39" t="n">
        <f aca="false">INDEX('Default Prob'!$C$3:$C$20, _xlfn.IFNA(MATCH(F1614, 'Default Prob'!$B$3:$B$20, 1), 1))</f>
        <v>-0.00361</v>
      </c>
      <c r="K1614" s="40" t="n">
        <f aca="false">1/((1+J1614)^F1614)</f>
        <v>1.02249807393362</v>
      </c>
      <c r="L1614" s="41" t="n">
        <f aca="false">IF(AND(D1614, A1614 &lt;= $G$2), $D$5*$D$2*(A1614-E1614)/365.25, 0)</f>
        <v>0</v>
      </c>
      <c r="M1614" s="41" t="n">
        <f aca="false">IF(A1614&lt;=$G$2, $D$5*$D$2*(A1614-E1614)/365.25, 0)</f>
        <v>0</v>
      </c>
      <c r="N1614" s="42" t="n">
        <f aca="false">(L1614*H1614 + M1614*I1614) * K1614</f>
        <v>0</v>
      </c>
      <c r="O1614" s="43" t="n">
        <f aca="false">IF(A1614&lt;=$G$2, $D$2*(1-$D$3), 0)</f>
        <v>0</v>
      </c>
      <c r="P1614" s="44" t="n">
        <f aca="false">O1614*I1614*K1614</f>
        <v>0</v>
      </c>
    </row>
    <row r="1615" customFormat="false" ht="15" hidden="false" customHeight="false" outlineLevel="0" collapsed="false">
      <c r="A1615" s="4" t="n">
        <f aca="false">WORKDAY(A1614, 1)</f>
        <v>46142</v>
      </c>
      <c r="B1615" s="33" t="n">
        <f aca="false">DATE(2000, MONTH(A1615), DAY(A1615))</f>
        <v>36646</v>
      </c>
      <c r="C1615" s="33" t="n">
        <f aca="false">VLOOKUP(B1615, $R$9:$S$13, 2)</f>
        <v>36697</v>
      </c>
      <c r="D1615" s="34" t="n">
        <f aca="false">IF(OR(C1615=B1615, AND(C1615&lt;&gt;C1614, C1614&gt;B1614)), 1, 0)</f>
        <v>0</v>
      </c>
      <c r="E1615" s="4" t="n">
        <f aca="false" t="array" ref="E1615:E1615">INDEX($A$9:A1614, MAX(IF($D$9:D1614=1, ROW(D$9:$D1614)-ROW($D$9)+1, 0)))</f>
        <v>46101</v>
      </c>
      <c r="F1615" s="36" t="n">
        <f aca="false">(A1615-$A$2)/365.25</f>
        <v>6.15468856947296</v>
      </c>
      <c r="G1615" s="37" t="n">
        <f aca="false">INDEX('Default Prob'!$P$5:$P$14,MIN(1+_xlfn.IFNA(MATCH(F1615,'Default Prob'!$F$5:$F$14,1),0),COUNT('Default Prob'!$P$5:$P$14)))</f>
        <v>0.0457509688066373</v>
      </c>
      <c r="H1615" s="37" t="n">
        <f aca="false">H1614*EXP(-G1614*(F1615-F1614))</f>
        <v>0.780443306621962</v>
      </c>
      <c r="I1615" s="38" t="n">
        <f aca="false">H1614-H1615</f>
        <v>9.77639253307849E-005</v>
      </c>
      <c r="J1615" s="39" t="n">
        <f aca="false">INDEX('Default Prob'!$C$3:$C$20, _xlfn.IFNA(MATCH(F1615, 'Default Prob'!$B$3:$B$20, 1), 1))</f>
        <v>-0.00361</v>
      </c>
      <c r="K1615" s="40" t="n">
        <f aca="false">1/((1+J1615)^F1615)</f>
        <v>1.02250819827334</v>
      </c>
      <c r="L1615" s="41" t="n">
        <f aca="false">IF(AND(D1615, A1615 &lt;= $G$2), $D$5*$D$2*(A1615-E1615)/365.25, 0)</f>
        <v>0</v>
      </c>
      <c r="M1615" s="41" t="n">
        <f aca="false">IF(A1615&lt;=$G$2, $D$5*$D$2*(A1615-E1615)/365.25, 0)</f>
        <v>0</v>
      </c>
      <c r="N1615" s="42" t="n">
        <f aca="false">(L1615*H1615 + M1615*I1615) * K1615</f>
        <v>0</v>
      </c>
      <c r="O1615" s="43" t="n">
        <f aca="false">IF(A1615&lt;=$G$2, $D$2*(1-$D$3), 0)</f>
        <v>0</v>
      </c>
      <c r="P1615" s="44" t="n">
        <f aca="false">O1615*I1615*K1615</f>
        <v>0</v>
      </c>
    </row>
    <row r="1616" customFormat="false" ht="15" hidden="false" customHeight="false" outlineLevel="0" collapsed="false">
      <c r="A1616" s="4" t="n">
        <f aca="false">WORKDAY(A1615, 1)</f>
        <v>46143</v>
      </c>
      <c r="B1616" s="33" t="n">
        <f aca="false">DATE(2000, MONTH(A1616), DAY(A1616))</f>
        <v>36647</v>
      </c>
      <c r="C1616" s="33" t="n">
        <f aca="false">VLOOKUP(B1616, $R$9:$S$13, 2)</f>
        <v>36697</v>
      </c>
      <c r="D1616" s="34" t="n">
        <f aca="false">IF(OR(C1616=B1616, AND(C1616&lt;&gt;C1615, C1615&gt;B1615)), 1, 0)</f>
        <v>0</v>
      </c>
      <c r="E1616" s="4" t="n">
        <f aca="false" t="array" ref="E1616:E1616">INDEX($A$9:A1615, MAX(IF($D$9:D1615=1, ROW(D$9:$D1615)-ROW($D$9)+1, 0)))</f>
        <v>46101</v>
      </c>
      <c r="F1616" s="36" t="n">
        <f aca="false">(A1616-$A$2)/365.25</f>
        <v>6.1574264202601</v>
      </c>
      <c r="G1616" s="37" t="n">
        <f aca="false">INDEX('Default Prob'!$P$5:$P$14,MIN(1+_xlfn.IFNA(MATCH(F1616,'Default Prob'!$F$5:$F$14,1),0),COUNT('Default Prob'!$P$5:$P$14)))</f>
        <v>0.0457509688066373</v>
      </c>
      <c r="H1616" s="37" t="n">
        <f aca="false">H1615*EXP(-G1615*(F1616-F1615))</f>
        <v>0.780345554941707</v>
      </c>
      <c r="I1616" s="38" t="n">
        <f aca="false">H1615-H1616</f>
        <v>9.77516802542766E-005</v>
      </c>
      <c r="J1616" s="39" t="n">
        <f aca="false">INDEX('Default Prob'!$C$3:$C$20, _xlfn.IFNA(MATCH(F1616, 'Default Prob'!$B$3:$B$20, 1), 1))</f>
        <v>-0.00361</v>
      </c>
      <c r="K1616" s="40" t="n">
        <f aca="false">1/((1+J1616)^F1616)</f>
        <v>1.0225183227133</v>
      </c>
      <c r="L1616" s="41" t="n">
        <f aca="false">IF(AND(D1616, A1616 &lt;= $G$2), $D$5*$D$2*(A1616-E1616)/365.25, 0)</f>
        <v>0</v>
      </c>
      <c r="M1616" s="41" t="n">
        <f aca="false">IF(A1616&lt;=$G$2, $D$5*$D$2*(A1616-E1616)/365.25, 0)</f>
        <v>0</v>
      </c>
      <c r="N1616" s="42" t="n">
        <f aca="false">(L1616*H1616 + M1616*I1616) * K1616</f>
        <v>0</v>
      </c>
      <c r="O1616" s="43" t="n">
        <f aca="false">IF(A1616&lt;=$G$2, $D$2*(1-$D$3), 0)</f>
        <v>0</v>
      </c>
      <c r="P1616" s="44" t="n">
        <f aca="false">O1616*I1616*K1616</f>
        <v>0</v>
      </c>
    </row>
    <row r="1617" customFormat="false" ht="15" hidden="false" customHeight="false" outlineLevel="0" collapsed="false">
      <c r="A1617" s="4" t="n">
        <f aca="false">WORKDAY(A1616, 1)</f>
        <v>46146</v>
      </c>
      <c r="B1617" s="33" t="n">
        <f aca="false">DATE(2000, MONTH(A1617), DAY(A1617))</f>
        <v>36650</v>
      </c>
      <c r="C1617" s="33" t="n">
        <f aca="false">VLOOKUP(B1617, $R$9:$S$13, 2)</f>
        <v>36697</v>
      </c>
      <c r="D1617" s="34" t="n">
        <f aca="false">IF(OR(C1617=B1617, AND(C1617&lt;&gt;C1616, C1616&gt;B1616)), 1, 0)</f>
        <v>0</v>
      </c>
      <c r="E1617" s="4" t="n">
        <f aca="false" t="array" ref="E1617:E1617">INDEX($A$9:A1616, MAX(IF($D$9:D1616=1, ROW(D$9:$D1616)-ROW($D$9)+1, 0)))</f>
        <v>46101</v>
      </c>
      <c r="F1617" s="36" t="n">
        <f aca="false">(A1617-$A$2)/365.25</f>
        <v>6.16563997262149</v>
      </c>
      <c r="G1617" s="37" t="n">
        <f aca="false">INDEX('Default Prob'!$P$5:$P$14,MIN(1+_xlfn.IFNA(MATCH(F1617,'Default Prob'!$F$5:$F$14,1),0),COUNT('Default Prob'!$P$5:$P$14)))</f>
        <v>0.0457509688066373</v>
      </c>
      <c r="H1617" s="37" t="n">
        <f aca="false">H1616*EXP(-G1616*(F1617-F1616))</f>
        <v>0.780052373356067</v>
      </c>
      <c r="I1617" s="38" t="n">
        <f aca="false">H1616-H1617</f>
        <v>0.00029318158564029</v>
      </c>
      <c r="J1617" s="39" t="n">
        <f aca="false">INDEX('Default Prob'!$C$3:$C$20, _xlfn.IFNA(MATCH(F1617, 'Default Prob'!$B$3:$B$20, 1), 1))</f>
        <v>-0.00361</v>
      </c>
      <c r="K1617" s="40" t="n">
        <f aca="false">1/((1+J1617)^F1617)</f>
        <v>1.02254869663468</v>
      </c>
      <c r="L1617" s="41" t="n">
        <f aca="false">IF(AND(D1617, A1617 &lt;= $G$2), $D$5*$D$2*(A1617-E1617)/365.25, 0)</f>
        <v>0</v>
      </c>
      <c r="M1617" s="41" t="n">
        <f aca="false">IF(A1617&lt;=$G$2, $D$5*$D$2*(A1617-E1617)/365.25, 0)</f>
        <v>0</v>
      </c>
      <c r="N1617" s="42" t="n">
        <f aca="false">(L1617*H1617 + M1617*I1617) * K1617</f>
        <v>0</v>
      </c>
      <c r="O1617" s="43" t="n">
        <f aca="false">IF(A1617&lt;=$G$2, $D$2*(1-$D$3), 0)</f>
        <v>0</v>
      </c>
      <c r="P1617" s="44" t="n">
        <f aca="false">O1617*I1617*K1617</f>
        <v>0</v>
      </c>
    </row>
    <row r="1618" customFormat="false" ht="15" hidden="false" customHeight="false" outlineLevel="0" collapsed="false">
      <c r="A1618" s="4" t="n">
        <f aca="false">WORKDAY(A1617, 1)</f>
        <v>46147</v>
      </c>
      <c r="B1618" s="33" t="n">
        <f aca="false">DATE(2000, MONTH(A1618), DAY(A1618))</f>
        <v>36651</v>
      </c>
      <c r="C1618" s="33" t="n">
        <f aca="false">VLOOKUP(B1618, $R$9:$S$13, 2)</f>
        <v>36697</v>
      </c>
      <c r="D1618" s="34" t="n">
        <f aca="false">IF(OR(C1618=B1618, AND(C1618&lt;&gt;C1617, C1617&gt;B1617)), 1, 0)</f>
        <v>0</v>
      </c>
      <c r="E1618" s="4" t="n">
        <f aca="false" t="array" ref="E1618:E1618">INDEX($A$9:A1617, MAX(IF($D$9:D1617=1, ROW(D$9:$D1617)-ROW($D$9)+1, 0)))</f>
        <v>46101</v>
      </c>
      <c r="F1618" s="36" t="n">
        <f aca="false">(A1618-$A$2)/365.25</f>
        <v>6.16837782340862</v>
      </c>
      <c r="G1618" s="37" t="n">
        <f aca="false">INDEX('Default Prob'!$P$5:$P$14,MIN(1+_xlfn.IFNA(MATCH(F1618,'Default Prob'!$F$5:$F$14,1),0),COUNT('Default Prob'!$P$5:$P$14)))</f>
        <v>0.0457509688066373</v>
      </c>
      <c r="H1618" s="37" t="n">
        <f aca="false">H1617*EXP(-G1617*(F1618-F1617))</f>
        <v>0.779954670640783</v>
      </c>
      <c r="I1618" s="38" t="n">
        <f aca="false">H1617-H1618</f>
        <v>9.77027152836429E-005</v>
      </c>
      <c r="J1618" s="39" t="n">
        <f aca="false">INDEX('Default Prob'!$C$3:$C$20, _xlfn.IFNA(MATCH(F1618, 'Default Prob'!$B$3:$B$20, 1), 1))</f>
        <v>-0.00361</v>
      </c>
      <c r="K1618" s="40" t="n">
        <f aca="false">1/((1+J1618)^F1618)</f>
        <v>1.02255882147564</v>
      </c>
      <c r="L1618" s="41" t="n">
        <f aca="false">IF(AND(D1618, A1618 &lt;= $G$2), $D$5*$D$2*(A1618-E1618)/365.25, 0)</f>
        <v>0</v>
      </c>
      <c r="M1618" s="41" t="n">
        <f aca="false">IF(A1618&lt;=$G$2, $D$5*$D$2*(A1618-E1618)/365.25, 0)</f>
        <v>0</v>
      </c>
      <c r="N1618" s="42" t="n">
        <f aca="false">(L1618*H1618 + M1618*I1618) * K1618</f>
        <v>0</v>
      </c>
      <c r="O1618" s="43" t="n">
        <f aca="false">IF(A1618&lt;=$G$2, $D$2*(1-$D$3), 0)</f>
        <v>0</v>
      </c>
      <c r="P1618" s="44" t="n">
        <f aca="false">O1618*I1618*K1618</f>
        <v>0</v>
      </c>
    </row>
    <row r="1619" customFormat="false" ht="15" hidden="false" customHeight="false" outlineLevel="0" collapsed="false">
      <c r="A1619" s="4" t="n">
        <f aca="false">WORKDAY(A1618, 1)</f>
        <v>46148</v>
      </c>
      <c r="B1619" s="33" t="n">
        <f aca="false">DATE(2000, MONTH(A1619), DAY(A1619))</f>
        <v>36652</v>
      </c>
      <c r="C1619" s="33" t="n">
        <f aca="false">VLOOKUP(B1619, $R$9:$S$13, 2)</f>
        <v>36697</v>
      </c>
      <c r="D1619" s="34" t="n">
        <f aca="false">IF(OR(C1619=B1619, AND(C1619&lt;&gt;C1618, C1618&gt;B1618)), 1, 0)</f>
        <v>0</v>
      </c>
      <c r="E1619" s="4" t="n">
        <f aca="false" t="array" ref="E1619:E1619">INDEX($A$9:A1618, MAX(IF($D$9:D1618=1, ROW(D$9:$D1618)-ROW($D$9)+1, 0)))</f>
        <v>46101</v>
      </c>
      <c r="F1619" s="36" t="n">
        <f aca="false">(A1619-$A$2)/365.25</f>
        <v>6.17111567419576</v>
      </c>
      <c r="G1619" s="37" t="n">
        <f aca="false">INDEX('Default Prob'!$P$5:$P$14,MIN(1+_xlfn.IFNA(MATCH(F1619,'Default Prob'!$F$5:$F$14,1),0),COUNT('Default Prob'!$P$5:$P$14)))</f>
        <v>0.0457509688066373</v>
      </c>
      <c r="H1619" s="37" t="n">
        <f aca="false">H1618*EXP(-G1618*(F1619-F1618))</f>
        <v>0.77985698016291</v>
      </c>
      <c r="I1619" s="38" t="n">
        <f aca="false">H1618-H1619</f>
        <v>9.76904778737797E-005</v>
      </c>
      <c r="J1619" s="39" t="n">
        <f aca="false">INDEX('Default Prob'!$C$3:$C$20, _xlfn.IFNA(MATCH(F1619, 'Default Prob'!$B$3:$B$20, 1), 1))</f>
        <v>-0.00361</v>
      </c>
      <c r="K1619" s="40" t="n">
        <f aca="false">1/((1+J1619)^F1619)</f>
        <v>1.02256894641685</v>
      </c>
      <c r="L1619" s="41" t="n">
        <f aca="false">IF(AND(D1619, A1619 &lt;= $G$2), $D$5*$D$2*(A1619-E1619)/365.25, 0)</f>
        <v>0</v>
      </c>
      <c r="M1619" s="41" t="n">
        <f aca="false">IF(A1619&lt;=$G$2, $D$5*$D$2*(A1619-E1619)/365.25, 0)</f>
        <v>0</v>
      </c>
      <c r="N1619" s="42" t="n">
        <f aca="false">(L1619*H1619 + M1619*I1619) * K1619</f>
        <v>0</v>
      </c>
      <c r="O1619" s="43" t="n">
        <f aca="false">IF(A1619&lt;=$G$2, $D$2*(1-$D$3), 0)</f>
        <v>0</v>
      </c>
      <c r="P1619" s="44" t="n">
        <f aca="false">O1619*I1619*K1619</f>
        <v>0</v>
      </c>
    </row>
    <row r="1620" customFormat="false" ht="15" hidden="false" customHeight="false" outlineLevel="0" collapsed="false">
      <c r="A1620" s="4" t="n">
        <f aca="false">WORKDAY(A1619, 1)</f>
        <v>46149</v>
      </c>
      <c r="B1620" s="33" t="n">
        <f aca="false">DATE(2000, MONTH(A1620), DAY(A1620))</f>
        <v>36653</v>
      </c>
      <c r="C1620" s="33" t="n">
        <f aca="false">VLOOKUP(B1620, $R$9:$S$13, 2)</f>
        <v>36697</v>
      </c>
      <c r="D1620" s="34" t="n">
        <f aca="false">IF(OR(C1620=B1620, AND(C1620&lt;&gt;C1619, C1619&gt;B1619)), 1, 0)</f>
        <v>0</v>
      </c>
      <c r="E1620" s="4" t="n">
        <f aca="false" t="array" ref="E1620:E1620">INDEX($A$9:A1619, MAX(IF($D$9:D1619=1, ROW(D$9:$D1619)-ROW($D$9)+1, 0)))</f>
        <v>46101</v>
      </c>
      <c r="F1620" s="36" t="n">
        <f aca="false">(A1620-$A$2)/365.25</f>
        <v>6.17385352498289</v>
      </c>
      <c r="G1620" s="37" t="n">
        <f aca="false">INDEX('Default Prob'!$P$5:$P$14,MIN(1+_xlfn.IFNA(MATCH(F1620,'Default Prob'!$F$5:$F$14,1),0),COUNT('Default Prob'!$P$5:$P$14)))</f>
        <v>0.0457509688066373</v>
      </c>
      <c r="H1620" s="37" t="n">
        <f aca="false">H1619*EXP(-G1619*(F1620-F1619))</f>
        <v>0.779759301920913</v>
      </c>
      <c r="I1620" s="38" t="n">
        <f aca="false">H1619-H1620</f>
        <v>9.76782419968014E-005</v>
      </c>
      <c r="J1620" s="39" t="n">
        <f aca="false">INDEX('Default Prob'!$C$3:$C$20, _xlfn.IFNA(MATCH(F1620, 'Default Prob'!$B$3:$B$20, 1), 1))</f>
        <v>-0.00361</v>
      </c>
      <c r="K1620" s="40" t="n">
        <f aca="false">1/((1+J1620)^F1620)</f>
        <v>1.02257907145832</v>
      </c>
      <c r="L1620" s="41" t="n">
        <f aca="false">IF(AND(D1620, A1620 &lt;= $G$2), $D$5*$D$2*(A1620-E1620)/365.25, 0)</f>
        <v>0</v>
      </c>
      <c r="M1620" s="41" t="n">
        <f aca="false">IF(A1620&lt;=$G$2, $D$5*$D$2*(A1620-E1620)/365.25, 0)</f>
        <v>0</v>
      </c>
      <c r="N1620" s="42" t="n">
        <f aca="false">(L1620*H1620 + M1620*I1620) * K1620</f>
        <v>0</v>
      </c>
      <c r="O1620" s="43" t="n">
        <f aca="false">IF(A1620&lt;=$G$2, $D$2*(1-$D$3), 0)</f>
        <v>0</v>
      </c>
      <c r="P1620" s="44" t="n">
        <f aca="false">O1620*I1620*K1620</f>
        <v>0</v>
      </c>
    </row>
    <row r="1621" customFormat="false" ht="15" hidden="false" customHeight="false" outlineLevel="0" collapsed="false">
      <c r="A1621" s="4" t="n">
        <f aca="false">WORKDAY(A1620, 1)</f>
        <v>46150</v>
      </c>
      <c r="B1621" s="33" t="n">
        <f aca="false">DATE(2000, MONTH(A1621), DAY(A1621))</f>
        <v>36654</v>
      </c>
      <c r="C1621" s="33" t="n">
        <f aca="false">VLOOKUP(B1621, $R$9:$S$13, 2)</f>
        <v>36697</v>
      </c>
      <c r="D1621" s="34" t="n">
        <f aca="false">IF(OR(C1621=B1621, AND(C1621&lt;&gt;C1620, C1620&gt;B1620)), 1, 0)</f>
        <v>0</v>
      </c>
      <c r="E1621" s="4" t="n">
        <f aca="false" t="array" ref="E1621:E1621">INDEX($A$9:A1620, MAX(IF($D$9:D1620=1, ROW(D$9:$D1620)-ROW($D$9)+1, 0)))</f>
        <v>46101</v>
      </c>
      <c r="F1621" s="36" t="n">
        <f aca="false">(A1621-$A$2)/365.25</f>
        <v>6.17659137577002</v>
      </c>
      <c r="G1621" s="37" t="n">
        <f aca="false">INDEX('Default Prob'!$P$5:$P$14,MIN(1+_xlfn.IFNA(MATCH(F1621,'Default Prob'!$F$5:$F$14,1),0),COUNT('Default Prob'!$P$5:$P$14)))</f>
        <v>0.0457509688066373</v>
      </c>
      <c r="H1621" s="37" t="n">
        <f aca="false">H1620*EXP(-G1620*(F1621-F1620))</f>
        <v>0.779661635913261</v>
      </c>
      <c r="I1621" s="38" t="n">
        <f aca="false">H1620-H1621</f>
        <v>9.7666007652264E-005</v>
      </c>
      <c r="J1621" s="39" t="n">
        <f aca="false">INDEX('Default Prob'!$C$3:$C$20, _xlfn.IFNA(MATCH(F1621, 'Default Prob'!$B$3:$B$20, 1), 1))</f>
        <v>-0.00361</v>
      </c>
      <c r="K1621" s="40" t="n">
        <f aca="false">1/((1+J1621)^F1621)</f>
        <v>1.02258919660004</v>
      </c>
      <c r="L1621" s="41" t="n">
        <f aca="false">IF(AND(D1621, A1621 &lt;= $G$2), $D$5*$D$2*(A1621-E1621)/365.25, 0)</f>
        <v>0</v>
      </c>
      <c r="M1621" s="41" t="n">
        <f aca="false">IF(A1621&lt;=$G$2, $D$5*$D$2*(A1621-E1621)/365.25, 0)</f>
        <v>0</v>
      </c>
      <c r="N1621" s="42" t="n">
        <f aca="false">(L1621*H1621 + M1621*I1621) * K1621</f>
        <v>0</v>
      </c>
      <c r="O1621" s="43" t="n">
        <f aca="false">IF(A1621&lt;=$G$2, $D$2*(1-$D$3), 0)</f>
        <v>0</v>
      </c>
      <c r="P1621" s="44" t="n">
        <f aca="false">O1621*I1621*K1621</f>
        <v>0</v>
      </c>
    </row>
    <row r="1622" customFormat="false" ht="15" hidden="false" customHeight="false" outlineLevel="0" collapsed="false">
      <c r="A1622" s="4" t="n">
        <f aca="false">WORKDAY(A1621, 1)</f>
        <v>46153</v>
      </c>
      <c r="B1622" s="33" t="n">
        <f aca="false">DATE(2000, MONTH(A1622), DAY(A1622))</f>
        <v>36657</v>
      </c>
      <c r="C1622" s="33" t="n">
        <f aca="false">VLOOKUP(B1622, $R$9:$S$13, 2)</f>
        <v>36697</v>
      </c>
      <c r="D1622" s="34" t="n">
        <f aca="false">IF(OR(C1622=B1622, AND(C1622&lt;&gt;C1621, C1621&gt;B1621)), 1, 0)</f>
        <v>0</v>
      </c>
      <c r="E1622" s="4" t="n">
        <f aca="false" t="array" ref="E1622:E1622">INDEX($A$9:A1621, MAX(IF($D$9:D1621=1, ROW(D$9:$D1621)-ROW($D$9)+1, 0)))</f>
        <v>46101</v>
      </c>
      <c r="F1622" s="36" t="n">
        <f aca="false">(A1622-$A$2)/365.25</f>
        <v>6.18480492813142</v>
      </c>
      <c r="G1622" s="37" t="n">
        <f aca="false">INDEX('Default Prob'!$P$5:$P$14,MIN(1+_xlfn.IFNA(MATCH(F1622,'Default Prob'!$F$5:$F$14,1),0),COUNT('Default Prob'!$P$5:$P$14)))</f>
        <v>0.0457509688066373</v>
      </c>
      <c r="H1622" s="37" t="n">
        <f aca="false">H1621*EXP(-G1621*(F1622-F1621))</f>
        <v>0.779368711281048</v>
      </c>
      <c r="I1622" s="38" t="n">
        <f aca="false">H1621-H1622</f>
        <v>0.000292924632212532</v>
      </c>
      <c r="J1622" s="39" t="n">
        <f aca="false">INDEX('Default Prob'!$C$3:$C$20, _xlfn.IFNA(MATCH(F1622, 'Default Prob'!$B$3:$B$20, 1), 1))</f>
        <v>-0.00361</v>
      </c>
      <c r="K1622" s="40" t="n">
        <f aca="false">1/((1+J1622)^F1622)</f>
        <v>1.02261957262673</v>
      </c>
      <c r="L1622" s="41" t="n">
        <f aca="false">IF(AND(D1622, A1622 &lt;= $G$2), $D$5*$D$2*(A1622-E1622)/365.25, 0)</f>
        <v>0</v>
      </c>
      <c r="M1622" s="41" t="n">
        <f aca="false">IF(A1622&lt;=$G$2, $D$5*$D$2*(A1622-E1622)/365.25, 0)</f>
        <v>0</v>
      </c>
      <c r="N1622" s="42" t="n">
        <f aca="false">(L1622*H1622 + M1622*I1622) * K1622</f>
        <v>0</v>
      </c>
      <c r="O1622" s="43" t="n">
        <f aca="false">IF(A1622&lt;=$G$2, $D$2*(1-$D$3), 0)</f>
        <v>0</v>
      </c>
      <c r="P1622" s="44" t="n">
        <f aca="false">O1622*I1622*K1622</f>
        <v>0</v>
      </c>
    </row>
    <row r="1623" customFormat="false" ht="15" hidden="false" customHeight="false" outlineLevel="0" collapsed="false">
      <c r="A1623" s="4" t="n">
        <f aca="false">WORKDAY(A1622, 1)</f>
        <v>46154</v>
      </c>
      <c r="B1623" s="33" t="n">
        <f aca="false">DATE(2000, MONTH(A1623), DAY(A1623))</f>
        <v>36658</v>
      </c>
      <c r="C1623" s="33" t="n">
        <f aca="false">VLOOKUP(B1623, $R$9:$S$13, 2)</f>
        <v>36697</v>
      </c>
      <c r="D1623" s="34" t="n">
        <f aca="false">IF(OR(C1623=B1623, AND(C1623&lt;&gt;C1622, C1622&gt;B1622)), 1, 0)</f>
        <v>0</v>
      </c>
      <c r="E1623" s="4" t="n">
        <f aca="false" t="array" ref="E1623:E1623">INDEX($A$9:A1622, MAX(IF($D$9:D1622=1, ROW(D$9:$D1622)-ROW($D$9)+1, 0)))</f>
        <v>46101</v>
      </c>
      <c r="F1623" s="36" t="n">
        <f aca="false">(A1623-$A$2)/365.25</f>
        <v>6.18754277891855</v>
      </c>
      <c r="G1623" s="37" t="n">
        <f aca="false">INDEX('Default Prob'!$P$5:$P$14,MIN(1+_xlfn.IFNA(MATCH(F1623,'Default Prob'!$F$5:$F$14,1),0),COUNT('Default Prob'!$P$5:$P$14)))</f>
        <v>0.0457509688066373</v>
      </c>
      <c r="H1623" s="37" t="n">
        <f aca="false">H1622*EXP(-G1622*(F1623-F1622))</f>
        <v>0.779271094195452</v>
      </c>
      <c r="I1623" s="38" t="n">
        <f aca="false">H1622-H1623</f>
        <v>9.7617085595969E-005</v>
      </c>
      <c r="J1623" s="39" t="n">
        <f aca="false">INDEX('Default Prob'!$C$3:$C$20, _xlfn.IFNA(MATCH(F1623, 'Default Prob'!$B$3:$B$20, 1), 1))</f>
        <v>-0.00361</v>
      </c>
      <c r="K1623" s="40" t="n">
        <f aca="false">1/((1+J1623)^F1623)</f>
        <v>1.02262969816947</v>
      </c>
      <c r="L1623" s="41" t="n">
        <f aca="false">IF(AND(D1623, A1623 &lt;= $G$2), $D$5*$D$2*(A1623-E1623)/365.25, 0)</f>
        <v>0</v>
      </c>
      <c r="M1623" s="41" t="n">
        <f aca="false">IF(A1623&lt;=$G$2, $D$5*$D$2*(A1623-E1623)/365.25, 0)</f>
        <v>0</v>
      </c>
      <c r="N1623" s="42" t="n">
        <f aca="false">(L1623*H1623 + M1623*I1623) * K1623</f>
        <v>0</v>
      </c>
      <c r="O1623" s="43" t="n">
        <f aca="false">IF(A1623&lt;=$G$2, $D$2*(1-$D$3), 0)</f>
        <v>0</v>
      </c>
      <c r="P1623" s="44" t="n">
        <f aca="false">O1623*I1623*K1623</f>
        <v>0</v>
      </c>
    </row>
    <row r="1624" customFormat="false" ht="15" hidden="false" customHeight="false" outlineLevel="0" collapsed="false">
      <c r="A1624" s="4" t="n">
        <f aca="false">WORKDAY(A1623, 1)</f>
        <v>46155</v>
      </c>
      <c r="B1624" s="33" t="n">
        <f aca="false">DATE(2000, MONTH(A1624), DAY(A1624))</f>
        <v>36659</v>
      </c>
      <c r="C1624" s="33" t="n">
        <f aca="false">VLOOKUP(B1624, $R$9:$S$13, 2)</f>
        <v>36697</v>
      </c>
      <c r="D1624" s="34" t="n">
        <f aca="false">IF(OR(C1624=B1624, AND(C1624&lt;&gt;C1623, C1623&gt;B1623)), 1, 0)</f>
        <v>0</v>
      </c>
      <c r="E1624" s="4" t="n">
        <f aca="false" t="array" ref="E1624:E1624">INDEX($A$9:A1623, MAX(IF($D$9:D1623=1, ROW(D$9:$D1623)-ROW($D$9)+1, 0)))</f>
        <v>46101</v>
      </c>
      <c r="F1624" s="36" t="n">
        <f aca="false">(A1624-$A$2)/365.25</f>
        <v>6.19028062970568</v>
      </c>
      <c r="G1624" s="37" t="n">
        <f aca="false">INDEX('Default Prob'!$P$5:$P$14,MIN(1+_xlfn.IFNA(MATCH(F1624,'Default Prob'!$F$5:$F$14,1),0),COUNT('Default Prob'!$P$5:$P$14)))</f>
        <v>0.0457509688066373</v>
      </c>
      <c r="H1624" s="37" t="n">
        <f aca="false">H1623*EXP(-G1623*(F1624-F1623))</f>
        <v>0.779173489336541</v>
      </c>
      <c r="I1624" s="38" t="n">
        <f aca="false">H1623-H1624</f>
        <v>9.76048589114154E-005</v>
      </c>
      <c r="J1624" s="39" t="n">
        <f aca="false">INDEX('Default Prob'!$C$3:$C$20, _xlfn.IFNA(MATCH(F1624, 'Default Prob'!$B$3:$B$20, 1), 1))</f>
        <v>-0.00361</v>
      </c>
      <c r="K1624" s="40" t="n">
        <f aca="false">1/((1+J1624)^F1624)</f>
        <v>1.02263982381247</v>
      </c>
      <c r="L1624" s="41" t="n">
        <f aca="false">IF(AND(D1624, A1624 &lt;= $G$2), $D$5*$D$2*(A1624-E1624)/365.25, 0)</f>
        <v>0</v>
      </c>
      <c r="M1624" s="41" t="n">
        <f aca="false">IF(A1624&lt;=$G$2, $D$5*$D$2*(A1624-E1624)/365.25, 0)</f>
        <v>0</v>
      </c>
      <c r="N1624" s="42" t="n">
        <f aca="false">(L1624*H1624 + M1624*I1624) * K1624</f>
        <v>0</v>
      </c>
      <c r="O1624" s="43" t="n">
        <f aca="false">IF(A1624&lt;=$G$2, $D$2*(1-$D$3), 0)</f>
        <v>0</v>
      </c>
      <c r="P1624" s="44" t="n">
        <f aca="false">O1624*I1624*K1624</f>
        <v>0</v>
      </c>
    </row>
    <row r="1625" customFormat="false" ht="15" hidden="false" customHeight="false" outlineLevel="0" collapsed="false">
      <c r="A1625" s="4" t="n">
        <f aca="false">WORKDAY(A1624, 1)</f>
        <v>46156</v>
      </c>
      <c r="B1625" s="33" t="n">
        <f aca="false">DATE(2000, MONTH(A1625), DAY(A1625))</f>
        <v>36660</v>
      </c>
      <c r="C1625" s="33" t="n">
        <f aca="false">VLOOKUP(B1625, $R$9:$S$13, 2)</f>
        <v>36697</v>
      </c>
      <c r="D1625" s="34" t="n">
        <f aca="false">IF(OR(C1625=B1625, AND(C1625&lt;&gt;C1624, C1624&gt;B1624)), 1, 0)</f>
        <v>0</v>
      </c>
      <c r="E1625" s="4" t="n">
        <f aca="false" t="array" ref="E1625:E1625">INDEX($A$9:A1624, MAX(IF($D$9:D1624=1, ROW(D$9:$D1624)-ROW($D$9)+1, 0)))</f>
        <v>46101</v>
      </c>
      <c r="F1625" s="36" t="n">
        <f aca="false">(A1625-$A$2)/365.25</f>
        <v>6.19301848049281</v>
      </c>
      <c r="G1625" s="37" t="n">
        <f aca="false">INDEX('Default Prob'!$P$5:$P$14,MIN(1+_xlfn.IFNA(MATCH(F1625,'Default Prob'!$F$5:$F$14,1),0),COUNT('Default Prob'!$P$5:$P$14)))</f>
        <v>0.0457509688066373</v>
      </c>
      <c r="H1625" s="37" t="n">
        <f aca="false">H1624*EXP(-G1624*(F1625-F1624))</f>
        <v>0.779075896702782</v>
      </c>
      <c r="I1625" s="38" t="n">
        <f aca="false">H1624-H1625</f>
        <v>9.75926337583033E-005</v>
      </c>
      <c r="J1625" s="39" t="n">
        <f aca="false">INDEX('Default Prob'!$C$3:$C$20, _xlfn.IFNA(MATCH(F1625, 'Default Prob'!$B$3:$B$20, 1), 1))</f>
        <v>-0.00361</v>
      </c>
      <c r="K1625" s="40" t="n">
        <f aca="false">1/((1+J1625)^F1625)</f>
        <v>1.02264994955574</v>
      </c>
      <c r="L1625" s="41" t="n">
        <f aca="false">IF(AND(D1625, A1625 &lt;= $G$2), $D$5*$D$2*(A1625-E1625)/365.25, 0)</f>
        <v>0</v>
      </c>
      <c r="M1625" s="41" t="n">
        <f aca="false">IF(A1625&lt;=$G$2, $D$5*$D$2*(A1625-E1625)/365.25, 0)</f>
        <v>0</v>
      </c>
      <c r="N1625" s="42" t="n">
        <f aca="false">(L1625*H1625 + M1625*I1625) * K1625</f>
        <v>0</v>
      </c>
      <c r="O1625" s="43" t="n">
        <f aca="false">IF(A1625&lt;=$G$2, $D$2*(1-$D$3), 0)</f>
        <v>0</v>
      </c>
      <c r="P1625" s="44" t="n">
        <f aca="false">O1625*I1625*K1625</f>
        <v>0</v>
      </c>
    </row>
    <row r="1626" customFormat="false" ht="15" hidden="false" customHeight="false" outlineLevel="0" collapsed="false">
      <c r="A1626" s="4" t="n">
        <f aca="false">WORKDAY(A1625, 1)</f>
        <v>46157</v>
      </c>
      <c r="B1626" s="33" t="n">
        <f aca="false">DATE(2000, MONTH(A1626), DAY(A1626))</f>
        <v>36661</v>
      </c>
      <c r="C1626" s="33" t="n">
        <f aca="false">VLOOKUP(B1626, $R$9:$S$13, 2)</f>
        <v>36697</v>
      </c>
      <c r="D1626" s="34" t="n">
        <f aca="false">IF(OR(C1626=B1626, AND(C1626&lt;&gt;C1625, C1625&gt;B1625)), 1, 0)</f>
        <v>0</v>
      </c>
      <c r="E1626" s="4" t="n">
        <f aca="false" t="array" ref="E1626:E1626">INDEX($A$9:A1625, MAX(IF($D$9:D1625=1, ROW(D$9:$D1625)-ROW($D$9)+1, 0)))</f>
        <v>46101</v>
      </c>
      <c r="F1626" s="36" t="n">
        <f aca="false">(A1626-$A$2)/365.25</f>
        <v>6.19575633127995</v>
      </c>
      <c r="G1626" s="37" t="n">
        <f aca="false">INDEX('Default Prob'!$P$5:$P$14,MIN(1+_xlfn.IFNA(MATCH(F1626,'Default Prob'!$F$5:$F$14,1),0),COUNT('Default Prob'!$P$5:$P$14)))</f>
        <v>0.0457509688066373</v>
      </c>
      <c r="H1626" s="37" t="n">
        <f aca="false">H1625*EXP(-G1625*(F1626-F1625))</f>
        <v>0.778978316292646</v>
      </c>
      <c r="I1626" s="38" t="n">
        <f aca="false">H1625-H1626</f>
        <v>9.75804101362998E-005</v>
      </c>
      <c r="J1626" s="39" t="n">
        <f aca="false">INDEX('Default Prob'!$C$3:$C$20, _xlfn.IFNA(MATCH(F1626, 'Default Prob'!$B$3:$B$20, 1), 1))</f>
        <v>-0.00361</v>
      </c>
      <c r="K1626" s="40" t="n">
        <f aca="false">1/((1+J1626)^F1626)</f>
        <v>1.02266007539926</v>
      </c>
      <c r="L1626" s="41" t="n">
        <f aca="false">IF(AND(D1626, A1626 &lt;= $G$2), $D$5*$D$2*(A1626-E1626)/365.25, 0)</f>
        <v>0</v>
      </c>
      <c r="M1626" s="41" t="n">
        <f aca="false">IF(A1626&lt;=$G$2, $D$5*$D$2*(A1626-E1626)/365.25, 0)</f>
        <v>0</v>
      </c>
      <c r="N1626" s="42" t="n">
        <f aca="false">(L1626*H1626 + M1626*I1626) * K1626</f>
        <v>0</v>
      </c>
      <c r="O1626" s="43" t="n">
        <f aca="false">IF(A1626&lt;=$G$2, $D$2*(1-$D$3), 0)</f>
        <v>0</v>
      </c>
      <c r="P1626" s="44" t="n">
        <f aca="false">O1626*I1626*K1626</f>
        <v>0</v>
      </c>
    </row>
    <row r="1627" customFormat="false" ht="15" hidden="false" customHeight="false" outlineLevel="0" collapsed="false">
      <c r="A1627" s="4" t="n">
        <f aca="false">WORKDAY(A1626, 1)</f>
        <v>46160</v>
      </c>
      <c r="B1627" s="33" t="n">
        <f aca="false">DATE(2000, MONTH(A1627), DAY(A1627))</f>
        <v>36664</v>
      </c>
      <c r="C1627" s="33" t="n">
        <f aca="false">VLOOKUP(B1627, $R$9:$S$13, 2)</f>
        <v>36697</v>
      </c>
      <c r="D1627" s="34" t="n">
        <f aca="false">IF(OR(C1627=B1627, AND(C1627&lt;&gt;C1626, C1626&gt;B1626)), 1, 0)</f>
        <v>0</v>
      </c>
      <c r="E1627" s="4" t="n">
        <f aca="false" t="array" ref="E1627:E1627">INDEX($A$9:A1626, MAX(IF($D$9:D1626=1, ROW(D$9:$D1626)-ROW($D$9)+1, 0)))</f>
        <v>46101</v>
      </c>
      <c r="F1627" s="36" t="n">
        <f aca="false">(A1627-$A$2)/365.25</f>
        <v>6.20396988364134</v>
      </c>
      <c r="G1627" s="37" t="n">
        <f aca="false">INDEX('Default Prob'!$P$5:$P$14,MIN(1+_xlfn.IFNA(MATCH(F1627,'Default Prob'!$F$5:$F$14,1),0),COUNT('Default Prob'!$P$5:$P$14)))</f>
        <v>0.0457509688066373</v>
      </c>
      <c r="H1627" s="37" t="n">
        <f aca="false">H1626*EXP(-G1626*(F1627-F1626))</f>
        <v>0.778685648388659</v>
      </c>
      <c r="I1627" s="38" t="n">
        <f aca="false">H1626-H1627</f>
        <v>0.000292667903986632</v>
      </c>
      <c r="J1627" s="39" t="n">
        <f aca="false">INDEX('Default Prob'!$C$3:$C$20, _xlfn.IFNA(MATCH(F1627, 'Default Prob'!$B$3:$B$20, 1), 1))</f>
        <v>-0.00361</v>
      </c>
      <c r="K1627" s="40" t="n">
        <f aca="false">1/((1+J1627)^F1627)</f>
        <v>1.0226904535314</v>
      </c>
      <c r="L1627" s="41" t="n">
        <f aca="false">IF(AND(D1627, A1627 &lt;= $G$2), $D$5*$D$2*(A1627-E1627)/365.25, 0)</f>
        <v>0</v>
      </c>
      <c r="M1627" s="41" t="n">
        <f aca="false">IF(A1627&lt;=$G$2, $D$5*$D$2*(A1627-E1627)/365.25, 0)</f>
        <v>0</v>
      </c>
      <c r="N1627" s="42" t="n">
        <f aca="false">(L1627*H1627 + M1627*I1627) * K1627</f>
        <v>0</v>
      </c>
      <c r="O1627" s="43" t="n">
        <f aca="false">IF(A1627&lt;=$G$2, $D$2*(1-$D$3), 0)</f>
        <v>0</v>
      </c>
      <c r="P1627" s="44" t="n">
        <f aca="false">O1627*I1627*K1627</f>
        <v>0</v>
      </c>
    </row>
    <row r="1628" customFormat="false" ht="15" hidden="false" customHeight="false" outlineLevel="0" collapsed="false">
      <c r="A1628" s="4" t="n">
        <f aca="false">WORKDAY(A1627, 1)</f>
        <v>46161</v>
      </c>
      <c r="B1628" s="33" t="n">
        <f aca="false">DATE(2000, MONTH(A1628), DAY(A1628))</f>
        <v>36665</v>
      </c>
      <c r="C1628" s="33" t="n">
        <f aca="false">VLOOKUP(B1628, $R$9:$S$13, 2)</f>
        <v>36697</v>
      </c>
      <c r="D1628" s="34" t="n">
        <f aca="false">IF(OR(C1628=B1628, AND(C1628&lt;&gt;C1627, C1627&gt;B1627)), 1, 0)</f>
        <v>0</v>
      </c>
      <c r="E1628" s="4" t="n">
        <f aca="false" t="array" ref="E1628:E1628">INDEX($A$9:A1627, MAX(IF($D$9:D1627=1, ROW(D$9:$D1627)-ROW($D$9)+1, 0)))</f>
        <v>46101</v>
      </c>
      <c r="F1628" s="36" t="n">
        <f aca="false">(A1628-$A$2)/365.25</f>
        <v>6.20670773442847</v>
      </c>
      <c r="G1628" s="37" t="n">
        <f aca="false">INDEX('Default Prob'!$P$5:$P$14,MIN(1+_xlfn.IFNA(MATCH(F1628,'Default Prob'!$F$5:$F$14,1),0),COUNT('Default Prob'!$P$5:$P$14)))</f>
        <v>0.0457509688066373</v>
      </c>
      <c r="H1628" s="37" t="n">
        <f aca="false">H1627*EXP(-G1627*(F1628-F1627))</f>
        <v>0.778588116857702</v>
      </c>
      <c r="I1628" s="38" t="n">
        <f aca="false">H1627-H1628</f>
        <v>9.75315309569291E-005</v>
      </c>
      <c r="J1628" s="39" t="n">
        <f aca="false">INDEX('Default Prob'!$C$3:$C$20, _xlfn.IFNA(MATCH(F1628, 'Default Prob'!$B$3:$B$20, 1), 1))</f>
        <v>-0.00361</v>
      </c>
      <c r="K1628" s="40" t="n">
        <f aca="false">1/((1+J1628)^F1628)</f>
        <v>1.02270057977598</v>
      </c>
      <c r="L1628" s="41" t="n">
        <f aca="false">IF(AND(D1628, A1628 &lt;= $G$2), $D$5*$D$2*(A1628-E1628)/365.25, 0)</f>
        <v>0</v>
      </c>
      <c r="M1628" s="41" t="n">
        <f aca="false">IF(A1628&lt;=$G$2, $D$5*$D$2*(A1628-E1628)/365.25, 0)</f>
        <v>0</v>
      </c>
      <c r="N1628" s="42" t="n">
        <f aca="false">(L1628*H1628 + M1628*I1628) * K1628</f>
        <v>0</v>
      </c>
      <c r="O1628" s="43" t="n">
        <f aca="false">IF(A1628&lt;=$G$2, $D$2*(1-$D$3), 0)</f>
        <v>0</v>
      </c>
      <c r="P1628" s="44" t="n">
        <f aca="false">O1628*I1628*K1628</f>
        <v>0</v>
      </c>
    </row>
    <row r="1629" customFormat="false" ht="15" hidden="false" customHeight="false" outlineLevel="0" collapsed="false">
      <c r="A1629" s="4" t="n">
        <f aca="false">WORKDAY(A1628, 1)</f>
        <v>46162</v>
      </c>
      <c r="B1629" s="33" t="n">
        <f aca="false">DATE(2000, MONTH(A1629), DAY(A1629))</f>
        <v>36666</v>
      </c>
      <c r="C1629" s="33" t="n">
        <f aca="false">VLOOKUP(B1629, $R$9:$S$13, 2)</f>
        <v>36697</v>
      </c>
      <c r="D1629" s="34" t="n">
        <f aca="false">IF(OR(C1629=B1629, AND(C1629&lt;&gt;C1628, C1628&gt;B1628)), 1, 0)</f>
        <v>0</v>
      </c>
      <c r="E1629" s="4" t="n">
        <f aca="false" t="array" ref="E1629:E1629">INDEX($A$9:A1628, MAX(IF($D$9:D1628=1, ROW(D$9:$D1628)-ROW($D$9)+1, 0)))</f>
        <v>46101</v>
      </c>
      <c r="F1629" s="36" t="n">
        <f aca="false">(A1629-$A$2)/365.25</f>
        <v>6.20944558521561</v>
      </c>
      <c r="G1629" s="37" t="n">
        <f aca="false">INDEX('Default Prob'!$P$5:$P$14,MIN(1+_xlfn.IFNA(MATCH(F1629,'Default Prob'!$F$5:$F$14,1),0),COUNT('Default Prob'!$P$5:$P$14)))</f>
        <v>0.0457509688066373</v>
      </c>
      <c r="H1629" s="37" t="n">
        <f aca="false">H1628*EXP(-G1628*(F1629-F1628))</f>
        <v>0.778490597542714</v>
      </c>
      <c r="I1629" s="38" t="n">
        <f aca="false">H1628-H1629</f>
        <v>9.7519314988137E-005</v>
      </c>
      <c r="J1629" s="39" t="n">
        <f aca="false">INDEX('Default Prob'!$C$3:$C$20, _xlfn.IFNA(MATCH(F1629, 'Default Prob'!$B$3:$B$20, 1), 1))</f>
        <v>-0.00361</v>
      </c>
      <c r="K1629" s="40" t="n">
        <f aca="false">1/((1+J1629)^F1629)</f>
        <v>1.02271070612082</v>
      </c>
      <c r="L1629" s="41" t="n">
        <f aca="false">IF(AND(D1629, A1629 &lt;= $G$2), $D$5*$D$2*(A1629-E1629)/365.25, 0)</f>
        <v>0</v>
      </c>
      <c r="M1629" s="41" t="n">
        <f aca="false">IF(A1629&lt;=$G$2, $D$5*$D$2*(A1629-E1629)/365.25, 0)</f>
        <v>0</v>
      </c>
      <c r="N1629" s="42" t="n">
        <f aca="false">(L1629*H1629 + M1629*I1629) * K1629</f>
        <v>0</v>
      </c>
      <c r="O1629" s="43" t="n">
        <f aca="false">IF(A1629&lt;=$G$2, $D$2*(1-$D$3), 0)</f>
        <v>0</v>
      </c>
      <c r="P1629" s="44" t="n">
        <f aca="false">O1629*I1629*K1629</f>
        <v>0</v>
      </c>
    </row>
    <row r="1630" customFormat="false" ht="15" hidden="false" customHeight="false" outlineLevel="0" collapsed="false">
      <c r="A1630" s="4" t="n">
        <f aca="false">WORKDAY(A1629, 1)</f>
        <v>46163</v>
      </c>
      <c r="B1630" s="33" t="n">
        <f aca="false">DATE(2000, MONTH(A1630), DAY(A1630))</f>
        <v>36667</v>
      </c>
      <c r="C1630" s="33" t="n">
        <f aca="false">VLOOKUP(B1630, $R$9:$S$13, 2)</f>
        <v>36697</v>
      </c>
      <c r="D1630" s="34" t="n">
        <f aca="false">IF(OR(C1630=B1630, AND(C1630&lt;&gt;C1629, C1629&gt;B1629)), 1, 0)</f>
        <v>0</v>
      </c>
      <c r="E1630" s="4" t="n">
        <f aca="false" t="array" ref="E1630:E1630">INDEX($A$9:A1629, MAX(IF($D$9:D1629=1, ROW(D$9:$D1629)-ROW($D$9)+1, 0)))</f>
        <v>46101</v>
      </c>
      <c r="F1630" s="36" t="n">
        <f aca="false">(A1630-$A$2)/365.25</f>
        <v>6.21218343600274</v>
      </c>
      <c r="G1630" s="37" t="n">
        <f aca="false">INDEX('Default Prob'!$P$5:$P$14,MIN(1+_xlfn.IFNA(MATCH(F1630,'Default Prob'!$F$5:$F$14,1),0),COUNT('Default Prob'!$P$5:$P$14)))</f>
        <v>0.0457509688066373</v>
      </c>
      <c r="H1630" s="37" t="n">
        <f aca="false">H1629*EXP(-G1629*(F1630-F1629))</f>
        <v>0.778393090442165</v>
      </c>
      <c r="I1630" s="38" t="n">
        <f aca="false">H1629-H1630</f>
        <v>9.75071005495654E-005</v>
      </c>
      <c r="J1630" s="39" t="n">
        <f aca="false">INDEX('Default Prob'!$C$3:$C$20, _xlfn.IFNA(MATCH(F1630, 'Default Prob'!$B$3:$B$20, 1), 1))</f>
        <v>-0.00361</v>
      </c>
      <c r="K1630" s="40" t="n">
        <f aca="false">1/((1+J1630)^F1630)</f>
        <v>1.02272083256593</v>
      </c>
      <c r="L1630" s="41" t="n">
        <f aca="false">IF(AND(D1630, A1630 &lt;= $G$2), $D$5*$D$2*(A1630-E1630)/365.25, 0)</f>
        <v>0</v>
      </c>
      <c r="M1630" s="41" t="n">
        <f aca="false">IF(A1630&lt;=$G$2, $D$5*$D$2*(A1630-E1630)/365.25, 0)</f>
        <v>0</v>
      </c>
      <c r="N1630" s="42" t="n">
        <f aca="false">(L1630*H1630 + M1630*I1630) * K1630</f>
        <v>0</v>
      </c>
      <c r="O1630" s="43" t="n">
        <f aca="false">IF(A1630&lt;=$G$2, $D$2*(1-$D$3), 0)</f>
        <v>0</v>
      </c>
      <c r="P1630" s="44" t="n">
        <f aca="false">O1630*I1630*K1630</f>
        <v>0</v>
      </c>
    </row>
    <row r="1631" customFormat="false" ht="15" hidden="false" customHeight="false" outlineLevel="0" collapsed="false">
      <c r="A1631" s="4" t="n">
        <f aca="false">WORKDAY(A1630, 1)</f>
        <v>46164</v>
      </c>
      <c r="B1631" s="33" t="n">
        <f aca="false">DATE(2000, MONTH(A1631), DAY(A1631))</f>
        <v>36668</v>
      </c>
      <c r="C1631" s="33" t="n">
        <f aca="false">VLOOKUP(B1631, $R$9:$S$13, 2)</f>
        <v>36697</v>
      </c>
      <c r="D1631" s="34" t="n">
        <f aca="false">IF(OR(C1631=B1631, AND(C1631&lt;&gt;C1630, C1630&gt;B1630)), 1, 0)</f>
        <v>0</v>
      </c>
      <c r="E1631" s="4" t="n">
        <f aca="false" t="array" ref="E1631:E1631">INDEX($A$9:A1630, MAX(IF($D$9:D1630=1, ROW(D$9:$D1630)-ROW($D$9)+1, 0)))</f>
        <v>46101</v>
      </c>
      <c r="F1631" s="36" t="n">
        <f aca="false">(A1631-$A$2)/365.25</f>
        <v>6.21492128678987</v>
      </c>
      <c r="G1631" s="37" t="n">
        <f aca="false">INDEX('Default Prob'!$P$5:$P$14,MIN(1+_xlfn.IFNA(MATCH(F1631,'Default Prob'!$F$5:$F$14,1),0),COUNT('Default Prob'!$P$5:$P$14)))</f>
        <v>0.0457509688066373</v>
      </c>
      <c r="H1631" s="37" t="n">
        <f aca="false">H1630*EXP(-G1630*(F1631-F1630))</f>
        <v>0.778295595554524</v>
      </c>
      <c r="I1631" s="38" t="n">
        <f aca="false">H1630-H1631</f>
        <v>9.749488764077E-005</v>
      </c>
      <c r="J1631" s="39" t="n">
        <f aca="false">INDEX('Default Prob'!$C$3:$C$20, _xlfn.IFNA(MATCH(F1631, 'Default Prob'!$B$3:$B$20, 1), 1))</f>
        <v>-0.00361</v>
      </c>
      <c r="K1631" s="40" t="n">
        <f aca="false">1/((1+J1631)^F1631)</f>
        <v>1.02273095911131</v>
      </c>
      <c r="L1631" s="41" t="n">
        <f aca="false">IF(AND(D1631, A1631 &lt;= $G$2), $D$5*$D$2*(A1631-E1631)/365.25, 0)</f>
        <v>0</v>
      </c>
      <c r="M1631" s="41" t="n">
        <f aca="false">IF(A1631&lt;=$G$2, $D$5*$D$2*(A1631-E1631)/365.25, 0)</f>
        <v>0</v>
      </c>
      <c r="N1631" s="42" t="n">
        <f aca="false">(L1631*H1631 + M1631*I1631) * K1631</f>
        <v>0</v>
      </c>
      <c r="O1631" s="43" t="n">
        <f aca="false">IF(A1631&lt;=$G$2, $D$2*(1-$D$3), 0)</f>
        <v>0</v>
      </c>
      <c r="P1631" s="44" t="n">
        <f aca="false">O1631*I1631*K1631</f>
        <v>0</v>
      </c>
    </row>
    <row r="1632" customFormat="false" ht="15" hidden="false" customHeight="false" outlineLevel="0" collapsed="false">
      <c r="A1632" s="4" t="n">
        <f aca="false">WORKDAY(A1631, 1)</f>
        <v>46167</v>
      </c>
      <c r="B1632" s="33" t="n">
        <f aca="false">DATE(2000, MONTH(A1632), DAY(A1632))</f>
        <v>36671</v>
      </c>
      <c r="C1632" s="33" t="n">
        <f aca="false">VLOOKUP(B1632, $R$9:$S$13, 2)</f>
        <v>36697</v>
      </c>
      <c r="D1632" s="34" t="n">
        <f aca="false">IF(OR(C1632=B1632, AND(C1632&lt;&gt;C1631, C1631&gt;B1631)), 1, 0)</f>
        <v>0</v>
      </c>
      <c r="E1632" s="4" t="n">
        <f aca="false" t="array" ref="E1632:E1632">INDEX($A$9:A1631, MAX(IF($D$9:D1631=1, ROW(D$9:$D1631)-ROW($D$9)+1, 0)))</f>
        <v>46101</v>
      </c>
      <c r="F1632" s="36" t="n">
        <f aca="false">(A1632-$A$2)/365.25</f>
        <v>6.22313483915127</v>
      </c>
      <c r="G1632" s="37" t="n">
        <f aca="false">INDEX('Default Prob'!$P$5:$P$14,MIN(1+_xlfn.IFNA(MATCH(F1632,'Default Prob'!$F$5:$F$14,1),0),COUNT('Default Prob'!$P$5:$P$14)))</f>
        <v>0.0457509688066373</v>
      </c>
      <c r="H1632" s="37" t="n">
        <f aca="false">H1631*EXP(-G1631*(F1632-F1631))</f>
        <v>0.778003184153759</v>
      </c>
      <c r="I1632" s="38" t="n">
        <f aca="false">H1631-H1632</f>
        <v>0.000292411400765413</v>
      </c>
      <c r="J1632" s="39" t="n">
        <f aca="false">INDEX('Default Prob'!$C$3:$C$20, _xlfn.IFNA(MATCH(F1632, 'Default Prob'!$B$3:$B$20, 1), 1))</f>
        <v>-0.00361</v>
      </c>
      <c r="K1632" s="40" t="n">
        <f aca="false">1/((1+J1632)^F1632)</f>
        <v>1.02276133934906</v>
      </c>
      <c r="L1632" s="41" t="n">
        <f aca="false">IF(AND(D1632, A1632 &lt;= $G$2), $D$5*$D$2*(A1632-E1632)/365.25, 0)</f>
        <v>0</v>
      </c>
      <c r="M1632" s="41" t="n">
        <f aca="false">IF(A1632&lt;=$G$2, $D$5*$D$2*(A1632-E1632)/365.25, 0)</f>
        <v>0</v>
      </c>
      <c r="N1632" s="42" t="n">
        <f aca="false">(L1632*H1632 + M1632*I1632) * K1632</f>
        <v>0</v>
      </c>
      <c r="O1632" s="43" t="n">
        <f aca="false">IF(A1632&lt;=$G$2, $D$2*(1-$D$3), 0)</f>
        <v>0</v>
      </c>
      <c r="P1632" s="44" t="n">
        <f aca="false">O1632*I1632*K1632</f>
        <v>0</v>
      </c>
    </row>
    <row r="1633" customFormat="false" ht="15" hidden="false" customHeight="false" outlineLevel="0" collapsed="false">
      <c r="A1633" s="4" t="n">
        <f aca="false">WORKDAY(A1632, 1)</f>
        <v>46168</v>
      </c>
      <c r="B1633" s="33" t="n">
        <f aca="false">DATE(2000, MONTH(A1633), DAY(A1633))</f>
        <v>36672</v>
      </c>
      <c r="C1633" s="33" t="n">
        <f aca="false">VLOOKUP(B1633, $R$9:$S$13, 2)</f>
        <v>36697</v>
      </c>
      <c r="D1633" s="34" t="n">
        <f aca="false">IF(OR(C1633=B1633, AND(C1633&lt;&gt;C1632, C1632&gt;B1632)), 1, 0)</f>
        <v>0</v>
      </c>
      <c r="E1633" s="4" t="n">
        <f aca="false" t="array" ref="E1633:E1633">INDEX($A$9:A1632, MAX(IF($D$9:D1632=1, ROW(D$9:$D1632)-ROW($D$9)+1, 0)))</f>
        <v>46101</v>
      </c>
      <c r="F1633" s="36" t="n">
        <f aca="false">(A1633-$A$2)/365.25</f>
        <v>6.2258726899384</v>
      </c>
      <c r="G1633" s="37" t="n">
        <f aca="false">INDEX('Default Prob'!$P$5:$P$14,MIN(1+_xlfn.IFNA(MATCH(F1633,'Default Prob'!$F$5:$F$14,1),0),COUNT('Default Prob'!$P$5:$P$14)))</f>
        <v>0.0457509688066373</v>
      </c>
      <c r="H1633" s="37" t="n">
        <f aca="false">H1632*EXP(-G1632*(F1633-F1632))</f>
        <v>0.777905738102458</v>
      </c>
      <c r="I1633" s="38" t="n">
        <f aca="false">H1632-H1633</f>
        <v>9.74460513005759E-005</v>
      </c>
      <c r="J1633" s="39" t="n">
        <f aca="false">INDEX('Default Prob'!$C$3:$C$20, _xlfn.IFNA(MATCH(F1633, 'Default Prob'!$B$3:$B$20, 1), 1))</f>
        <v>-0.00361</v>
      </c>
      <c r="K1633" s="40" t="n">
        <f aca="false">1/((1+J1633)^F1633)</f>
        <v>1.02277146629551</v>
      </c>
      <c r="L1633" s="41" t="n">
        <f aca="false">IF(AND(D1633, A1633 &lt;= $G$2), $D$5*$D$2*(A1633-E1633)/365.25, 0)</f>
        <v>0</v>
      </c>
      <c r="M1633" s="41" t="n">
        <f aca="false">IF(A1633&lt;=$G$2, $D$5*$D$2*(A1633-E1633)/365.25, 0)</f>
        <v>0</v>
      </c>
      <c r="N1633" s="42" t="n">
        <f aca="false">(L1633*H1633 + M1633*I1633) * K1633</f>
        <v>0</v>
      </c>
      <c r="O1633" s="43" t="n">
        <f aca="false">IF(A1633&lt;=$G$2, $D$2*(1-$D$3), 0)</f>
        <v>0</v>
      </c>
      <c r="P1633" s="44" t="n">
        <f aca="false">O1633*I1633*K1633</f>
        <v>0</v>
      </c>
    </row>
    <row r="1634" customFormat="false" ht="15" hidden="false" customHeight="false" outlineLevel="0" collapsed="false">
      <c r="A1634" s="4" t="n">
        <f aca="false">WORKDAY(A1633, 1)</f>
        <v>46169</v>
      </c>
      <c r="B1634" s="33" t="n">
        <f aca="false">DATE(2000, MONTH(A1634), DAY(A1634))</f>
        <v>36673</v>
      </c>
      <c r="C1634" s="33" t="n">
        <f aca="false">VLOOKUP(B1634, $R$9:$S$13, 2)</f>
        <v>36697</v>
      </c>
      <c r="D1634" s="34" t="n">
        <f aca="false">IF(OR(C1634=B1634, AND(C1634&lt;&gt;C1633, C1633&gt;B1633)), 1, 0)</f>
        <v>0</v>
      </c>
      <c r="E1634" s="4" t="n">
        <f aca="false" t="array" ref="E1634:E1634">INDEX($A$9:A1633, MAX(IF($D$9:D1633=1, ROW(D$9:$D1633)-ROW($D$9)+1, 0)))</f>
        <v>46101</v>
      </c>
      <c r="F1634" s="36" t="n">
        <f aca="false">(A1634-$A$2)/365.25</f>
        <v>6.22861054072553</v>
      </c>
      <c r="G1634" s="37" t="n">
        <f aca="false">INDEX('Default Prob'!$P$5:$P$14,MIN(1+_xlfn.IFNA(MATCH(F1634,'Default Prob'!$F$5:$F$14,1),0),COUNT('Default Prob'!$P$5:$P$14)))</f>
        <v>0.0457509688066373</v>
      </c>
      <c r="H1634" s="37" t="n">
        <f aca="false">H1633*EXP(-G1633*(F1634-F1633))</f>
        <v>0.77780830425642</v>
      </c>
      <c r="I1634" s="38" t="n">
        <f aca="false">H1633-H1634</f>
        <v>9.74338460382196E-005</v>
      </c>
      <c r="J1634" s="39" t="n">
        <f aca="false">INDEX('Default Prob'!$C$3:$C$20, _xlfn.IFNA(MATCH(F1634, 'Default Prob'!$B$3:$B$20, 1), 1))</f>
        <v>-0.00361</v>
      </c>
      <c r="K1634" s="40" t="n">
        <f aca="false">1/((1+J1634)^F1634)</f>
        <v>1.02278159334225</v>
      </c>
      <c r="L1634" s="41" t="n">
        <f aca="false">IF(AND(D1634, A1634 &lt;= $G$2), $D$5*$D$2*(A1634-E1634)/365.25, 0)</f>
        <v>0</v>
      </c>
      <c r="M1634" s="41" t="n">
        <f aca="false">IF(A1634&lt;=$G$2, $D$5*$D$2*(A1634-E1634)/365.25, 0)</f>
        <v>0</v>
      </c>
      <c r="N1634" s="42" t="n">
        <f aca="false">(L1634*H1634 + M1634*I1634) * K1634</f>
        <v>0</v>
      </c>
      <c r="O1634" s="43" t="n">
        <f aca="false">IF(A1634&lt;=$G$2, $D$2*(1-$D$3), 0)</f>
        <v>0</v>
      </c>
      <c r="P1634" s="44" t="n">
        <f aca="false">O1634*I1634*K1634</f>
        <v>0</v>
      </c>
    </row>
    <row r="1635" customFormat="false" ht="15" hidden="false" customHeight="false" outlineLevel="0" collapsed="false">
      <c r="A1635" s="4" t="n">
        <f aca="false">WORKDAY(A1634, 1)</f>
        <v>46170</v>
      </c>
      <c r="B1635" s="33" t="n">
        <f aca="false">DATE(2000, MONTH(A1635), DAY(A1635))</f>
        <v>36674</v>
      </c>
      <c r="C1635" s="33" t="n">
        <f aca="false">VLOOKUP(B1635, $R$9:$S$13, 2)</f>
        <v>36697</v>
      </c>
      <c r="D1635" s="34" t="n">
        <f aca="false">IF(OR(C1635=B1635, AND(C1635&lt;&gt;C1634, C1634&gt;B1634)), 1, 0)</f>
        <v>0</v>
      </c>
      <c r="E1635" s="4" t="n">
        <f aca="false" t="array" ref="E1635:E1635">INDEX($A$9:A1634, MAX(IF($D$9:D1634=1, ROW(D$9:$D1634)-ROW($D$9)+1, 0)))</f>
        <v>46101</v>
      </c>
      <c r="F1635" s="36" t="n">
        <f aca="false">(A1635-$A$2)/365.25</f>
        <v>6.23134839151266</v>
      </c>
      <c r="G1635" s="37" t="n">
        <f aca="false">INDEX('Default Prob'!$P$5:$P$14,MIN(1+_xlfn.IFNA(MATCH(F1635,'Default Prob'!$F$5:$F$14,1),0),COUNT('Default Prob'!$P$5:$P$14)))</f>
        <v>0.0457509688066373</v>
      </c>
      <c r="H1635" s="37" t="n">
        <f aca="false">H1634*EXP(-G1634*(F1635-F1634))</f>
        <v>0.777710882614115</v>
      </c>
      <c r="I1635" s="38" t="n">
        <f aca="false">H1634-H1635</f>
        <v>9.74216423047514E-005</v>
      </c>
      <c r="J1635" s="39" t="n">
        <f aca="false">INDEX('Default Prob'!$C$3:$C$20, _xlfn.IFNA(MATCH(F1635, 'Default Prob'!$B$3:$B$20, 1), 1))</f>
        <v>-0.00361</v>
      </c>
      <c r="K1635" s="40" t="n">
        <f aca="false">1/((1+J1635)^F1635)</f>
        <v>1.02279172048925</v>
      </c>
      <c r="L1635" s="41" t="n">
        <f aca="false">IF(AND(D1635, A1635 &lt;= $G$2), $D$5*$D$2*(A1635-E1635)/365.25, 0)</f>
        <v>0</v>
      </c>
      <c r="M1635" s="41" t="n">
        <f aca="false">IF(A1635&lt;=$G$2, $D$5*$D$2*(A1635-E1635)/365.25, 0)</f>
        <v>0</v>
      </c>
      <c r="N1635" s="42" t="n">
        <f aca="false">(L1635*H1635 + M1635*I1635) * K1635</f>
        <v>0</v>
      </c>
      <c r="O1635" s="43" t="n">
        <f aca="false">IF(A1635&lt;=$G$2, $D$2*(1-$D$3), 0)</f>
        <v>0</v>
      </c>
      <c r="P1635" s="44" t="n">
        <f aca="false">O1635*I1635*K1635</f>
        <v>0</v>
      </c>
    </row>
    <row r="1636" customFormat="false" ht="15" hidden="false" customHeight="false" outlineLevel="0" collapsed="false">
      <c r="A1636" s="4" t="n">
        <f aca="false">WORKDAY(A1635, 1)</f>
        <v>46171</v>
      </c>
      <c r="B1636" s="33" t="n">
        <f aca="false">DATE(2000, MONTH(A1636), DAY(A1636))</f>
        <v>36675</v>
      </c>
      <c r="C1636" s="33" t="n">
        <f aca="false">VLOOKUP(B1636, $R$9:$S$13, 2)</f>
        <v>36697</v>
      </c>
      <c r="D1636" s="34" t="n">
        <f aca="false">IF(OR(C1636=B1636, AND(C1636&lt;&gt;C1635, C1635&gt;B1635)), 1, 0)</f>
        <v>0</v>
      </c>
      <c r="E1636" s="4" t="n">
        <f aca="false" t="array" ref="E1636:E1636">INDEX($A$9:A1635, MAX(IF($D$9:D1635=1, ROW(D$9:$D1635)-ROW($D$9)+1, 0)))</f>
        <v>46101</v>
      </c>
      <c r="F1636" s="36" t="n">
        <f aca="false">(A1636-$A$2)/365.25</f>
        <v>6.2340862422998</v>
      </c>
      <c r="G1636" s="37" t="n">
        <f aca="false">INDEX('Default Prob'!$P$5:$P$14,MIN(1+_xlfn.IFNA(MATCH(F1636,'Default Prob'!$F$5:$F$14,1),0),COUNT('Default Prob'!$P$5:$P$14)))</f>
        <v>0.0457509688066373</v>
      </c>
      <c r="H1636" s="37" t="n">
        <f aca="false">H1635*EXP(-G1635*(F1636-F1635))</f>
        <v>0.777613473174015</v>
      </c>
      <c r="I1636" s="38" t="n">
        <f aca="false">H1635-H1636</f>
        <v>9.74094400997272E-005</v>
      </c>
      <c r="J1636" s="39" t="n">
        <f aca="false">INDEX('Default Prob'!$C$3:$C$20, _xlfn.IFNA(MATCH(F1636, 'Default Prob'!$B$3:$B$20, 1), 1))</f>
        <v>-0.00361</v>
      </c>
      <c r="K1636" s="40" t="n">
        <f aca="false">1/((1+J1636)^F1636)</f>
        <v>1.02280184773653</v>
      </c>
      <c r="L1636" s="41" t="n">
        <f aca="false">IF(AND(D1636, A1636 &lt;= $G$2), $D$5*$D$2*(A1636-E1636)/365.25, 0)</f>
        <v>0</v>
      </c>
      <c r="M1636" s="41" t="n">
        <f aca="false">IF(A1636&lt;=$G$2, $D$5*$D$2*(A1636-E1636)/365.25, 0)</f>
        <v>0</v>
      </c>
      <c r="N1636" s="42" t="n">
        <f aca="false">(L1636*H1636 + M1636*I1636) * K1636</f>
        <v>0</v>
      </c>
      <c r="O1636" s="43" t="n">
        <f aca="false">IF(A1636&lt;=$G$2, $D$2*(1-$D$3), 0)</f>
        <v>0</v>
      </c>
      <c r="P1636" s="44" t="n">
        <f aca="false">O1636*I1636*K1636</f>
        <v>0</v>
      </c>
    </row>
    <row r="1637" customFormat="false" ht="15" hidden="false" customHeight="false" outlineLevel="0" collapsed="false">
      <c r="A1637" s="4" t="n">
        <f aca="false">WORKDAY(A1636, 1)</f>
        <v>46174</v>
      </c>
      <c r="B1637" s="33" t="n">
        <f aca="false">DATE(2000, MONTH(A1637), DAY(A1637))</f>
        <v>36678</v>
      </c>
      <c r="C1637" s="33" t="n">
        <f aca="false">VLOOKUP(B1637, $R$9:$S$13, 2)</f>
        <v>36697</v>
      </c>
      <c r="D1637" s="34" t="n">
        <f aca="false">IF(OR(C1637=B1637, AND(C1637&lt;&gt;C1636, C1636&gt;B1636)), 1, 0)</f>
        <v>0</v>
      </c>
      <c r="E1637" s="4" t="n">
        <f aca="false" t="array" ref="E1637:E1637">INDEX($A$9:A1636, MAX(IF($D$9:D1636=1, ROW(D$9:$D1636)-ROW($D$9)+1, 0)))</f>
        <v>46101</v>
      </c>
      <c r="F1637" s="36" t="n">
        <f aca="false">(A1637-$A$2)/365.25</f>
        <v>6.24229979466119</v>
      </c>
      <c r="G1637" s="37" t="n">
        <f aca="false">INDEX('Default Prob'!$P$5:$P$14,MIN(1+_xlfn.IFNA(MATCH(F1637,'Default Prob'!$F$5:$F$14,1),0),COUNT('Default Prob'!$P$5:$P$14)))</f>
        <v>0.0457509688066373</v>
      </c>
      <c r="H1637" s="37" t="n">
        <f aca="false">H1636*EXP(-G1636*(F1637-F1636))</f>
        <v>0.777321318051664</v>
      </c>
      <c r="I1637" s="38" t="n">
        <f aca="false">H1636-H1637</f>
        <v>0.000292155122351478</v>
      </c>
      <c r="J1637" s="39" t="n">
        <f aca="false">INDEX('Default Prob'!$C$3:$C$20, _xlfn.IFNA(MATCH(F1637, 'Default Prob'!$B$3:$B$20, 1), 1))</f>
        <v>-0.00361</v>
      </c>
      <c r="K1637" s="40" t="n">
        <f aca="false">1/((1+J1637)^F1637)</f>
        <v>1.02283223008002</v>
      </c>
      <c r="L1637" s="41" t="n">
        <f aca="false">IF(AND(D1637, A1637 &lt;= $G$2), $D$5*$D$2*(A1637-E1637)/365.25, 0)</f>
        <v>0</v>
      </c>
      <c r="M1637" s="41" t="n">
        <f aca="false">IF(A1637&lt;=$G$2, $D$5*$D$2*(A1637-E1637)/365.25, 0)</f>
        <v>0</v>
      </c>
      <c r="N1637" s="42" t="n">
        <f aca="false">(L1637*H1637 + M1637*I1637) * K1637</f>
        <v>0</v>
      </c>
      <c r="O1637" s="43" t="n">
        <f aca="false">IF(A1637&lt;=$G$2, $D$2*(1-$D$3), 0)</f>
        <v>0</v>
      </c>
      <c r="P1637" s="44" t="n">
        <f aca="false">O1637*I1637*K1637</f>
        <v>0</v>
      </c>
    </row>
    <row r="1638" customFormat="false" ht="15" hidden="false" customHeight="false" outlineLevel="0" collapsed="false">
      <c r="A1638" s="4" t="n">
        <f aca="false">WORKDAY(A1637, 1)</f>
        <v>46175</v>
      </c>
      <c r="B1638" s="33" t="n">
        <f aca="false">DATE(2000, MONTH(A1638), DAY(A1638))</f>
        <v>36679</v>
      </c>
      <c r="C1638" s="33" t="n">
        <f aca="false">VLOOKUP(B1638, $R$9:$S$13, 2)</f>
        <v>36697</v>
      </c>
      <c r="D1638" s="34" t="n">
        <f aca="false">IF(OR(C1638=B1638, AND(C1638&lt;&gt;C1637, C1637&gt;B1637)), 1, 0)</f>
        <v>0</v>
      </c>
      <c r="E1638" s="4" t="n">
        <f aca="false" t="array" ref="E1638:E1638">INDEX($A$9:A1637, MAX(IF($D$9:D1637=1, ROW(D$9:$D1637)-ROW($D$9)+1, 0)))</f>
        <v>46101</v>
      </c>
      <c r="F1638" s="36" t="n">
        <f aca="false">(A1638-$A$2)/365.25</f>
        <v>6.24503764544832</v>
      </c>
      <c r="G1638" s="37" t="n">
        <f aca="false">INDEX('Default Prob'!$P$5:$P$14,MIN(1+_xlfn.IFNA(MATCH(F1638,'Default Prob'!$F$5:$F$14,1),0),COUNT('Default Prob'!$P$5:$P$14)))</f>
        <v>0.0457509688066373</v>
      </c>
      <c r="H1638" s="37" t="n">
        <f aca="false">H1637*EXP(-G1637*(F1638-F1637))</f>
        <v>0.777223957405103</v>
      </c>
      <c r="I1638" s="38" t="n">
        <f aca="false">H1637-H1638</f>
        <v>9.73606465611843E-005</v>
      </c>
      <c r="J1638" s="39" t="n">
        <f aca="false">INDEX('Default Prob'!$C$3:$C$20, _xlfn.IFNA(MATCH(F1638, 'Default Prob'!$B$3:$B$20, 1), 1))</f>
        <v>-0.00361</v>
      </c>
      <c r="K1638" s="40" t="n">
        <f aca="false">1/((1+J1638)^F1638)</f>
        <v>1.02284235772841</v>
      </c>
      <c r="L1638" s="41" t="n">
        <f aca="false">IF(AND(D1638, A1638 &lt;= $G$2), $D$5*$D$2*(A1638-E1638)/365.25, 0)</f>
        <v>0</v>
      </c>
      <c r="M1638" s="41" t="n">
        <f aca="false">IF(A1638&lt;=$G$2, $D$5*$D$2*(A1638-E1638)/365.25, 0)</f>
        <v>0</v>
      </c>
      <c r="N1638" s="42" t="n">
        <f aca="false">(L1638*H1638 + M1638*I1638) * K1638</f>
        <v>0</v>
      </c>
      <c r="O1638" s="43" t="n">
        <f aca="false">IF(A1638&lt;=$G$2, $D$2*(1-$D$3), 0)</f>
        <v>0</v>
      </c>
      <c r="P1638" s="44" t="n">
        <f aca="false">O1638*I1638*K1638</f>
        <v>0</v>
      </c>
    </row>
    <row r="1639" customFormat="false" ht="15" hidden="false" customHeight="false" outlineLevel="0" collapsed="false">
      <c r="A1639" s="4" t="n">
        <f aca="false">WORKDAY(A1638, 1)</f>
        <v>46176</v>
      </c>
      <c r="B1639" s="33" t="n">
        <f aca="false">DATE(2000, MONTH(A1639), DAY(A1639))</f>
        <v>36680</v>
      </c>
      <c r="C1639" s="33" t="n">
        <f aca="false">VLOOKUP(B1639, $R$9:$S$13, 2)</f>
        <v>36697</v>
      </c>
      <c r="D1639" s="34" t="n">
        <f aca="false">IF(OR(C1639=B1639, AND(C1639&lt;&gt;C1638, C1638&gt;B1638)), 1, 0)</f>
        <v>0</v>
      </c>
      <c r="E1639" s="4" t="n">
        <f aca="false" t="array" ref="E1639:E1639">INDEX($A$9:A1638, MAX(IF($D$9:D1638=1, ROW(D$9:$D1638)-ROW($D$9)+1, 0)))</f>
        <v>46101</v>
      </c>
      <c r="F1639" s="36" t="n">
        <f aca="false">(A1639-$A$2)/365.25</f>
        <v>6.24777549623546</v>
      </c>
      <c r="G1639" s="37" t="n">
        <f aca="false">INDEX('Default Prob'!$P$5:$P$14,MIN(1+_xlfn.IFNA(MATCH(F1639,'Default Prob'!$F$5:$F$14,1),0),COUNT('Default Prob'!$P$5:$P$14)))</f>
        <v>0.0457509688066373</v>
      </c>
      <c r="H1639" s="37" t="n">
        <f aca="false">H1638*EXP(-G1638*(F1639-F1638))</f>
        <v>0.777126608953107</v>
      </c>
      <c r="I1639" s="38" t="n">
        <f aca="false">H1638-H1639</f>
        <v>9.73484519959378E-005</v>
      </c>
      <c r="J1639" s="39" t="n">
        <f aca="false">INDEX('Default Prob'!$C$3:$C$20, _xlfn.IFNA(MATCH(F1639, 'Default Prob'!$B$3:$B$20, 1), 1))</f>
        <v>-0.00361</v>
      </c>
      <c r="K1639" s="40" t="n">
        <f aca="false">1/((1+J1639)^F1639)</f>
        <v>1.02285248547708</v>
      </c>
      <c r="L1639" s="41" t="n">
        <f aca="false">IF(AND(D1639, A1639 &lt;= $G$2), $D$5*$D$2*(A1639-E1639)/365.25, 0)</f>
        <v>0</v>
      </c>
      <c r="M1639" s="41" t="n">
        <f aca="false">IF(A1639&lt;=$G$2, $D$5*$D$2*(A1639-E1639)/365.25, 0)</f>
        <v>0</v>
      </c>
      <c r="N1639" s="42" t="n">
        <f aca="false">(L1639*H1639 + M1639*I1639) * K1639</f>
        <v>0</v>
      </c>
      <c r="O1639" s="43" t="n">
        <f aca="false">IF(A1639&lt;=$G$2, $D$2*(1-$D$3), 0)</f>
        <v>0</v>
      </c>
      <c r="P1639" s="44" t="n">
        <f aca="false">O1639*I1639*K1639</f>
        <v>0</v>
      </c>
    </row>
    <row r="1640" customFormat="false" ht="15" hidden="false" customHeight="false" outlineLevel="0" collapsed="false">
      <c r="A1640" s="4" t="n">
        <f aca="false">WORKDAY(A1639, 1)</f>
        <v>46177</v>
      </c>
      <c r="B1640" s="33" t="n">
        <f aca="false">DATE(2000, MONTH(A1640), DAY(A1640))</f>
        <v>36681</v>
      </c>
      <c r="C1640" s="33" t="n">
        <f aca="false">VLOOKUP(B1640, $R$9:$S$13, 2)</f>
        <v>36697</v>
      </c>
      <c r="D1640" s="34" t="n">
        <f aca="false">IF(OR(C1640=B1640, AND(C1640&lt;&gt;C1639, C1639&gt;B1639)), 1, 0)</f>
        <v>0</v>
      </c>
      <c r="E1640" s="4" t="n">
        <f aca="false" t="array" ref="E1640:E1640">INDEX($A$9:A1639, MAX(IF($D$9:D1639=1, ROW(D$9:$D1639)-ROW($D$9)+1, 0)))</f>
        <v>46101</v>
      </c>
      <c r="F1640" s="36" t="n">
        <f aca="false">(A1640-$A$2)/365.25</f>
        <v>6.25051334702259</v>
      </c>
      <c r="G1640" s="37" t="n">
        <f aca="false">INDEX('Default Prob'!$P$5:$P$14,MIN(1+_xlfn.IFNA(MATCH(F1640,'Default Prob'!$F$5:$F$14,1),0),COUNT('Default Prob'!$P$5:$P$14)))</f>
        <v>0.0457509688066373</v>
      </c>
      <c r="H1640" s="37" t="n">
        <f aca="false">H1639*EXP(-G1639*(F1640-F1639))</f>
        <v>0.777029272694149</v>
      </c>
      <c r="I1640" s="38" t="n">
        <f aca="false">H1639-H1640</f>
        <v>9.73362589581361E-005</v>
      </c>
      <c r="J1640" s="39" t="n">
        <f aca="false">INDEX('Default Prob'!$C$3:$C$20, _xlfn.IFNA(MATCH(F1640, 'Default Prob'!$B$3:$B$20, 1), 1))</f>
        <v>-0.00361</v>
      </c>
      <c r="K1640" s="40" t="n">
        <f aca="false">1/((1+J1640)^F1640)</f>
        <v>1.02286261332603</v>
      </c>
      <c r="L1640" s="41" t="n">
        <f aca="false">IF(AND(D1640, A1640 &lt;= $G$2), $D$5*$D$2*(A1640-E1640)/365.25, 0)</f>
        <v>0</v>
      </c>
      <c r="M1640" s="41" t="n">
        <f aca="false">IF(A1640&lt;=$G$2, $D$5*$D$2*(A1640-E1640)/365.25, 0)</f>
        <v>0</v>
      </c>
      <c r="N1640" s="42" t="n">
        <f aca="false">(L1640*H1640 + M1640*I1640) * K1640</f>
        <v>0</v>
      </c>
      <c r="O1640" s="43" t="n">
        <f aca="false">IF(A1640&lt;=$G$2, $D$2*(1-$D$3), 0)</f>
        <v>0</v>
      </c>
      <c r="P1640" s="44" t="n">
        <f aca="false">O1640*I1640*K1640</f>
        <v>0</v>
      </c>
    </row>
    <row r="1641" customFormat="false" ht="15" hidden="false" customHeight="false" outlineLevel="0" collapsed="false">
      <c r="A1641" s="4" t="n">
        <f aca="false">WORKDAY(A1640, 1)</f>
        <v>46178</v>
      </c>
      <c r="B1641" s="33" t="n">
        <f aca="false">DATE(2000, MONTH(A1641), DAY(A1641))</f>
        <v>36682</v>
      </c>
      <c r="C1641" s="33" t="n">
        <f aca="false">VLOOKUP(B1641, $R$9:$S$13, 2)</f>
        <v>36697</v>
      </c>
      <c r="D1641" s="34" t="n">
        <f aca="false">IF(OR(C1641=B1641, AND(C1641&lt;&gt;C1640, C1640&gt;B1640)), 1, 0)</f>
        <v>0</v>
      </c>
      <c r="E1641" s="4" t="n">
        <f aca="false" t="array" ref="E1641:E1641">INDEX($A$9:A1640, MAX(IF($D$9:D1640=1, ROW(D$9:$D1640)-ROW($D$9)+1, 0)))</f>
        <v>46101</v>
      </c>
      <c r="F1641" s="36" t="n">
        <f aca="false">(A1641-$A$2)/365.25</f>
        <v>6.25325119780972</v>
      </c>
      <c r="G1641" s="37" t="n">
        <f aca="false">INDEX('Default Prob'!$P$5:$P$14,MIN(1+_xlfn.IFNA(MATCH(F1641,'Default Prob'!$F$5:$F$14,1),0),COUNT('Default Prob'!$P$5:$P$14)))</f>
        <v>0.0457509688066373</v>
      </c>
      <c r="H1641" s="37" t="n">
        <f aca="false">H1640*EXP(-G1640*(F1641-F1640))</f>
        <v>0.776931948626701</v>
      </c>
      <c r="I1641" s="38" t="n">
        <f aca="false">H1640-H1641</f>
        <v>9.73240674475573E-005</v>
      </c>
      <c r="J1641" s="39" t="n">
        <f aca="false">INDEX('Default Prob'!$C$3:$C$20, _xlfn.IFNA(MATCH(F1641, 'Default Prob'!$B$3:$B$20, 1), 1))</f>
        <v>-0.00361</v>
      </c>
      <c r="K1641" s="40" t="n">
        <f aca="false">1/((1+J1641)^F1641)</f>
        <v>1.02287274127526</v>
      </c>
      <c r="L1641" s="41" t="n">
        <f aca="false">IF(AND(D1641, A1641 &lt;= $G$2), $D$5*$D$2*(A1641-E1641)/365.25, 0)</f>
        <v>0</v>
      </c>
      <c r="M1641" s="41" t="n">
        <f aca="false">IF(A1641&lt;=$G$2, $D$5*$D$2*(A1641-E1641)/365.25, 0)</f>
        <v>0</v>
      </c>
      <c r="N1641" s="42" t="n">
        <f aca="false">(L1641*H1641 + M1641*I1641) * K1641</f>
        <v>0</v>
      </c>
      <c r="O1641" s="43" t="n">
        <f aca="false">IF(A1641&lt;=$G$2, $D$2*(1-$D$3), 0)</f>
        <v>0</v>
      </c>
      <c r="P1641" s="44" t="n">
        <f aca="false">O1641*I1641*K1641</f>
        <v>0</v>
      </c>
    </row>
    <row r="1642" customFormat="false" ht="15" hidden="false" customHeight="false" outlineLevel="0" collapsed="false">
      <c r="A1642" s="4" t="n">
        <f aca="false">WORKDAY(A1641, 1)</f>
        <v>46181</v>
      </c>
      <c r="B1642" s="33" t="n">
        <f aca="false">DATE(2000, MONTH(A1642), DAY(A1642))</f>
        <v>36685</v>
      </c>
      <c r="C1642" s="33" t="n">
        <f aca="false">VLOOKUP(B1642, $R$9:$S$13, 2)</f>
        <v>36697</v>
      </c>
      <c r="D1642" s="34" t="n">
        <f aca="false">IF(OR(C1642=B1642, AND(C1642&lt;&gt;C1641, C1641&gt;B1641)), 1, 0)</f>
        <v>0</v>
      </c>
      <c r="E1642" s="4" t="n">
        <f aca="false" t="array" ref="E1642:E1642">INDEX($A$9:A1641, MAX(IF($D$9:D1641=1, ROW(D$9:$D1641)-ROW($D$9)+1, 0)))</f>
        <v>46101</v>
      </c>
      <c r="F1642" s="36" t="n">
        <f aca="false">(A1642-$A$2)/365.25</f>
        <v>6.26146475017112</v>
      </c>
      <c r="G1642" s="37" t="n">
        <f aca="false">INDEX('Default Prob'!$P$5:$P$14,MIN(1+_xlfn.IFNA(MATCH(F1642,'Default Prob'!$F$5:$F$14,1),0),COUNT('Default Prob'!$P$5:$P$14)))</f>
        <v>0.0457509688066373</v>
      </c>
      <c r="H1642" s="37" t="n">
        <f aca="false">H1641*EXP(-G1641*(F1642-F1641))</f>
        <v>0.776640049558153</v>
      </c>
      <c r="I1642" s="38" t="n">
        <f aca="false">H1641-H1642</f>
        <v>0.000291899068547874</v>
      </c>
      <c r="J1642" s="39" t="n">
        <f aca="false">INDEX('Default Prob'!$C$3:$C$20, _xlfn.IFNA(MATCH(F1642, 'Default Prob'!$B$3:$B$20, 1), 1))</f>
        <v>-0.00361</v>
      </c>
      <c r="K1642" s="40" t="n">
        <f aca="false">1/((1+J1642)^F1642)</f>
        <v>1.02290312572464</v>
      </c>
      <c r="L1642" s="41" t="n">
        <f aca="false">IF(AND(D1642, A1642 &lt;= $G$2), $D$5*$D$2*(A1642-E1642)/365.25, 0)</f>
        <v>0</v>
      </c>
      <c r="M1642" s="41" t="n">
        <f aca="false">IF(A1642&lt;=$G$2, $D$5*$D$2*(A1642-E1642)/365.25, 0)</f>
        <v>0</v>
      </c>
      <c r="N1642" s="42" t="n">
        <f aca="false">(L1642*H1642 + M1642*I1642) * K1642</f>
        <v>0</v>
      </c>
      <c r="O1642" s="43" t="n">
        <f aca="false">IF(A1642&lt;=$G$2, $D$2*(1-$D$3), 0)</f>
        <v>0</v>
      </c>
      <c r="P1642" s="44" t="n">
        <f aca="false">O1642*I1642*K1642</f>
        <v>0</v>
      </c>
    </row>
    <row r="1643" customFormat="false" ht="15" hidden="false" customHeight="false" outlineLevel="0" collapsed="false">
      <c r="A1643" s="4" t="n">
        <f aca="false">WORKDAY(A1642, 1)</f>
        <v>46182</v>
      </c>
      <c r="B1643" s="33" t="n">
        <f aca="false">DATE(2000, MONTH(A1643), DAY(A1643))</f>
        <v>36686</v>
      </c>
      <c r="C1643" s="33" t="n">
        <f aca="false">VLOOKUP(B1643, $R$9:$S$13, 2)</f>
        <v>36697</v>
      </c>
      <c r="D1643" s="34" t="n">
        <f aca="false">IF(OR(C1643=B1643, AND(C1643&lt;&gt;C1642, C1642&gt;B1642)), 1, 0)</f>
        <v>0</v>
      </c>
      <c r="E1643" s="4" t="n">
        <f aca="false" t="array" ref="E1643:E1643">INDEX($A$9:A1642, MAX(IF($D$9:D1642=1, ROW(D$9:$D1642)-ROW($D$9)+1, 0)))</f>
        <v>46101</v>
      </c>
      <c r="F1643" s="36" t="n">
        <f aca="false">(A1643-$A$2)/365.25</f>
        <v>6.26420260095825</v>
      </c>
      <c r="G1643" s="37" t="n">
        <f aca="false">INDEX('Default Prob'!$P$5:$P$14,MIN(1+_xlfn.IFNA(MATCH(F1643,'Default Prob'!$F$5:$F$14,1),0),COUNT('Default Prob'!$P$5:$P$14)))</f>
        <v>0.0457509688066373</v>
      </c>
      <c r="H1643" s="37" t="n">
        <f aca="false">H1642*EXP(-G1642*(F1643-F1642))</f>
        <v>0.77654277424148</v>
      </c>
      <c r="I1643" s="38" t="n">
        <f aca="false">H1642-H1643</f>
        <v>9.72753166731399E-005</v>
      </c>
      <c r="J1643" s="39" t="n">
        <f aca="false">INDEX('Default Prob'!$C$3:$C$20, _xlfn.IFNA(MATCH(F1643, 'Default Prob'!$B$3:$B$20, 1), 1))</f>
        <v>-0.00361</v>
      </c>
      <c r="K1643" s="40" t="n">
        <f aca="false">1/((1+J1643)^F1643)</f>
        <v>1.02291325407501</v>
      </c>
      <c r="L1643" s="41" t="n">
        <f aca="false">IF(AND(D1643, A1643 &lt;= $G$2), $D$5*$D$2*(A1643-E1643)/365.25, 0)</f>
        <v>0</v>
      </c>
      <c r="M1643" s="41" t="n">
        <f aca="false">IF(A1643&lt;=$G$2, $D$5*$D$2*(A1643-E1643)/365.25, 0)</f>
        <v>0</v>
      </c>
      <c r="N1643" s="42" t="n">
        <f aca="false">(L1643*H1643 + M1643*I1643) * K1643</f>
        <v>0</v>
      </c>
      <c r="O1643" s="43" t="n">
        <f aca="false">IF(A1643&lt;=$G$2, $D$2*(1-$D$3), 0)</f>
        <v>0</v>
      </c>
      <c r="P1643" s="44" t="n">
        <f aca="false">O1643*I1643*K1643</f>
        <v>0</v>
      </c>
    </row>
    <row r="1644" customFormat="false" ht="15" hidden="false" customHeight="false" outlineLevel="0" collapsed="false">
      <c r="A1644" s="4" t="n">
        <f aca="false">WORKDAY(A1643, 1)</f>
        <v>46183</v>
      </c>
      <c r="B1644" s="33" t="n">
        <f aca="false">DATE(2000, MONTH(A1644), DAY(A1644))</f>
        <v>36687</v>
      </c>
      <c r="C1644" s="33" t="n">
        <f aca="false">VLOOKUP(B1644, $R$9:$S$13, 2)</f>
        <v>36697</v>
      </c>
      <c r="D1644" s="34" t="n">
        <f aca="false">IF(OR(C1644=B1644, AND(C1644&lt;&gt;C1643, C1643&gt;B1643)), 1, 0)</f>
        <v>0</v>
      </c>
      <c r="E1644" s="4" t="n">
        <f aca="false" t="array" ref="E1644:E1644">INDEX($A$9:A1643, MAX(IF($D$9:D1643=1, ROW(D$9:$D1643)-ROW($D$9)+1, 0)))</f>
        <v>46101</v>
      </c>
      <c r="F1644" s="36" t="n">
        <f aca="false">(A1644-$A$2)/365.25</f>
        <v>6.26694045174538</v>
      </c>
      <c r="G1644" s="37" t="n">
        <f aca="false">INDEX('Default Prob'!$P$5:$P$14,MIN(1+_xlfn.IFNA(MATCH(F1644,'Default Prob'!$F$5:$F$14,1),0),COUNT('Default Prob'!$P$5:$P$14)))</f>
        <v>0.0457509688066373</v>
      </c>
      <c r="H1644" s="37" t="n">
        <f aca="false">H1643*EXP(-G1643*(F1644-F1643))</f>
        <v>0.776445511108684</v>
      </c>
      <c r="I1644" s="38" t="n">
        <f aca="false">H1643-H1644</f>
        <v>9.72631327956774E-005</v>
      </c>
      <c r="J1644" s="39" t="n">
        <f aca="false">INDEX('Default Prob'!$C$3:$C$20, _xlfn.IFNA(MATCH(F1644, 'Default Prob'!$B$3:$B$20, 1), 1))</f>
        <v>-0.00361</v>
      </c>
      <c r="K1644" s="40" t="n">
        <f aca="false">1/((1+J1644)^F1644)</f>
        <v>1.02292338252566</v>
      </c>
      <c r="L1644" s="41" t="n">
        <f aca="false">IF(AND(D1644, A1644 &lt;= $G$2), $D$5*$D$2*(A1644-E1644)/365.25, 0)</f>
        <v>0</v>
      </c>
      <c r="M1644" s="41" t="n">
        <f aca="false">IF(A1644&lt;=$G$2, $D$5*$D$2*(A1644-E1644)/365.25, 0)</f>
        <v>0</v>
      </c>
      <c r="N1644" s="42" t="n">
        <f aca="false">(L1644*H1644 + M1644*I1644) * K1644</f>
        <v>0</v>
      </c>
      <c r="O1644" s="43" t="n">
        <f aca="false">IF(A1644&lt;=$G$2, $D$2*(1-$D$3), 0)</f>
        <v>0</v>
      </c>
      <c r="P1644" s="44" t="n">
        <f aca="false">O1644*I1644*K1644</f>
        <v>0</v>
      </c>
    </row>
    <row r="1645" customFormat="false" ht="15" hidden="false" customHeight="false" outlineLevel="0" collapsed="false">
      <c r="A1645" s="4" t="n">
        <f aca="false">WORKDAY(A1644, 1)</f>
        <v>46184</v>
      </c>
      <c r="B1645" s="33" t="n">
        <f aca="false">DATE(2000, MONTH(A1645), DAY(A1645))</f>
        <v>36688</v>
      </c>
      <c r="C1645" s="33" t="n">
        <f aca="false">VLOOKUP(B1645, $R$9:$S$13, 2)</f>
        <v>36697</v>
      </c>
      <c r="D1645" s="34" t="n">
        <f aca="false">IF(OR(C1645=B1645, AND(C1645&lt;&gt;C1644, C1644&gt;B1644)), 1, 0)</f>
        <v>0</v>
      </c>
      <c r="E1645" s="4" t="n">
        <f aca="false" t="array" ref="E1645:E1645">INDEX($A$9:A1644, MAX(IF($D$9:D1644=1, ROW(D$9:$D1644)-ROW($D$9)+1, 0)))</f>
        <v>46101</v>
      </c>
      <c r="F1645" s="36" t="n">
        <f aca="false">(A1645-$A$2)/365.25</f>
        <v>6.26967830253251</v>
      </c>
      <c r="G1645" s="37" t="n">
        <f aca="false">INDEX('Default Prob'!$P$5:$P$14,MIN(1+_xlfn.IFNA(MATCH(F1645,'Default Prob'!$F$5:$F$14,1),0),COUNT('Default Prob'!$P$5:$P$14)))</f>
        <v>0.0457509688066373</v>
      </c>
      <c r="H1645" s="37" t="n">
        <f aca="false">H1644*EXP(-G1644*(F1645-F1644))</f>
        <v>0.77634826015824</v>
      </c>
      <c r="I1645" s="38" t="n">
        <f aca="false">H1644-H1645</f>
        <v>9.72509504442165E-005</v>
      </c>
      <c r="J1645" s="39" t="n">
        <f aca="false">INDEX('Default Prob'!$C$3:$C$20, _xlfn.IFNA(MATCH(F1645, 'Default Prob'!$B$3:$B$20, 1), 1))</f>
        <v>-0.00361</v>
      </c>
      <c r="K1645" s="40" t="n">
        <f aca="false">1/((1+J1645)^F1645)</f>
        <v>1.0229335110766</v>
      </c>
      <c r="L1645" s="41" t="n">
        <f aca="false">IF(AND(D1645, A1645 &lt;= $G$2), $D$5*$D$2*(A1645-E1645)/365.25, 0)</f>
        <v>0</v>
      </c>
      <c r="M1645" s="41" t="n">
        <f aca="false">IF(A1645&lt;=$G$2, $D$5*$D$2*(A1645-E1645)/365.25, 0)</f>
        <v>0</v>
      </c>
      <c r="N1645" s="42" t="n">
        <f aca="false">(L1645*H1645 + M1645*I1645) * K1645</f>
        <v>0</v>
      </c>
      <c r="O1645" s="43" t="n">
        <f aca="false">IF(A1645&lt;=$G$2, $D$2*(1-$D$3), 0)</f>
        <v>0</v>
      </c>
      <c r="P1645" s="44" t="n">
        <f aca="false">O1645*I1645*K1645</f>
        <v>0</v>
      </c>
    </row>
    <row r="1646" customFormat="false" ht="15" hidden="false" customHeight="false" outlineLevel="0" collapsed="false">
      <c r="A1646" s="4" t="n">
        <f aca="false">WORKDAY(A1645, 1)</f>
        <v>46185</v>
      </c>
      <c r="B1646" s="33" t="n">
        <f aca="false">DATE(2000, MONTH(A1646), DAY(A1646))</f>
        <v>36689</v>
      </c>
      <c r="C1646" s="33" t="n">
        <f aca="false">VLOOKUP(B1646, $R$9:$S$13, 2)</f>
        <v>36697</v>
      </c>
      <c r="D1646" s="34" t="n">
        <f aca="false">IF(OR(C1646=B1646, AND(C1646&lt;&gt;C1645, C1645&gt;B1645)), 1, 0)</f>
        <v>0</v>
      </c>
      <c r="E1646" s="4" t="n">
        <f aca="false" t="array" ref="E1646:E1646">INDEX($A$9:A1645, MAX(IF($D$9:D1645=1, ROW(D$9:$D1645)-ROW($D$9)+1, 0)))</f>
        <v>46101</v>
      </c>
      <c r="F1646" s="36" t="n">
        <f aca="false">(A1646-$A$2)/365.25</f>
        <v>6.27241615331964</v>
      </c>
      <c r="G1646" s="37" t="n">
        <f aca="false">INDEX('Default Prob'!$P$5:$P$14,MIN(1+_xlfn.IFNA(MATCH(F1646,'Default Prob'!$F$5:$F$14,1),0),COUNT('Default Prob'!$P$5:$P$14)))</f>
        <v>0.0457509688066373</v>
      </c>
      <c r="H1646" s="37" t="n">
        <f aca="false">H1645*EXP(-G1645*(F1646-F1645))</f>
        <v>0.776251021388622</v>
      </c>
      <c r="I1646" s="38" t="n">
        <f aca="false">H1645-H1646</f>
        <v>9.72387696185351E-005</v>
      </c>
      <c r="J1646" s="39" t="n">
        <f aca="false">INDEX('Default Prob'!$C$3:$C$20, _xlfn.IFNA(MATCH(F1646, 'Default Prob'!$B$3:$B$20, 1), 1))</f>
        <v>-0.00361</v>
      </c>
      <c r="K1646" s="40" t="n">
        <f aca="false">1/((1+J1646)^F1646)</f>
        <v>1.02294363972783</v>
      </c>
      <c r="L1646" s="41" t="n">
        <f aca="false">IF(AND(D1646, A1646 &lt;= $G$2), $D$5*$D$2*(A1646-E1646)/365.25, 0)</f>
        <v>0</v>
      </c>
      <c r="M1646" s="41" t="n">
        <f aca="false">IF(A1646&lt;=$G$2, $D$5*$D$2*(A1646-E1646)/365.25, 0)</f>
        <v>0</v>
      </c>
      <c r="N1646" s="42" t="n">
        <f aca="false">(L1646*H1646 + M1646*I1646) * K1646</f>
        <v>0</v>
      </c>
      <c r="O1646" s="43" t="n">
        <f aca="false">IF(A1646&lt;=$G$2, $D$2*(1-$D$3), 0)</f>
        <v>0</v>
      </c>
      <c r="P1646" s="44" t="n">
        <f aca="false">O1646*I1646*K1646</f>
        <v>0</v>
      </c>
    </row>
    <row r="1647" customFormat="false" ht="15" hidden="false" customHeight="false" outlineLevel="0" collapsed="false">
      <c r="A1647" s="4" t="n">
        <f aca="false">WORKDAY(A1646, 1)</f>
        <v>46188</v>
      </c>
      <c r="B1647" s="33" t="n">
        <f aca="false">DATE(2000, MONTH(A1647), DAY(A1647))</f>
        <v>36692</v>
      </c>
      <c r="C1647" s="33" t="n">
        <f aca="false">VLOOKUP(B1647, $R$9:$S$13, 2)</f>
        <v>36697</v>
      </c>
      <c r="D1647" s="34" t="n">
        <f aca="false">IF(OR(C1647=B1647, AND(C1647&lt;&gt;C1646, C1646&gt;B1646)), 1, 0)</f>
        <v>0</v>
      </c>
      <c r="E1647" s="4" t="n">
        <f aca="false" t="array" ref="E1647:E1647">INDEX($A$9:A1646, MAX(IF($D$9:D1646=1, ROW(D$9:$D1646)-ROW($D$9)+1, 0)))</f>
        <v>46101</v>
      </c>
      <c r="F1647" s="36" t="n">
        <f aca="false">(A1647-$A$2)/365.25</f>
        <v>6.28062970568104</v>
      </c>
      <c r="G1647" s="37" t="n">
        <f aca="false">INDEX('Default Prob'!$P$5:$P$14,MIN(1+_xlfn.IFNA(MATCH(F1647,'Default Prob'!$F$5:$F$14,1),0),COUNT('Default Prob'!$P$5:$P$14)))</f>
        <v>0.0457509688066373</v>
      </c>
      <c r="H1647" s="37" t="n">
        <f aca="false">H1646*EXP(-G1646*(F1647-F1646))</f>
        <v>0.775959378149464</v>
      </c>
      <c r="I1647" s="38" t="n">
        <f aca="false">H1646-H1647</f>
        <v>0.000291643239157868</v>
      </c>
      <c r="J1647" s="39" t="n">
        <f aca="false">INDEX('Default Prob'!$C$3:$C$20, _xlfn.IFNA(MATCH(F1647, 'Default Prob'!$B$3:$B$20, 1), 1))</f>
        <v>-0.00361</v>
      </c>
      <c r="K1647" s="40" t="n">
        <f aca="false">1/((1+J1647)^F1647)</f>
        <v>1.02297402628326</v>
      </c>
      <c r="L1647" s="41" t="n">
        <f aca="false">IF(AND(D1647, A1647 &lt;= $G$2), $D$5*$D$2*(A1647-E1647)/365.25, 0)</f>
        <v>0</v>
      </c>
      <c r="M1647" s="41" t="n">
        <f aca="false">IF(A1647&lt;=$G$2, $D$5*$D$2*(A1647-E1647)/365.25, 0)</f>
        <v>0</v>
      </c>
      <c r="N1647" s="42" t="n">
        <f aca="false">(L1647*H1647 + M1647*I1647) * K1647</f>
        <v>0</v>
      </c>
      <c r="O1647" s="43" t="n">
        <f aca="false">IF(A1647&lt;=$G$2, $D$2*(1-$D$3), 0)</f>
        <v>0</v>
      </c>
      <c r="P1647" s="44" t="n">
        <f aca="false">O1647*I1647*K1647</f>
        <v>0</v>
      </c>
    </row>
    <row r="1648" customFormat="false" ht="15" hidden="false" customHeight="false" outlineLevel="0" collapsed="false">
      <c r="A1648" s="4" t="n">
        <f aca="false">WORKDAY(A1647, 1)</f>
        <v>46189</v>
      </c>
      <c r="B1648" s="33" t="n">
        <f aca="false">DATE(2000, MONTH(A1648), DAY(A1648))</f>
        <v>36693</v>
      </c>
      <c r="C1648" s="33" t="n">
        <f aca="false">VLOOKUP(B1648, $R$9:$S$13, 2)</f>
        <v>36697</v>
      </c>
      <c r="D1648" s="34" t="n">
        <f aca="false">IF(OR(C1648=B1648, AND(C1648&lt;&gt;C1647, C1647&gt;B1647)), 1, 0)</f>
        <v>0</v>
      </c>
      <c r="E1648" s="4" t="n">
        <f aca="false" t="array" ref="E1648:E1648">INDEX($A$9:A1647, MAX(IF($D$9:D1647=1, ROW(D$9:$D1647)-ROW($D$9)+1, 0)))</f>
        <v>46101</v>
      </c>
      <c r="F1648" s="36" t="n">
        <f aca="false">(A1648-$A$2)/365.25</f>
        <v>6.28336755646817</v>
      </c>
      <c r="G1648" s="37" t="n">
        <f aca="false">INDEX('Default Prob'!$P$5:$P$14,MIN(1+_xlfn.IFNA(MATCH(F1648,'Default Prob'!$F$5:$F$14,1),0),COUNT('Default Prob'!$P$5:$P$14)))</f>
        <v>0.0457509688066373</v>
      </c>
      <c r="H1648" s="37" t="n">
        <f aca="false">H1647*EXP(-G1647*(F1648-F1647))</f>
        <v>0.775862188087893</v>
      </c>
      <c r="I1648" s="38" t="n">
        <f aca="false">H1647-H1648</f>
        <v>9.71900615709398E-005</v>
      </c>
      <c r="J1648" s="39" t="n">
        <f aca="false">INDEX('Default Prob'!$C$3:$C$20, _xlfn.IFNA(MATCH(F1648, 'Default Prob'!$B$3:$B$20, 1), 1))</f>
        <v>-0.00361</v>
      </c>
      <c r="K1648" s="40" t="n">
        <f aca="false">1/((1+J1648)^F1648)</f>
        <v>1.02298415533565</v>
      </c>
      <c r="L1648" s="41" t="n">
        <f aca="false">IF(AND(D1648, A1648 &lt;= $G$2), $D$5*$D$2*(A1648-E1648)/365.25, 0)</f>
        <v>0</v>
      </c>
      <c r="M1648" s="41" t="n">
        <f aca="false">IF(A1648&lt;=$G$2, $D$5*$D$2*(A1648-E1648)/365.25, 0)</f>
        <v>0</v>
      </c>
      <c r="N1648" s="42" t="n">
        <f aca="false">(L1648*H1648 + M1648*I1648) * K1648</f>
        <v>0</v>
      </c>
      <c r="O1648" s="43" t="n">
        <f aca="false">IF(A1648&lt;=$G$2, $D$2*(1-$D$3), 0)</f>
        <v>0</v>
      </c>
      <c r="P1648" s="44" t="n">
        <f aca="false">O1648*I1648*K1648</f>
        <v>0</v>
      </c>
    </row>
    <row r="1649" customFormat="false" ht="15" hidden="false" customHeight="false" outlineLevel="0" collapsed="false">
      <c r="A1649" s="4" t="n">
        <f aca="false">WORKDAY(A1648, 1)</f>
        <v>46190</v>
      </c>
      <c r="B1649" s="33" t="n">
        <f aca="false">DATE(2000, MONTH(A1649), DAY(A1649))</f>
        <v>36694</v>
      </c>
      <c r="C1649" s="33" t="n">
        <f aca="false">VLOOKUP(B1649, $R$9:$S$13, 2)</f>
        <v>36697</v>
      </c>
      <c r="D1649" s="34" t="n">
        <f aca="false">IF(OR(C1649=B1649, AND(C1649&lt;&gt;C1648, C1648&gt;B1648)), 1, 0)</f>
        <v>0</v>
      </c>
      <c r="E1649" s="4" t="n">
        <f aca="false" t="array" ref="E1649:E1649">INDEX($A$9:A1648, MAX(IF($D$9:D1648=1, ROW(D$9:$D1648)-ROW($D$9)+1, 0)))</f>
        <v>46101</v>
      </c>
      <c r="F1649" s="36" t="n">
        <f aca="false">(A1649-$A$2)/365.25</f>
        <v>6.2861054072553</v>
      </c>
      <c r="G1649" s="37" t="n">
        <f aca="false">INDEX('Default Prob'!$P$5:$P$14,MIN(1+_xlfn.IFNA(MATCH(F1649,'Default Prob'!$F$5:$F$14,1),0),COUNT('Default Prob'!$P$5:$P$14)))</f>
        <v>0.0457509688066373</v>
      </c>
      <c r="H1649" s="37" t="n">
        <f aca="false">H1648*EXP(-G1648*(F1649-F1648))</f>
        <v>0.775765010199521</v>
      </c>
      <c r="I1649" s="38" t="n">
        <f aca="false">H1648-H1649</f>
        <v>9.71778883717134E-005</v>
      </c>
      <c r="J1649" s="39" t="n">
        <f aca="false">INDEX('Default Prob'!$C$3:$C$20, _xlfn.IFNA(MATCH(F1649, 'Default Prob'!$B$3:$B$20, 1), 1))</f>
        <v>-0.00361</v>
      </c>
      <c r="K1649" s="40" t="n">
        <f aca="false">1/((1+J1649)^F1649)</f>
        <v>1.02299428448834</v>
      </c>
      <c r="L1649" s="41" t="n">
        <f aca="false">IF(AND(D1649, A1649 &lt;= $G$2), $D$5*$D$2*(A1649-E1649)/365.25, 0)</f>
        <v>0</v>
      </c>
      <c r="M1649" s="41" t="n">
        <f aca="false">IF(A1649&lt;=$G$2, $D$5*$D$2*(A1649-E1649)/365.25, 0)</f>
        <v>0</v>
      </c>
      <c r="N1649" s="42" t="n">
        <f aca="false">(L1649*H1649 + M1649*I1649) * K1649</f>
        <v>0</v>
      </c>
      <c r="O1649" s="43" t="n">
        <f aca="false">IF(A1649&lt;=$G$2, $D$2*(1-$D$3), 0)</f>
        <v>0</v>
      </c>
      <c r="P1649" s="44" t="n">
        <f aca="false">O1649*I1649*K1649</f>
        <v>0</v>
      </c>
    </row>
    <row r="1650" customFormat="false" ht="15" hidden="false" customHeight="false" outlineLevel="0" collapsed="false">
      <c r="A1650" s="4" t="n">
        <f aca="false">WORKDAY(A1649, 1)</f>
        <v>46191</v>
      </c>
      <c r="B1650" s="33" t="n">
        <f aca="false">DATE(2000, MONTH(A1650), DAY(A1650))</f>
        <v>36695</v>
      </c>
      <c r="C1650" s="33" t="n">
        <f aca="false">VLOOKUP(B1650, $R$9:$S$13, 2)</f>
        <v>36697</v>
      </c>
      <c r="D1650" s="34" t="n">
        <f aca="false">IF(OR(C1650=B1650, AND(C1650&lt;&gt;C1649, C1649&gt;B1649)), 1, 0)</f>
        <v>0</v>
      </c>
      <c r="E1650" s="4" t="n">
        <f aca="false" t="array" ref="E1650:E1650">INDEX($A$9:A1649, MAX(IF($D$9:D1649=1, ROW(D$9:$D1649)-ROW($D$9)+1, 0)))</f>
        <v>46101</v>
      </c>
      <c r="F1650" s="36" t="n">
        <f aca="false">(A1650-$A$2)/365.25</f>
        <v>6.28884325804244</v>
      </c>
      <c r="G1650" s="37" t="n">
        <f aca="false">INDEX('Default Prob'!$P$5:$P$14,MIN(1+_xlfn.IFNA(MATCH(F1650,'Default Prob'!$F$5:$F$14,1),0),COUNT('Default Prob'!$P$5:$P$14)))</f>
        <v>0.0457509688066373</v>
      </c>
      <c r="H1650" s="37" t="n">
        <f aca="false">H1649*EXP(-G1649*(F1650-F1649))</f>
        <v>0.775667844482824</v>
      </c>
      <c r="I1650" s="38" t="n">
        <f aca="false">H1649-H1650</f>
        <v>9.71657166972673E-005</v>
      </c>
      <c r="J1650" s="39" t="n">
        <f aca="false">INDEX('Default Prob'!$C$3:$C$20, _xlfn.IFNA(MATCH(F1650, 'Default Prob'!$B$3:$B$20, 1), 1))</f>
        <v>-0.00361</v>
      </c>
      <c r="K1650" s="40" t="n">
        <f aca="false">1/((1+J1650)^F1650)</f>
        <v>1.02300441374132</v>
      </c>
      <c r="L1650" s="41" t="n">
        <f aca="false">IF(AND(D1650, A1650 &lt;= $G$2), $D$5*$D$2*(A1650-E1650)/365.25, 0)</f>
        <v>0</v>
      </c>
      <c r="M1650" s="41" t="n">
        <f aca="false">IF(A1650&lt;=$G$2, $D$5*$D$2*(A1650-E1650)/365.25, 0)</f>
        <v>0</v>
      </c>
      <c r="N1650" s="42" t="n">
        <f aca="false">(L1650*H1650 + M1650*I1650) * K1650</f>
        <v>0</v>
      </c>
      <c r="O1650" s="43" t="n">
        <f aca="false">IF(A1650&lt;=$G$2, $D$2*(1-$D$3), 0)</f>
        <v>0</v>
      </c>
      <c r="P1650" s="44" t="n">
        <f aca="false">O1650*I1650*K1650</f>
        <v>0</v>
      </c>
    </row>
    <row r="1651" customFormat="false" ht="15" hidden="false" customHeight="false" outlineLevel="0" collapsed="false">
      <c r="A1651" s="4" t="n">
        <f aca="false">WORKDAY(A1650, 1)</f>
        <v>46192</v>
      </c>
      <c r="B1651" s="33" t="n">
        <f aca="false">DATE(2000, MONTH(A1651), DAY(A1651))</f>
        <v>36696</v>
      </c>
      <c r="C1651" s="33" t="n">
        <f aca="false">VLOOKUP(B1651, $R$9:$S$13, 2)</f>
        <v>36697</v>
      </c>
      <c r="D1651" s="34" t="n">
        <f aca="false">IF(OR(C1651=B1651, AND(C1651&lt;&gt;C1650, C1650&gt;B1650)), 1, 0)</f>
        <v>0</v>
      </c>
      <c r="E1651" s="4" t="n">
        <f aca="false" t="array" ref="E1651:E1651">INDEX($A$9:A1650, MAX(IF($D$9:D1650=1, ROW(D$9:$D1650)-ROW($D$9)+1, 0)))</f>
        <v>46101</v>
      </c>
      <c r="F1651" s="36" t="n">
        <f aca="false">(A1651-$A$2)/365.25</f>
        <v>6.29158110882957</v>
      </c>
      <c r="G1651" s="37" t="n">
        <f aca="false">INDEX('Default Prob'!$P$5:$P$14,MIN(1+_xlfn.IFNA(MATCH(F1651,'Default Prob'!$F$5:$F$14,1),0),COUNT('Default Prob'!$P$5:$P$14)))</f>
        <v>0.0457509688066373</v>
      </c>
      <c r="H1651" s="37" t="n">
        <f aca="false">H1650*EXP(-G1650*(F1651-F1650))</f>
        <v>0.775570690936276</v>
      </c>
      <c r="I1651" s="38" t="n">
        <f aca="false">H1650-H1651</f>
        <v>9.71535465472684E-005</v>
      </c>
      <c r="J1651" s="39" t="n">
        <f aca="false">INDEX('Default Prob'!$C$3:$C$20, _xlfn.IFNA(MATCH(F1651, 'Default Prob'!$B$3:$B$20, 1), 1))</f>
        <v>-0.00361</v>
      </c>
      <c r="K1651" s="40" t="n">
        <f aca="false">1/((1+J1651)^F1651)</f>
        <v>1.0230145430946</v>
      </c>
      <c r="L1651" s="41" t="n">
        <f aca="false">IF(AND(D1651, A1651 &lt;= $G$2), $D$5*$D$2*(A1651-E1651)/365.25, 0)</f>
        <v>0</v>
      </c>
      <c r="M1651" s="41" t="n">
        <f aca="false">IF(A1651&lt;=$G$2, $D$5*$D$2*(A1651-E1651)/365.25, 0)</f>
        <v>0</v>
      </c>
      <c r="N1651" s="42" t="n">
        <f aca="false">(L1651*H1651 + M1651*I1651) * K1651</f>
        <v>0</v>
      </c>
      <c r="O1651" s="43" t="n">
        <f aca="false">IF(A1651&lt;=$G$2, $D$2*(1-$D$3), 0)</f>
        <v>0</v>
      </c>
      <c r="P1651" s="44" t="n">
        <f aca="false">O1651*I1651*K1651</f>
        <v>0</v>
      </c>
    </row>
    <row r="1652" customFormat="false" ht="15" hidden="false" customHeight="false" outlineLevel="0" collapsed="false">
      <c r="A1652" s="4" t="n">
        <f aca="false">WORKDAY(A1651, 1)</f>
        <v>46195</v>
      </c>
      <c r="B1652" s="33" t="n">
        <f aca="false">DATE(2000, MONTH(A1652), DAY(A1652))</f>
        <v>36699</v>
      </c>
      <c r="C1652" s="33" t="n">
        <f aca="false">VLOOKUP(B1652, $R$9:$S$13, 2)</f>
        <v>36789</v>
      </c>
      <c r="D1652" s="34" t="n">
        <f aca="false">IF(OR(C1652=B1652, AND(C1652&lt;&gt;C1651, C1651&gt;B1651)), 1, 0)</f>
        <v>1</v>
      </c>
      <c r="E1652" s="4" t="n">
        <f aca="false" t="array" ref="E1652:E1652">INDEX($A$9:A1651, MAX(IF($D$9:D1651=1, ROW(D$9:$D1651)-ROW($D$9)+1, 0)))</f>
        <v>46101</v>
      </c>
      <c r="F1652" s="36" t="n">
        <f aca="false">(A1652-$A$2)/365.25</f>
        <v>6.29979466119097</v>
      </c>
      <c r="G1652" s="37" t="n">
        <f aca="false">INDEX('Default Prob'!$P$5:$P$14,MIN(1+_xlfn.IFNA(MATCH(F1652,'Default Prob'!$F$5:$F$14,1),0),COUNT('Default Prob'!$P$5:$P$14)))</f>
        <v>0.0457509688066373</v>
      </c>
      <c r="H1652" s="37" t="n">
        <f aca="false">H1651*EXP(-G1651*(F1652-F1651))</f>
        <v>0.775279303302292</v>
      </c>
      <c r="I1652" s="38" t="n">
        <f aca="false">H1651-H1652</f>
        <v>0.000291387633984619</v>
      </c>
      <c r="J1652" s="39" t="n">
        <f aca="false">INDEX('Default Prob'!$C$3:$C$20, _xlfn.IFNA(MATCH(F1652, 'Default Prob'!$B$3:$B$20, 1), 1))</f>
        <v>-0.00361</v>
      </c>
      <c r="K1652" s="40" t="n">
        <f aca="false">1/((1+J1652)^F1652)</f>
        <v>1.02304493175621</v>
      </c>
      <c r="L1652" s="41" t="n">
        <f aca="false">IF(AND(D1652, A1652 &lt;= $G$2), $D$5*$D$2*(A1652-E1652)/365.25, 0)</f>
        <v>0</v>
      </c>
      <c r="M1652" s="41" t="n">
        <f aca="false">IF(A1652&lt;=$G$2, $D$5*$D$2*(A1652-E1652)/365.25, 0)</f>
        <v>0</v>
      </c>
      <c r="N1652" s="42" t="n">
        <f aca="false">(L1652*H1652 + M1652*I1652) * K1652</f>
        <v>0</v>
      </c>
      <c r="O1652" s="43" t="n">
        <f aca="false">IF(A1652&lt;=$G$2, $D$2*(1-$D$3), 0)</f>
        <v>0</v>
      </c>
      <c r="P1652" s="44" t="n">
        <f aca="false">O1652*I1652*K1652</f>
        <v>0</v>
      </c>
    </row>
    <row r="1653" customFormat="false" ht="15" hidden="false" customHeight="false" outlineLevel="0" collapsed="false">
      <c r="A1653" s="4" t="n">
        <f aca="false">WORKDAY(A1652, 1)</f>
        <v>46196</v>
      </c>
      <c r="B1653" s="33" t="n">
        <f aca="false">DATE(2000, MONTH(A1653), DAY(A1653))</f>
        <v>36700</v>
      </c>
      <c r="C1653" s="33" t="n">
        <f aca="false">VLOOKUP(B1653, $R$9:$S$13, 2)</f>
        <v>36789</v>
      </c>
      <c r="D1653" s="34" t="n">
        <f aca="false">IF(OR(C1653=B1653, AND(C1653&lt;&gt;C1652, C1652&gt;B1652)), 1, 0)</f>
        <v>0</v>
      </c>
      <c r="E1653" s="4" t="n">
        <f aca="false" t="array" ref="E1653:E1653">INDEX($A$9:A1652, MAX(IF($D$9:D1652=1, ROW(D$9:$D1652)-ROW($D$9)+1, 0)))</f>
        <v>46195</v>
      </c>
      <c r="F1653" s="36" t="n">
        <f aca="false">(A1653-$A$2)/365.25</f>
        <v>6.3025325119781</v>
      </c>
      <c r="G1653" s="37" t="n">
        <f aca="false">INDEX('Default Prob'!$P$5:$P$14,MIN(1+_xlfn.IFNA(MATCH(F1653,'Default Prob'!$F$5:$F$14,1),0),COUNT('Default Prob'!$P$5:$P$14)))</f>
        <v>0.0457509688066373</v>
      </c>
      <c r="H1653" s="37" t="n">
        <f aca="false">H1652*EXP(-G1652*(F1653-F1652))</f>
        <v>0.775182198421103</v>
      </c>
      <c r="I1653" s="38" t="n">
        <f aca="false">H1652-H1653</f>
        <v>9.71048811888586E-005</v>
      </c>
      <c r="J1653" s="39" t="n">
        <f aca="false">INDEX('Default Prob'!$C$3:$C$20, _xlfn.IFNA(MATCH(F1653, 'Default Prob'!$B$3:$B$20, 1), 1))</f>
        <v>-0.00361</v>
      </c>
      <c r="K1653" s="40" t="n">
        <f aca="false">1/((1+J1653)^F1653)</f>
        <v>1.02305506151068</v>
      </c>
      <c r="L1653" s="41" t="n">
        <f aca="false">IF(AND(D1653, A1653 &lt;= $G$2), $D$5*$D$2*(A1653-E1653)/365.25, 0)</f>
        <v>0</v>
      </c>
      <c r="M1653" s="41" t="n">
        <f aca="false">IF(A1653&lt;=$G$2, $D$5*$D$2*(A1653-E1653)/365.25, 0)</f>
        <v>0</v>
      </c>
      <c r="N1653" s="42" t="n">
        <f aca="false">(L1653*H1653 + M1653*I1653) * K1653</f>
        <v>0</v>
      </c>
      <c r="O1653" s="43" t="n">
        <f aca="false">IF(A1653&lt;=$G$2, $D$2*(1-$D$3), 0)</f>
        <v>0</v>
      </c>
      <c r="P1653" s="44" t="n">
        <f aca="false">O1653*I1653*K1653</f>
        <v>0</v>
      </c>
    </row>
    <row r="1654" customFormat="false" ht="15" hidden="false" customHeight="false" outlineLevel="0" collapsed="false">
      <c r="A1654" s="4" t="n">
        <f aca="false">WORKDAY(A1653, 1)</f>
        <v>46197</v>
      </c>
      <c r="B1654" s="33" t="n">
        <f aca="false">DATE(2000, MONTH(A1654), DAY(A1654))</f>
        <v>36701</v>
      </c>
      <c r="C1654" s="33" t="n">
        <f aca="false">VLOOKUP(B1654, $R$9:$S$13, 2)</f>
        <v>36789</v>
      </c>
      <c r="D1654" s="34" t="n">
        <f aca="false">IF(OR(C1654=B1654, AND(C1654&lt;&gt;C1653, C1653&gt;B1653)), 1, 0)</f>
        <v>0</v>
      </c>
      <c r="E1654" s="4" t="n">
        <f aca="false" t="array" ref="E1654:E1654">INDEX($A$9:A1653, MAX(IF($D$9:D1653=1, ROW(D$9:$D1653)-ROW($D$9)+1, 0)))</f>
        <v>46195</v>
      </c>
      <c r="F1654" s="36" t="n">
        <f aca="false">(A1654-$A$2)/365.25</f>
        <v>6.30527036276523</v>
      </c>
      <c r="G1654" s="37" t="n">
        <f aca="false">INDEX('Default Prob'!$P$5:$P$14,MIN(1+_xlfn.IFNA(MATCH(F1654,'Default Prob'!$F$5:$F$14,1),0),COUNT('Default Prob'!$P$5:$P$14)))</f>
        <v>0.0457509688066373</v>
      </c>
      <c r="H1654" s="37" t="n">
        <f aca="false">H1653*EXP(-G1653*(F1654-F1653))</f>
        <v>0.775085105702444</v>
      </c>
      <c r="I1654" s="38" t="n">
        <f aca="false">H1653-H1654</f>
        <v>9.70927186586534E-005</v>
      </c>
      <c r="J1654" s="39" t="n">
        <f aca="false">INDEX('Default Prob'!$C$3:$C$20, _xlfn.IFNA(MATCH(F1654, 'Default Prob'!$B$3:$B$20, 1), 1))</f>
        <v>-0.00361</v>
      </c>
      <c r="K1654" s="40" t="n">
        <f aca="false">1/((1+J1654)^F1654)</f>
        <v>1.02306519136545</v>
      </c>
      <c r="L1654" s="41" t="n">
        <f aca="false">IF(AND(D1654, A1654 &lt;= $G$2), $D$5*$D$2*(A1654-E1654)/365.25, 0)</f>
        <v>0</v>
      </c>
      <c r="M1654" s="41" t="n">
        <f aca="false">IF(A1654&lt;=$G$2, $D$5*$D$2*(A1654-E1654)/365.25, 0)</f>
        <v>0</v>
      </c>
      <c r="N1654" s="42" t="n">
        <f aca="false">(L1654*H1654 + M1654*I1654) * K1654</f>
        <v>0</v>
      </c>
      <c r="O1654" s="43" t="n">
        <f aca="false">IF(A1654&lt;=$G$2, $D$2*(1-$D$3), 0)</f>
        <v>0</v>
      </c>
      <c r="P1654" s="44" t="n">
        <f aca="false">O1654*I1654*K1654</f>
        <v>0</v>
      </c>
    </row>
    <row r="1655" customFormat="false" ht="15" hidden="false" customHeight="false" outlineLevel="0" collapsed="false">
      <c r="A1655" s="4" t="n">
        <f aca="false">WORKDAY(A1654, 1)</f>
        <v>46198</v>
      </c>
      <c r="B1655" s="33" t="n">
        <f aca="false">DATE(2000, MONTH(A1655), DAY(A1655))</f>
        <v>36702</v>
      </c>
      <c r="C1655" s="33" t="n">
        <f aca="false">VLOOKUP(B1655, $R$9:$S$13, 2)</f>
        <v>36789</v>
      </c>
      <c r="D1655" s="34" t="n">
        <f aca="false">IF(OR(C1655=B1655, AND(C1655&lt;&gt;C1654, C1654&gt;B1654)), 1, 0)</f>
        <v>0</v>
      </c>
      <c r="E1655" s="4" t="n">
        <f aca="false" t="array" ref="E1655:E1655">INDEX($A$9:A1654, MAX(IF($D$9:D1654=1, ROW(D$9:$D1654)-ROW($D$9)+1, 0)))</f>
        <v>46195</v>
      </c>
      <c r="F1655" s="36" t="n">
        <f aca="false">(A1655-$A$2)/365.25</f>
        <v>6.30800821355236</v>
      </c>
      <c r="G1655" s="37" t="n">
        <f aca="false">INDEX('Default Prob'!$P$5:$P$14,MIN(1+_xlfn.IFNA(MATCH(F1655,'Default Prob'!$F$5:$F$14,1),0),COUNT('Default Prob'!$P$5:$P$14)))</f>
        <v>0.0457509688066373</v>
      </c>
      <c r="H1655" s="37" t="n">
        <f aca="false">H1654*EXP(-G1654*(F1655-F1654))</f>
        <v>0.774988025144793</v>
      </c>
      <c r="I1655" s="38" t="n">
        <f aca="false">H1654-H1655</f>
        <v>9.70805576517853E-005</v>
      </c>
      <c r="J1655" s="39" t="n">
        <f aca="false">INDEX('Default Prob'!$C$3:$C$20, _xlfn.IFNA(MATCH(F1655, 'Default Prob'!$B$3:$B$20, 1), 1))</f>
        <v>-0.00361</v>
      </c>
      <c r="K1655" s="40" t="n">
        <f aca="false">1/((1+J1655)^F1655)</f>
        <v>1.02307532132052</v>
      </c>
      <c r="L1655" s="41" t="n">
        <f aca="false">IF(AND(D1655, A1655 &lt;= $G$2), $D$5*$D$2*(A1655-E1655)/365.25, 0)</f>
        <v>0</v>
      </c>
      <c r="M1655" s="41" t="n">
        <f aca="false">IF(A1655&lt;=$G$2, $D$5*$D$2*(A1655-E1655)/365.25, 0)</f>
        <v>0</v>
      </c>
      <c r="N1655" s="42" t="n">
        <f aca="false">(L1655*H1655 + M1655*I1655) * K1655</f>
        <v>0</v>
      </c>
      <c r="O1655" s="43" t="n">
        <f aca="false">IF(A1655&lt;=$G$2, $D$2*(1-$D$3), 0)</f>
        <v>0</v>
      </c>
      <c r="P1655" s="44" t="n">
        <f aca="false">O1655*I1655*K1655</f>
        <v>0</v>
      </c>
    </row>
    <row r="1656" customFormat="false" ht="15" hidden="false" customHeight="false" outlineLevel="0" collapsed="false">
      <c r="A1656" s="4" t="n">
        <f aca="false">WORKDAY(A1655, 1)</f>
        <v>46199</v>
      </c>
      <c r="B1656" s="33" t="n">
        <f aca="false">DATE(2000, MONTH(A1656), DAY(A1656))</f>
        <v>36703</v>
      </c>
      <c r="C1656" s="33" t="n">
        <f aca="false">VLOOKUP(B1656, $R$9:$S$13, 2)</f>
        <v>36789</v>
      </c>
      <c r="D1656" s="34" t="n">
        <f aca="false">IF(OR(C1656=B1656, AND(C1656&lt;&gt;C1655, C1655&gt;B1655)), 1, 0)</f>
        <v>0</v>
      </c>
      <c r="E1656" s="4" t="n">
        <f aca="false" t="array" ref="E1656:E1656">INDEX($A$9:A1655, MAX(IF($D$9:D1655=1, ROW(D$9:$D1655)-ROW($D$9)+1, 0)))</f>
        <v>46195</v>
      </c>
      <c r="F1656" s="36" t="n">
        <f aca="false">(A1656-$A$2)/365.25</f>
        <v>6.31074606433949</v>
      </c>
      <c r="G1656" s="37" t="n">
        <f aca="false">INDEX('Default Prob'!$P$5:$P$14,MIN(1+_xlfn.IFNA(MATCH(F1656,'Default Prob'!$F$5:$F$14,1),0),COUNT('Default Prob'!$P$5:$P$14)))</f>
        <v>0.0457509688066373</v>
      </c>
      <c r="H1656" s="37" t="n">
        <f aca="false">H1655*EXP(-G1655*(F1656-F1655))</f>
        <v>0.774890956746624</v>
      </c>
      <c r="I1656" s="38" t="n">
        <f aca="false">H1655-H1656</f>
        <v>9.70683981681431E-005</v>
      </c>
      <c r="J1656" s="39" t="n">
        <f aca="false">INDEX('Default Prob'!$C$3:$C$20, _xlfn.IFNA(MATCH(F1656, 'Default Prob'!$B$3:$B$20, 1), 1))</f>
        <v>-0.00361</v>
      </c>
      <c r="K1656" s="40" t="n">
        <f aca="false">1/((1+J1656)^F1656)</f>
        <v>1.02308545137589</v>
      </c>
      <c r="L1656" s="41" t="n">
        <f aca="false">IF(AND(D1656, A1656 &lt;= $G$2), $D$5*$D$2*(A1656-E1656)/365.25, 0)</f>
        <v>0</v>
      </c>
      <c r="M1656" s="41" t="n">
        <f aca="false">IF(A1656&lt;=$G$2, $D$5*$D$2*(A1656-E1656)/365.25, 0)</f>
        <v>0</v>
      </c>
      <c r="N1656" s="42" t="n">
        <f aca="false">(L1656*H1656 + M1656*I1656) * K1656</f>
        <v>0</v>
      </c>
      <c r="O1656" s="43" t="n">
        <f aca="false">IF(A1656&lt;=$G$2, $D$2*(1-$D$3), 0)</f>
        <v>0</v>
      </c>
      <c r="P1656" s="44" t="n">
        <f aca="false">O1656*I1656*K1656</f>
        <v>0</v>
      </c>
    </row>
    <row r="1657" customFormat="false" ht="15" hidden="false" customHeight="false" outlineLevel="0" collapsed="false">
      <c r="A1657" s="4" t="n">
        <f aca="false">WORKDAY(A1656, 1)</f>
        <v>46202</v>
      </c>
      <c r="B1657" s="33" t="n">
        <f aca="false">DATE(2000, MONTH(A1657), DAY(A1657))</f>
        <v>36706</v>
      </c>
      <c r="C1657" s="33" t="n">
        <f aca="false">VLOOKUP(B1657, $R$9:$S$13, 2)</f>
        <v>36789</v>
      </c>
      <c r="D1657" s="34" t="n">
        <f aca="false">IF(OR(C1657=B1657, AND(C1657&lt;&gt;C1656, C1656&gt;B1656)), 1, 0)</f>
        <v>0</v>
      </c>
      <c r="E1657" s="4" t="n">
        <f aca="false" t="array" ref="E1657:E1657">INDEX($A$9:A1656, MAX(IF($D$9:D1656=1, ROW(D$9:$D1656)-ROW($D$9)+1, 0)))</f>
        <v>46195</v>
      </c>
      <c r="F1657" s="36" t="n">
        <f aca="false">(A1657-$A$2)/365.25</f>
        <v>6.31895961670089</v>
      </c>
      <c r="G1657" s="37" t="n">
        <f aca="false">INDEX('Default Prob'!$P$5:$P$14,MIN(1+_xlfn.IFNA(MATCH(F1657,'Default Prob'!$F$5:$F$14,1),0),COUNT('Default Prob'!$P$5:$P$14)))</f>
        <v>0.0457509688066373</v>
      </c>
      <c r="H1657" s="37" t="n">
        <f aca="false">H1656*EXP(-G1656*(F1657-F1656))</f>
        <v>0.774599824493793</v>
      </c>
      <c r="I1657" s="38" t="n">
        <f aca="false">H1656-H1657</f>
        <v>0.000291132252831616</v>
      </c>
      <c r="J1657" s="39" t="n">
        <f aca="false">INDEX('Default Prob'!$C$3:$C$20, _xlfn.IFNA(MATCH(F1657, 'Default Prob'!$B$3:$B$20, 1), 1))</f>
        <v>-0.00361</v>
      </c>
      <c r="K1657" s="40" t="n">
        <f aca="false">1/((1+J1657)^F1657)</f>
        <v>1.02311584214384</v>
      </c>
      <c r="L1657" s="41" t="n">
        <f aca="false">IF(AND(D1657, A1657 &lt;= $G$2), $D$5*$D$2*(A1657-E1657)/365.25, 0)</f>
        <v>0</v>
      </c>
      <c r="M1657" s="41" t="n">
        <f aca="false">IF(A1657&lt;=$G$2, $D$5*$D$2*(A1657-E1657)/365.25, 0)</f>
        <v>0</v>
      </c>
      <c r="N1657" s="42" t="n">
        <f aca="false">(L1657*H1657 + M1657*I1657) * K1657</f>
        <v>0</v>
      </c>
      <c r="O1657" s="43" t="n">
        <f aca="false">IF(A1657&lt;=$G$2, $D$2*(1-$D$3), 0)</f>
        <v>0</v>
      </c>
      <c r="P1657" s="44" t="n">
        <f aca="false">O1657*I1657*K1657</f>
        <v>0</v>
      </c>
    </row>
    <row r="1658" customFormat="false" ht="15" hidden="false" customHeight="false" outlineLevel="0" collapsed="false">
      <c r="A1658" s="4" t="n">
        <f aca="false">WORKDAY(A1657, 1)</f>
        <v>46203</v>
      </c>
      <c r="B1658" s="33" t="n">
        <f aca="false">DATE(2000, MONTH(A1658), DAY(A1658))</f>
        <v>36707</v>
      </c>
      <c r="C1658" s="33" t="n">
        <f aca="false">VLOOKUP(B1658, $R$9:$S$13, 2)</f>
        <v>36789</v>
      </c>
      <c r="D1658" s="34" t="n">
        <f aca="false">IF(OR(C1658=B1658, AND(C1658&lt;&gt;C1657, C1657&gt;B1657)), 1, 0)</f>
        <v>0</v>
      </c>
      <c r="E1658" s="4" t="n">
        <f aca="false" t="array" ref="E1658:E1658">INDEX($A$9:A1657, MAX(IF($D$9:D1657=1, ROW(D$9:$D1657)-ROW($D$9)+1, 0)))</f>
        <v>46195</v>
      </c>
      <c r="F1658" s="36" t="n">
        <f aca="false">(A1658-$A$2)/365.25</f>
        <v>6.32169746748802</v>
      </c>
      <c r="G1658" s="37" t="n">
        <f aca="false">INDEX('Default Prob'!$P$5:$P$14,MIN(1+_xlfn.IFNA(MATCH(F1658,'Default Prob'!$F$5:$F$14,1),0),COUNT('Default Prob'!$P$5:$P$14)))</f>
        <v>0.0457509688066373</v>
      </c>
      <c r="H1658" s="37" t="n">
        <f aca="false">H1657*EXP(-G1657*(F1658-F1657))</f>
        <v>0.774502804718331</v>
      </c>
      <c r="I1658" s="38" t="n">
        <f aca="false">H1657-H1658</f>
        <v>9.70197754616153E-005</v>
      </c>
      <c r="J1658" s="39" t="n">
        <f aca="false">INDEX('Default Prob'!$C$3:$C$20, _xlfn.IFNA(MATCH(F1658, 'Default Prob'!$B$3:$B$20, 1), 1))</f>
        <v>-0.00361</v>
      </c>
      <c r="K1658" s="40" t="n">
        <f aca="false">1/((1+J1658)^F1658)</f>
        <v>1.02312597260043</v>
      </c>
      <c r="L1658" s="41" t="n">
        <f aca="false">IF(AND(D1658, A1658 &lt;= $G$2), $D$5*$D$2*(A1658-E1658)/365.25, 0)</f>
        <v>0</v>
      </c>
      <c r="M1658" s="41" t="n">
        <f aca="false">IF(A1658&lt;=$G$2, $D$5*$D$2*(A1658-E1658)/365.25, 0)</f>
        <v>0</v>
      </c>
      <c r="N1658" s="42" t="n">
        <f aca="false">(L1658*H1658 + M1658*I1658) * K1658</f>
        <v>0</v>
      </c>
      <c r="O1658" s="43" t="n">
        <f aca="false">IF(A1658&lt;=$G$2, $D$2*(1-$D$3), 0)</f>
        <v>0</v>
      </c>
      <c r="P1658" s="44" t="n">
        <f aca="false">O1658*I1658*K1658</f>
        <v>0</v>
      </c>
    </row>
    <row r="1659" customFormat="false" ht="15" hidden="false" customHeight="false" outlineLevel="0" collapsed="false">
      <c r="A1659" s="4" t="n">
        <f aca="false">WORKDAY(A1658, 1)</f>
        <v>46204</v>
      </c>
      <c r="B1659" s="33" t="n">
        <f aca="false">DATE(2000, MONTH(A1659), DAY(A1659))</f>
        <v>36708</v>
      </c>
      <c r="C1659" s="33" t="n">
        <f aca="false">VLOOKUP(B1659, $R$9:$S$13, 2)</f>
        <v>36789</v>
      </c>
      <c r="D1659" s="34" t="n">
        <f aca="false">IF(OR(C1659=B1659, AND(C1659&lt;&gt;C1658, C1658&gt;B1658)), 1, 0)</f>
        <v>0</v>
      </c>
      <c r="E1659" s="4" t="n">
        <f aca="false" t="array" ref="E1659:E1659">INDEX($A$9:A1658, MAX(IF($D$9:D1658=1, ROW(D$9:$D1658)-ROW($D$9)+1, 0)))</f>
        <v>46195</v>
      </c>
      <c r="F1659" s="36" t="n">
        <f aca="false">(A1659-$A$2)/365.25</f>
        <v>6.32443531827515</v>
      </c>
      <c r="G1659" s="37" t="n">
        <f aca="false">INDEX('Default Prob'!$P$5:$P$14,MIN(1+_xlfn.IFNA(MATCH(F1659,'Default Prob'!$F$5:$F$14,1),0),COUNT('Default Prob'!$P$5:$P$14)))</f>
        <v>0.0457509688066373</v>
      </c>
      <c r="H1659" s="37" t="n">
        <f aca="false">H1658*EXP(-G1658*(F1659-F1658))</f>
        <v>0.77440579709474</v>
      </c>
      <c r="I1659" s="38" t="n">
        <f aca="false">H1658-H1659</f>
        <v>9.70076235909945E-005</v>
      </c>
      <c r="J1659" s="39" t="n">
        <f aca="false">INDEX('Default Prob'!$C$3:$C$20, _xlfn.IFNA(MATCH(F1659, 'Default Prob'!$B$3:$B$20, 1), 1))</f>
        <v>-0.00361</v>
      </c>
      <c r="K1659" s="40" t="n">
        <f aca="false">1/((1+J1659)^F1659)</f>
        <v>1.02313610315733</v>
      </c>
      <c r="L1659" s="41" t="n">
        <f aca="false">IF(AND(D1659, A1659 &lt;= $G$2), $D$5*$D$2*(A1659-E1659)/365.25, 0)</f>
        <v>0</v>
      </c>
      <c r="M1659" s="41" t="n">
        <f aca="false">IF(A1659&lt;=$G$2, $D$5*$D$2*(A1659-E1659)/365.25, 0)</f>
        <v>0</v>
      </c>
      <c r="N1659" s="42" t="n">
        <f aca="false">(L1659*H1659 + M1659*I1659) * K1659</f>
        <v>0</v>
      </c>
      <c r="O1659" s="43" t="n">
        <f aca="false">IF(A1659&lt;=$G$2, $D$2*(1-$D$3), 0)</f>
        <v>0</v>
      </c>
      <c r="P1659" s="44" t="n">
        <f aca="false">O1659*I1659*K1659</f>
        <v>0</v>
      </c>
    </row>
    <row r="1660" customFormat="false" ht="15" hidden="false" customHeight="false" outlineLevel="0" collapsed="false">
      <c r="A1660" s="4" t="n">
        <f aca="false">WORKDAY(A1659, 1)</f>
        <v>46205</v>
      </c>
      <c r="B1660" s="33" t="n">
        <f aca="false">DATE(2000, MONTH(A1660), DAY(A1660))</f>
        <v>36709</v>
      </c>
      <c r="C1660" s="33" t="n">
        <f aca="false">VLOOKUP(B1660, $R$9:$S$13, 2)</f>
        <v>36789</v>
      </c>
      <c r="D1660" s="34" t="n">
        <f aca="false">IF(OR(C1660=B1660, AND(C1660&lt;&gt;C1659, C1659&gt;B1659)), 1, 0)</f>
        <v>0</v>
      </c>
      <c r="E1660" s="4" t="n">
        <f aca="false" t="array" ref="E1660:E1660">INDEX($A$9:A1659, MAX(IF($D$9:D1659=1, ROW(D$9:$D1659)-ROW($D$9)+1, 0)))</f>
        <v>46195</v>
      </c>
      <c r="F1660" s="36" t="n">
        <f aca="false">(A1660-$A$2)/365.25</f>
        <v>6.32717316906229</v>
      </c>
      <c r="G1660" s="37" t="n">
        <f aca="false">INDEX('Default Prob'!$P$5:$P$14,MIN(1+_xlfn.IFNA(MATCH(F1660,'Default Prob'!$F$5:$F$14,1),0),COUNT('Default Prob'!$P$5:$P$14)))</f>
        <v>0.0457509688066373</v>
      </c>
      <c r="H1660" s="37" t="n">
        <f aca="false">H1659*EXP(-G1659*(F1660-F1659))</f>
        <v>0.774308801621498</v>
      </c>
      <c r="I1660" s="38" t="n">
        <f aca="false">H1659-H1660</f>
        <v>9.69954732424894E-005</v>
      </c>
      <c r="J1660" s="39" t="n">
        <f aca="false">INDEX('Default Prob'!$C$3:$C$20, _xlfn.IFNA(MATCH(F1660, 'Default Prob'!$B$3:$B$20, 1), 1))</f>
        <v>-0.00361</v>
      </c>
      <c r="K1660" s="40" t="n">
        <f aca="false">1/((1+J1660)^F1660)</f>
        <v>1.02314623381454</v>
      </c>
      <c r="L1660" s="41" t="n">
        <f aca="false">IF(AND(D1660, A1660 &lt;= $G$2), $D$5*$D$2*(A1660-E1660)/365.25, 0)</f>
        <v>0</v>
      </c>
      <c r="M1660" s="41" t="n">
        <f aca="false">IF(A1660&lt;=$G$2, $D$5*$D$2*(A1660-E1660)/365.25, 0)</f>
        <v>0</v>
      </c>
      <c r="N1660" s="42" t="n">
        <f aca="false">(L1660*H1660 + M1660*I1660) * K1660</f>
        <v>0</v>
      </c>
      <c r="O1660" s="43" t="n">
        <f aca="false">IF(A1660&lt;=$G$2, $D$2*(1-$D$3), 0)</f>
        <v>0</v>
      </c>
      <c r="P1660" s="44" t="n">
        <f aca="false">O1660*I1660*K1660</f>
        <v>0</v>
      </c>
    </row>
    <row r="1661" customFormat="false" ht="15" hidden="false" customHeight="false" outlineLevel="0" collapsed="false">
      <c r="A1661" s="4" t="n">
        <f aca="false">WORKDAY(A1660, 1)</f>
        <v>46206</v>
      </c>
      <c r="B1661" s="33" t="n">
        <f aca="false">DATE(2000, MONTH(A1661), DAY(A1661))</f>
        <v>36710</v>
      </c>
      <c r="C1661" s="33" t="n">
        <f aca="false">VLOOKUP(B1661, $R$9:$S$13, 2)</f>
        <v>36789</v>
      </c>
      <c r="D1661" s="34" t="n">
        <f aca="false">IF(OR(C1661=B1661, AND(C1661&lt;&gt;C1660, C1660&gt;B1660)), 1, 0)</f>
        <v>0</v>
      </c>
      <c r="E1661" s="4" t="n">
        <f aca="false" t="array" ref="E1661:E1661">INDEX($A$9:A1660, MAX(IF($D$9:D1660=1, ROW(D$9:$D1660)-ROW($D$9)+1, 0)))</f>
        <v>46195</v>
      </c>
      <c r="F1661" s="36" t="n">
        <f aca="false">(A1661-$A$2)/365.25</f>
        <v>6.32991101984942</v>
      </c>
      <c r="G1661" s="37" t="n">
        <f aca="false">INDEX('Default Prob'!$P$5:$P$14,MIN(1+_xlfn.IFNA(MATCH(F1661,'Default Prob'!$F$5:$F$14,1),0),COUNT('Default Prob'!$P$5:$P$14)))</f>
        <v>0.0457509688066373</v>
      </c>
      <c r="H1661" s="37" t="n">
        <f aca="false">H1660*EXP(-G1660*(F1661-F1660))</f>
        <v>0.774211818297082</v>
      </c>
      <c r="I1661" s="38" t="n">
        <f aca="false">H1660-H1661</f>
        <v>9.6983324415767E-005</v>
      </c>
      <c r="J1661" s="39" t="n">
        <f aca="false">INDEX('Default Prob'!$C$3:$C$20, _xlfn.IFNA(MATCH(F1661, 'Default Prob'!$B$3:$B$20, 1), 1))</f>
        <v>-0.00361</v>
      </c>
      <c r="K1661" s="40" t="n">
        <f aca="false">1/((1+J1661)^F1661)</f>
        <v>1.02315636457206</v>
      </c>
      <c r="L1661" s="41" t="n">
        <f aca="false">IF(AND(D1661, A1661 &lt;= $G$2), $D$5*$D$2*(A1661-E1661)/365.25, 0)</f>
        <v>0</v>
      </c>
      <c r="M1661" s="41" t="n">
        <f aca="false">IF(A1661&lt;=$G$2, $D$5*$D$2*(A1661-E1661)/365.25, 0)</f>
        <v>0</v>
      </c>
      <c r="N1661" s="42" t="n">
        <f aca="false">(L1661*H1661 + M1661*I1661) * K1661</f>
        <v>0</v>
      </c>
      <c r="O1661" s="43" t="n">
        <f aca="false">IF(A1661&lt;=$G$2, $D$2*(1-$D$3), 0)</f>
        <v>0</v>
      </c>
      <c r="P1661" s="44" t="n">
        <f aca="false">O1661*I1661*K1661</f>
        <v>0</v>
      </c>
    </row>
    <row r="1662" customFormat="false" ht="15" hidden="false" customHeight="false" outlineLevel="0" collapsed="false">
      <c r="A1662" s="4" t="n">
        <f aca="false">WORKDAY(A1661, 1)</f>
        <v>46209</v>
      </c>
      <c r="B1662" s="33" t="n">
        <f aca="false">DATE(2000, MONTH(A1662), DAY(A1662))</f>
        <v>36713</v>
      </c>
      <c r="C1662" s="33" t="n">
        <f aca="false">VLOOKUP(B1662, $R$9:$S$13, 2)</f>
        <v>36789</v>
      </c>
      <c r="D1662" s="34" t="n">
        <f aca="false">IF(OR(C1662=B1662, AND(C1662&lt;&gt;C1661, C1661&gt;B1661)), 1, 0)</f>
        <v>0</v>
      </c>
      <c r="E1662" s="4" t="n">
        <f aca="false" t="array" ref="E1662:E1662">INDEX($A$9:A1661, MAX(IF($D$9:D1661=1, ROW(D$9:$D1661)-ROW($D$9)+1, 0)))</f>
        <v>46195</v>
      </c>
      <c r="F1662" s="36" t="n">
        <f aca="false">(A1662-$A$2)/365.25</f>
        <v>6.33812457221081</v>
      </c>
      <c r="G1662" s="37" t="n">
        <f aca="false">INDEX('Default Prob'!$P$5:$P$14,MIN(1+_xlfn.IFNA(MATCH(F1662,'Default Prob'!$F$5:$F$14,1),0),COUNT('Default Prob'!$P$5:$P$14)))</f>
        <v>0.0457509688066373</v>
      </c>
      <c r="H1662" s="37" t="n">
        <f aca="false">H1661*EXP(-G1661*(F1662-F1661))</f>
        <v>0.773920941201579</v>
      </c>
      <c r="I1662" s="38" t="n">
        <f aca="false">H1661-H1662</f>
        <v>0.000290877095502573</v>
      </c>
      <c r="J1662" s="39" t="n">
        <f aca="false">INDEX('Default Prob'!$C$3:$C$20, _xlfn.IFNA(MATCH(F1662, 'Default Prob'!$B$3:$B$20, 1), 1))</f>
        <v>-0.00361</v>
      </c>
      <c r="K1662" s="40" t="n">
        <f aca="false">1/((1+J1662)^F1662)</f>
        <v>1.02318675744648</v>
      </c>
      <c r="L1662" s="41" t="n">
        <f aca="false">IF(AND(D1662, A1662 &lt;= $G$2), $D$5*$D$2*(A1662-E1662)/365.25, 0)</f>
        <v>0</v>
      </c>
      <c r="M1662" s="41" t="n">
        <f aca="false">IF(A1662&lt;=$G$2, $D$5*$D$2*(A1662-E1662)/365.25, 0)</f>
        <v>0</v>
      </c>
      <c r="N1662" s="42" t="n">
        <f aca="false">(L1662*H1662 + M1662*I1662) * K1662</f>
        <v>0</v>
      </c>
      <c r="O1662" s="43" t="n">
        <f aca="false">IF(A1662&lt;=$G$2, $D$2*(1-$D$3), 0)</f>
        <v>0</v>
      </c>
      <c r="P1662" s="44" t="n">
        <f aca="false">O1662*I1662*K1662</f>
        <v>0</v>
      </c>
    </row>
    <row r="1663" customFormat="false" ht="15" hidden="false" customHeight="false" outlineLevel="0" collapsed="false">
      <c r="A1663" s="4" t="n">
        <f aca="false">WORKDAY(A1662, 1)</f>
        <v>46210</v>
      </c>
      <c r="B1663" s="33" t="n">
        <f aca="false">DATE(2000, MONTH(A1663), DAY(A1663))</f>
        <v>36714</v>
      </c>
      <c r="C1663" s="33" t="n">
        <f aca="false">VLOOKUP(B1663, $R$9:$S$13, 2)</f>
        <v>36789</v>
      </c>
      <c r="D1663" s="34" t="n">
        <f aca="false">IF(OR(C1663=B1663, AND(C1663&lt;&gt;C1662, C1662&gt;B1662)), 1, 0)</f>
        <v>0</v>
      </c>
      <c r="E1663" s="4" t="n">
        <f aca="false" t="array" ref="E1663:E1663">INDEX($A$9:A1662, MAX(IF($D$9:D1662=1, ROW(D$9:$D1662)-ROW($D$9)+1, 0)))</f>
        <v>46195</v>
      </c>
      <c r="F1663" s="36" t="n">
        <f aca="false">(A1663-$A$2)/365.25</f>
        <v>6.34086242299795</v>
      </c>
      <c r="G1663" s="37" t="n">
        <f aca="false">INDEX('Default Prob'!$P$5:$P$14,MIN(1+_xlfn.IFNA(MATCH(F1663,'Default Prob'!$F$5:$F$14,1),0),COUNT('Default Prob'!$P$5:$P$14)))</f>
        <v>0.0457509688066373</v>
      </c>
      <c r="H1663" s="37" t="n">
        <f aca="false">H1662*EXP(-G1662*(F1663-F1662))</f>
        <v>0.773824006457256</v>
      </c>
      <c r="I1663" s="38" t="n">
        <f aca="false">H1662-H1663</f>
        <v>9.69347443235957E-005</v>
      </c>
      <c r="J1663" s="39" t="n">
        <f aca="false">INDEX('Default Prob'!$C$3:$C$20, _xlfn.IFNA(MATCH(F1663, 'Default Prob'!$B$3:$B$20, 1), 1))</f>
        <v>-0.00361</v>
      </c>
      <c r="K1663" s="40" t="n">
        <f aca="false">1/((1+J1663)^F1663)</f>
        <v>1.02319688860525</v>
      </c>
      <c r="L1663" s="41" t="n">
        <f aca="false">IF(AND(D1663, A1663 &lt;= $G$2), $D$5*$D$2*(A1663-E1663)/365.25, 0)</f>
        <v>0</v>
      </c>
      <c r="M1663" s="41" t="n">
        <f aca="false">IF(A1663&lt;=$G$2, $D$5*$D$2*(A1663-E1663)/365.25, 0)</f>
        <v>0</v>
      </c>
      <c r="N1663" s="42" t="n">
        <f aca="false">(L1663*H1663 + M1663*I1663) * K1663</f>
        <v>0</v>
      </c>
      <c r="O1663" s="43" t="n">
        <f aca="false">IF(A1663&lt;=$G$2, $D$2*(1-$D$3), 0)</f>
        <v>0</v>
      </c>
      <c r="P1663" s="44" t="n">
        <f aca="false">O1663*I1663*K1663</f>
        <v>0</v>
      </c>
    </row>
    <row r="1664" customFormat="false" ht="15" hidden="false" customHeight="false" outlineLevel="0" collapsed="false">
      <c r="A1664" s="4" t="n">
        <f aca="false">WORKDAY(A1663, 1)</f>
        <v>46211</v>
      </c>
      <c r="B1664" s="33" t="n">
        <f aca="false">DATE(2000, MONTH(A1664), DAY(A1664))</f>
        <v>36715</v>
      </c>
      <c r="C1664" s="33" t="n">
        <f aca="false">VLOOKUP(B1664, $R$9:$S$13, 2)</f>
        <v>36789</v>
      </c>
      <c r="D1664" s="34" t="n">
        <f aca="false">IF(OR(C1664=B1664, AND(C1664&lt;&gt;C1663, C1663&gt;B1663)), 1, 0)</f>
        <v>0</v>
      </c>
      <c r="E1664" s="4" t="n">
        <f aca="false" t="array" ref="E1664:E1664">INDEX($A$9:A1663, MAX(IF($D$9:D1663=1, ROW(D$9:$D1663)-ROW($D$9)+1, 0)))</f>
        <v>46195</v>
      </c>
      <c r="F1664" s="36" t="n">
        <f aca="false">(A1664-$A$2)/365.25</f>
        <v>6.34360027378508</v>
      </c>
      <c r="G1664" s="37" t="n">
        <f aca="false">INDEX('Default Prob'!$P$5:$P$14,MIN(1+_xlfn.IFNA(MATCH(F1664,'Default Prob'!$F$5:$F$14,1),0),COUNT('Default Prob'!$P$5:$P$14)))</f>
        <v>0.0457509688066373</v>
      </c>
      <c r="H1664" s="37" t="n">
        <f aca="false">H1663*EXP(-G1663*(F1664-F1663))</f>
        <v>0.773727083854153</v>
      </c>
      <c r="I1664" s="38" t="n">
        <f aca="false">H1663-H1664</f>
        <v>9.69226031032333E-005</v>
      </c>
      <c r="J1664" s="39" t="n">
        <f aca="false">INDEX('Default Prob'!$C$3:$C$20, _xlfn.IFNA(MATCH(F1664, 'Default Prob'!$B$3:$B$20, 1), 1))</f>
        <v>-0.00361</v>
      </c>
      <c r="K1664" s="40" t="n">
        <f aca="false">1/((1+J1664)^F1664)</f>
        <v>1.02320701986433</v>
      </c>
      <c r="L1664" s="41" t="n">
        <f aca="false">IF(AND(D1664, A1664 &lt;= $G$2), $D$5*$D$2*(A1664-E1664)/365.25, 0)</f>
        <v>0</v>
      </c>
      <c r="M1664" s="41" t="n">
        <f aca="false">IF(A1664&lt;=$G$2, $D$5*$D$2*(A1664-E1664)/365.25, 0)</f>
        <v>0</v>
      </c>
      <c r="N1664" s="42" t="n">
        <f aca="false">(L1664*H1664 + M1664*I1664) * K1664</f>
        <v>0</v>
      </c>
      <c r="O1664" s="43" t="n">
        <f aca="false">IF(A1664&lt;=$G$2, $D$2*(1-$D$3), 0)</f>
        <v>0</v>
      </c>
      <c r="P1664" s="44" t="n">
        <f aca="false">O1664*I1664*K1664</f>
        <v>0</v>
      </c>
    </row>
    <row r="1665" customFormat="false" ht="15" hidden="false" customHeight="false" outlineLevel="0" collapsed="false">
      <c r="A1665" s="4" t="n">
        <f aca="false">WORKDAY(A1664, 1)</f>
        <v>46212</v>
      </c>
      <c r="B1665" s="33" t="n">
        <f aca="false">DATE(2000, MONTH(A1665), DAY(A1665))</f>
        <v>36716</v>
      </c>
      <c r="C1665" s="33" t="n">
        <f aca="false">VLOOKUP(B1665, $R$9:$S$13, 2)</f>
        <v>36789</v>
      </c>
      <c r="D1665" s="34" t="n">
        <f aca="false">IF(OR(C1665=B1665, AND(C1665&lt;&gt;C1664, C1664&gt;B1664)), 1, 0)</f>
        <v>0</v>
      </c>
      <c r="E1665" s="4" t="n">
        <f aca="false" t="array" ref="E1665:E1665">INDEX($A$9:A1664, MAX(IF($D$9:D1664=1, ROW(D$9:$D1664)-ROW($D$9)+1, 0)))</f>
        <v>46195</v>
      </c>
      <c r="F1665" s="36" t="n">
        <f aca="false">(A1665-$A$2)/365.25</f>
        <v>6.34633812457221</v>
      </c>
      <c r="G1665" s="37" t="n">
        <f aca="false">INDEX('Default Prob'!$P$5:$P$14,MIN(1+_xlfn.IFNA(MATCH(F1665,'Default Prob'!$F$5:$F$14,1),0),COUNT('Default Prob'!$P$5:$P$14)))</f>
        <v>0.0457509688066373</v>
      </c>
      <c r="H1665" s="37" t="n">
        <f aca="false">H1664*EXP(-G1664*(F1665-F1664))</f>
        <v>0.773630173390749</v>
      </c>
      <c r="I1665" s="38" t="n">
        <f aca="false">H1664-H1665</f>
        <v>9.69104634036544E-005</v>
      </c>
      <c r="J1665" s="39" t="n">
        <f aca="false">INDEX('Default Prob'!$C$3:$C$20, _xlfn.IFNA(MATCH(F1665, 'Default Prob'!$B$3:$B$20, 1), 1))</f>
        <v>-0.00361</v>
      </c>
      <c r="K1665" s="40" t="n">
        <f aca="false">1/((1+J1665)^F1665)</f>
        <v>1.02321715122372</v>
      </c>
      <c r="L1665" s="41" t="n">
        <f aca="false">IF(AND(D1665, A1665 &lt;= $G$2), $D$5*$D$2*(A1665-E1665)/365.25, 0)</f>
        <v>0</v>
      </c>
      <c r="M1665" s="41" t="n">
        <f aca="false">IF(A1665&lt;=$G$2, $D$5*$D$2*(A1665-E1665)/365.25, 0)</f>
        <v>0</v>
      </c>
      <c r="N1665" s="42" t="n">
        <f aca="false">(L1665*H1665 + M1665*I1665) * K1665</f>
        <v>0</v>
      </c>
      <c r="O1665" s="43" t="n">
        <f aca="false">IF(A1665&lt;=$G$2, $D$2*(1-$D$3), 0)</f>
        <v>0</v>
      </c>
      <c r="P1665" s="44" t="n">
        <f aca="false">O1665*I1665*K1665</f>
        <v>0</v>
      </c>
    </row>
    <row r="1666" customFormat="false" ht="15" hidden="false" customHeight="false" outlineLevel="0" collapsed="false">
      <c r="A1666" s="4" t="n">
        <f aca="false">WORKDAY(A1665, 1)</f>
        <v>46213</v>
      </c>
      <c r="B1666" s="33" t="n">
        <f aca="false">DATE(2000, MONTH(A1666), DAY(A1666))</f>
        <v>36717</v>
      </c>
      <c r="C1666" s="33" t="n">
        <f aca="false">VLOOKUP(B1666, $R$9:$S$13, 2)</f>
        <v>36789</v>
      </c>
      <c r="D1666" s="34" t="n">
        <f aca="false">IF(OR(C1666=B1666, AND(C1666&lt;&gt;C1665, C1665&gt;B1665)), 1, 0)</f>
        <v>0</v>
      </c>
      <c r="E1666" s="4" t="n">
        <f aca="false" t="array" ref="E1666:E1666">INDEX($A$9:A1665, MAX(IF($D$9:D1665=1, ROW(D$9:$D1665)-ROW($D$9)+1, 0)))</f>
        <v>46195</v>
      </c>
      <c r="F1666" s="36" t="n">
        <f aca="false">(A1666-$A$2)/365.25</f>
        <v>6.34907597535934</v>
      </c>
      <c r="G1666" s="37" t="n">
        <f aca="false">INDEX('Default Prob'!$P$5:$P$14,MIN(1+_xlfn.IFNA(MATCH(F1666,'Default Prob'!$F$5:$F$14,1),0),COUNT('Default Prob'!$P$5:$P$14)))</f>
        <v>0.0457509688066373</v>
      </c>
      <c r="H1666" s="37" t="n">
        <f aca="false">H1665*EXP(-G1665*(F1666-F1665))</f>
        <v>0.773533275065524</v>
      </c>
      <c r="I1666" s="38" t="n">
        <f aca="false">H1665-H1666</f>
        <v>9.68983252245259E-005</v>
      </c>
      <c r="J1666" s="39" t="n">
        <f aca="false">INDEX('Default Prob'!$C$3:$C$20, _xlfn.IFNA(MATCH(F1666, 'Default Prob'!$B$3:$B$20, 1), 1))</f>
        <v>-0.00361</v>
      </c>
      <c r="K1666" s="40" t="n">
        <f aca="false">1/((1+J1666)^F1666)</f>
        <v>1.02322728268344</v>
      </c>
      <c r="L1666" s="41" t="n">
        <f aca="false">IF(AND(D1666, A1666 &lt;= $G$2), $D$5*$D$2*(A1666-E1666)/365.25, 0)</f>
        <v>0</v>
      </c>
      <c r="M1666" s="41" t="n">
        <f aca="false">IF(A1666&lt;=$G$2, $D$5*$D$2*(A1666-E1666)/365.25, 0)</f>
        <v>0</v>
      </c>
      <c r="N1666" s="42" t="n">
        <f aca="false">(L1666*H1666 + M1666*I1666) * K1666</f>
        <v>0</v>
      </c>
      <c r="O1666" s="43" t="n">
        <f aca="false">IF(A1666&lt;=$G$2, $D$2*(1-$D$3), 0)</f>
        <v>0</v>
      </c>
      <c r="P1666" s="44" t="n">
        <f aca="false">O1666*I1666*K1666</f>
        <v>0</v>
      </c>
    </row>
    <row r="1667" customFormat="false" ht="15" hidden="false" customHeight="false" outlineLevel="0" collapsed="false">
      <c r="A1667" s="4" t="n">
        <f aca="false">WORKDAY(A1666, 1)</f>
        <v>46216</v>
      </c>
      <c r="B1667" s="33" t="n">
        <f aca="false">DATE(2000, MONTH(A1667), DAY(A1667))</f>
        <v>36720</v>
      </c>
      <c r="C1667" s="33" t="n">
        <f aca="false">VLOOKUP(B1667, $R$9:$S$13, 2)</f>
        <v>36789</v>
      </c>
      <c r="D1667" s="34" t="n">
        <f aca="false">IF(OR(C1667=B1667, AND(C1667&lt;&gt;C1666, C1666&gt;B1666)), 1, 0)</f>
        <v>0</v>
      </c>
      <c r="E1667" s="4" t="n">
        <f aca="false" t="array" ref="E1667:E1667">INDEX($A$9:A1666, MAX(IF($D$9:D1666=1, ROW(D$9:$D1666)-ROW($D$9)+1, 0)))</f>
        <v>46195</v>
      </c>
      <c r="F1667" s="36" t="n">
        <f aca="false">(A1667-$A$2)/365.25</f>
        <v>6.35728952772074</v>
      </c>
      <c r="G1667" s="37" t="n">
        <f aca="false">INDEX('Default Prob'!$P$5:$P$14,MIN(1+_xlfn.IFNA(MATCH(F1667,'Default Prob'!$F$5:$F$14,1),0),COUNT('Default Prob'!$P$5:$P$14)))</f>
        <v>0.0457509688066373</v>
      </c>
      <c r="H1667" s="37" t="n">
        <f aca="false">H1666*EXP(-G1666*(F1667-F1666))</f>
        <v>0.773242652903723</v>
      </c>
      <c r="I1667" s="38" t="n">
        <f aca="false">H1666-H1667</f>
        <v>0.000290622161801424</v>
      </c>
      <c r="J1667" s="39" t="n">
        <f aca="false">INDEX('Default Prob'!$C$3:$C$20, _xlfn.IFNA(MATCH(F1667, 'Default Prob'!$B$3:$B$20, 1), 1))</f>
        <v>-0.00361</v>
      </c>
      <c r="K1667" s="40" t="n">
        <f aca="false">1/((1+J1667)^F1667)</f>
        <v>1.02325767766448</v>
      </c>
      <c r="L1667" s="41" t="n">
        <f aca="false">IF(AND(D1667, A1667 &lt;= $G$2), $D$5*$D$2*(A1667-E1667)/365.25, 0)</f>
        <v>0</v>
      </c>
      <c r="M1667" s="41" t="n">
        <f aca="false">IF(A1667&lt;=$G$2, $D$5*$D$2*(A1667-E1667)/365.25, 0)</f>
        <v>0</v>
      </c>
      <c r="N1667" s="42" t="n">
        <f aca="false">(L1667*H1667 + M1667*I1667) * K1667</f>
        <v>0</v>
      </c>
      <c r="O1667" s="43" t="n">
        <f aca="false">IF(A1667&lt;=$G$2, $D$2*(1-$D$3), 0)</f>
        <v>0</v>
      </c>
      <c r="P1667" s="44" t="n">
        <f aca="false">O1667*I1667*K1667</f>
        <v>0</v>
      </c>
    </row>
    <row r="1668" customFormat="false" ht="15" hidden="false" customHeight="false" outlineLevel="0" collapsed="false">
      <c r="A1668" s="4" t="n">
        <f aca="false">WORKDAY(A1667, 1)</f>
        <v>46217</v>
      </c>
      <c r="B1668" s="33" t="n">
        <f aca="false">DATE(2000, MONTH(A1668), DAY(A1668))</f>
        <v>36721</v>
      </c>
      <c r="C1668" s="33" t="n">
        <f aca="false">VLOOKUP(B1668, $R$9:$S$13, 2)</f>
        <v>36789</v>
      </c>
      <c r="D1668" s="34" t="n">
        <f aca="false">IF(OR(C1668=B1668, AND(C1668&lt;&gt;C1667, C1667&gt;B1667)), 1, 0)</f>
        <v>0</v>
      </c>
      <c r="E1668" s="4" t="n">
        <f aca="false" t="array" ref="E1668:E1668">INDEX($A$9:A1667, MAX(IF($D$9:D1667=1, ROW(D$9:$D1667)-ROW($D$9)+1, 0)))</f>
        <v>46195</v>
      </c>
      <c r="F1668" s="36" t="n">
        <f aca="false">(A1668-$A$2)/365.25</f>
        <v>6.36002737850787</v>
      </c>
      <c r="G1668" s="37" t="n">
        <f aca="false">INDEX('Default Prob'!$P$5:$P$14,MIN(1+_xlfn.IFNA(MATCH(F1668,'Default Prob'!$F$5:$F$14,1),0),COUNT('Default Prob'!$P$5:$P$14)))</f>
        <v>0.0457509688066373</v>
      </c>
      <c r="H1668" s="37" t="n">
        <f aca="false">H1667*EXP(-G1667*(F1668-F1667))</f>
        <v>0.773145803116013</v>
      </c>
      <c r="I1668" s="38" t="n">
        <f aca="false">H1667-H1668</f>
        <v>9.68497877095187E-005</v>
      </c>
      <c r="J1668" s="39" t="n">
        <f aca="false">INDEX('Default Prob'!$C$3:$C$20, _xlfn.IFNA(MATCH(F1668, 'Default Prob'!$B$3:$B$20, 1), 1))</f>
        <v>-0.00361</v>
      </c>
      <c r="K1668" s="40" t="n">
        <f aca="false">1/((1+J1668)^F1668)</f>
        <v>1.02326780952547</v>
      </c>
      <c r="L1668" s="41" t="n">
        <f aca="false">IF(AND(D1668, A1668 &lt;= $G$2), $D$5*$D$2*(A1668-E1668)/365.25, 0)</f>
        <v>0</v>
      </c>
      <c r="M1668" s="41" t="n">
        <f aca="false">IF(A1668&lt;=$G$2, $D$5*$D$2*(A1668-E1668)/365.25, 0)</f>
        <v>0</v>
      </c>
      <c r="N1668" s="42" t="n">
        <f aca="false">(L1668*H1668 + M1668*I1668) * K1668</f>
        <v>0</v>
      </c>
      <c r="O1668" s="43" t="n">
        <f aca="false">IF(A1668&lt;=$G$2, $D$2*(1-$D$3), 0)</f>
        <v>0</v>
      </c>
      <c r="P1668" s="44" t="n">
        <f aca="false">O1668*I1668*K1668</f>
        <v>0</v>
      </c>
    </row>
    <row r="1669" customFormat="false" ht="15" hidden="false" customHeight="false" outlineLevel="0" collapsed="false">
      <c r="A1669" s="4" t="n">
        <f aca="false">WORKDAY(A1668, 1)</f>
        <v>46218</v>
      </c>
      <c r="B1669" s="33" t="n">
        <f aca="false">DATE(2000, MONTH(A1669), DAY(A1669))</f>
        <v>36722</v>
      </c>
      <c r="C1669" s="33" t="n">
        <f aca="false">VLOOKUP(B1669, $R$9:$S$13, 2)</f>
        <v>36789</v>
      </c>
      <c r="D1669" s="34" t="n">
        <f aca="false">IF(OR(C1669=B1669, AND(C1669&lt;&gt;C1668, C1668&gt;B1668)), 1, 0)</f>
        <v>0</v>
      </c>
      <c r="E1669" s="4" t="n">
        <f aca="false" t="array" ref="E1669:E1669">INDEX($A$9:A1668, MAX(IF($D$9:D1668=1, ROW(D$9:$D1668)-ROW($D$9)+1, 0)))</f>
        <v>46195</v>
      </c>
      <c r="F1669" s="36" t="n">
        <f aca="false">(A1669-$A$2)/365.25</f>
        <v>6.362765229295</v>
      </c>
      <c r="G1669" s="37" t="n">
        <f aca="false">INDEX('Default Prob'!$P$5:$P$14,MIN(1+_xlfn.IFNA(MATCH(F1669,'Default Prob'!$F$5:$F$14,1),0),COUNT('Default Prob'!$P$5:$P$14)))</f>
        <v>0.0457509688066373</v>
      </c>
      <c r="H1669" s="37" t="n">
        <f aca="false">H1668*EXP(-G1668*(F1669-F1668))</f>
        <v>0.773048965458883</v>
      </c>
      <c r="I1669" s="38" t="n">
        <f aca="false">H1668-H1669</f>
        <v>9.68376571300889E-005</v>
      </c>
      <c r="J1669" s="39" t="n">
        <f aca="false">INDEX('Default Prob'!$C$3:$C$20, _xlfn.IFNA(MATCH(F1669, 'Default Prob'!$B$3:$B$20, 1), 1))</f>
        <v>-0.00361</v>
      </c>
      <c r="K1669" s="40" t="n">
        <f aca="false">1/((1+J1669)^F1669)</f>
        <v>1.02327794148678</v>
      </c>
      <c r="L1669" s="41" t="n">
        <f aca="false">IF(AND(D1669, A1669 &lt;= $G$2), $D$5*$D$2*(A1669-E1669)/365.25, 0)</f>
        <v>0</v>
      </c>
      <c r="M1669" s="41" t="n">
        <f aca="false">IF(A1669&lt;=$G$2, $D$5*$D$2*(A1669-E1669)/365.25, 0)</f>
        <v>0</v>
      </c>
      <c r="N1669" s="42" t="n">
        <f aca="false">(L1669*H1669 + M1669*I1669) * K1669</f>
        <v>0</v>
      </c>
      <c r="O1669" s="43" t="n">
        <f aca="false">IF(A1669&lt;=$G$2, $D$2*(1-$D$3), 0)</f>
        <v>0</v>
      </c>
      <c r="P1669" s="44" t="n">
        <f aca="false">O1669*I1669*K1669</f>
        <v>0</v>
      </c>
    </row>
    <row r="1670" customFormat="false" ht="15" hidden="false" customHeight="false" outlineLevel="0" collapsed="false">
      <c r="A1670" s="4" t="n">
        <f aca="false">WORKDAY(A1669, 1)</f>
        <v>46219</v>
      </c>
      <c r="B1670" s="33" t="n">
        <f aca="false">DATE(2000, MONTH(A1670), DAY(A1670))</f>
        <v>36723</v>
      </c>
      <c r="C1670" s="33" t="n">
        <f aca="false">VLOOKUP(B1670, $R$9:$S$13, 2)</f>
        <v>36789</v>
      </c>
      <c r="D1670" s="34" t="n">
        <f aca="false">IF(OR(C1670=B1670, AND(C1670&lt;&gt;C1669, C1669&gt;B1669)), 1, 0)</f>
        <v>0</v>
      </c>
      <c r="E1670" s="4" t="n">
        <f aca="false" t="array" ref="E1670:E1670">INDEX($A$9:A1669, MAX(IF($D$9:D1669=1, ROW(D$9:$D1669)-ROW($D$9)+1, 0)))</f>
        <v>46195</v>
      </c>
      <c r="F1670" s="36" t="n">
        <f aca="false">(A1670-$A$2)/365.25</f>
        <v>6.36550308008214</v>
      </c>
      <c r="G1670" s="37" t="n">
        <f aca="false">INDEX('Default Prob'!$P$5:$P$14,MIN(1+_xlfn.IFNA(MATCH(F1670,'Default Prob'!$F$5:$F$14,1),0),COUNT('Default Prob'!$P$5:$P$14)))</f>
        <v>0.0457509688066373</v>
      </c>
      <c r="H1670" s="37" t="n">
        <f aca="false">H1669*EXP(-G1669*(F1670-F1669))</f>
        <v>0.772952139930813</v>
      </c>
      <c r="I1670" s="38" t="n">
        <f aca="false">H1669-H1670</f>
        <v>9.68255280701102E-005</v>
      </c>
      <c r="J1670" s="39" t="n">
        <f aca="false">INDEX('Default Prob'!$C$3:$C$20, _xlfn.IFNA(MATCH(F1670, 'Default Prob'!$B$3:$B$20, 1), 1))</f>
        <v>-0.00361</v>
      </c>
      <c r="K1670" s="40" t="n">
        <f aca="false">1/((1+J1670)^F1670)</f>
        <v>1.02328807354841</v>
      </c>
      <c r="L1670" s="41" t="n">
        <f aca="false">IF(AND(D1670, A1670 &lt;= $G$2), $D$5*$D$2*(A1670-E1670)/365.25, 0)</f>
        <v>0</v>
      </c>
      <c r="M1670" s="41" t="n">
        <f aca="false">IF(A1670&lt;=$G$2, $D$5*$D$2*(A1670-E1670)/365.25, 0)</f>
        <v>0</v>
      </c>
      <c r="N1670" s="42" t="n">
        <f aca="false">(L1670*H1670 + M1670*I1670) * K1670</f>
        <v>0</v>
      </c>
      <c r="O1670" s="43" t="n">
        <f aca="false">IF(A1670&lt;=$G$2, $D$2*(1-$D$3), 0)</f>
        <v>0</v>
      </c>
      <c r="P1670" s="44" t="n">
        <f aca="false">O1670*I1670*K1670</f>
        <v>0</v>
      </c>
    </row>
    <row r="1671" customFormat="false" ht="15" hidden="false" customHeight="false" outlineLevel="0" collapsed="false">
      <c r="A1671" s="4" t="n">
        <f aca="false">WORKDAY(A1670, 1)</f>
        <v>46220</v>
      </c>
      <c r="B1671" s="33" t="n">
        <f aca="false">DATE(2000, MONTH(A1671), DAY(A1671))</f>
        <v>36724</v>
      </c>
      <c r="C1671" s="33" t="n">
        <f aca="false">VLOOKUP(B1671, $R$9:$S$13, 2)</f>
        <v>36789</v>
      </c>
      <c r="D1671" s="34" t="n">
        <f aca="false">IF(OR(C1671=B1671, AND(C1671&lt;&gt;C1670, C1670&gt;B1670)), 1, 0)</f>
        <v>0</v>
      </c>
      <c r="E1671" s="4" t="n">
        <f aca="false" t="array" ref="E1671:E1671">INDEX($A$9:A1670, MAX(IF($D$9:D1670=1, ROW(D$9:$D1670)-ROW($D$9)+1, 0)))</f>
        <v>46195</v>
      </c>
      <c r="F1671" s="36" t="n">
        <f aca="false">(A1671-$A$2)/365.25</f>
        <v>6.36824093086927</v>
      </c>
      <c r="G1671" s="37" t="n">
        <f aca="false">INDEX('Default Prob'!$P$5:$P$14,MIN(1+_xlfn.IFNA(MATCH(F1671,'Default Prob'!$F$5:$F$14,1),0),COUNT('Default Prob'!$P$5:$P$14)))</f>
        <v>0.0457509688066373</v>
      </c>
      <c r="H1671" s="37" t="n">
        <f aca="false">H1670*EXP(-G1670*(F1671-F1670))</f>
        <v>0.772855326530284</v>
      </c>
      <c r="I1671" s="38" t="n">
        <f aca="false">H1670-H1671</f>
        <v>9.68134005292498E-005</v>
      </c>
      <c r="J1671" s="39" t="n">
        <f aca="false">INDEX('Default Prob'!$C$3:$C$20, _xlfn.IFNA(MATCH(F1671, 'Default Prob'!$B$3:$B$20, 1), 1))</f>
        <v>-0.00361</v>
      </c>
      <c r="K1671" s="40" t="n">
        <f aca="false">1/((1+J1671)^F1671)</f>
        <v>1.02329820571037</v>
      </c>
      <c r="L1671" s="41" t="n">
        <f aca="false">IF(AND(D1671, A1671 &lt;= $G$2), $D$5*$D$2*(A1671-E1671)/365.25, 0)</f>
        <v>0</v>
      </c>
      <c r="M1671" s="41" t="n">
        <f aca="false">IF(A1671&lt;=$G$2, $D$5*$D$2*(A1671-E1671)/365.25, 0)</f>
        <v>0</v>
      </c>
      <c r="N1671" s="42" t="n">
        <f aca="false">(L1671*H1671 + M1671*I1671) * K1671</f>
        <v>0</v>
      </c>
      <c r="O1671" s="43" t="n">
        <f aca="false">IF(A1671&lt;=$G$2, $D$2*(1-$D$3), 0)</f>
        <v>0</v>
      </c>
      <c r="P1671" s="44" t="n">
        <f aca="false">O1671*I1671*K1671</f>
        <v>0</v>
      </c>
    </row>
    <row r="1672" customFormat="false" ht="15" hidden="false" customHeight="false" outlineLevel="0" collapsed="false">
      <c r="A1672" s="4" t="n">
        <f aca="false">WORKDAY(A1671, 1)</f>
        <v>46223</v>
      </c>
      <c r="B1672" s="33" t="n">
        <f aca="false">DATE(2000, MONTH(A1672), DAY(A1672))</f>
        <v>36727</v>
      </c>
      <c r="C1672" s="33" t="n">
        <f aca="false">VLOOKUP(B1672, $R$9:$S$13, 2)</f>
        <v>36789</v>
      </c>
      <c r="D1672" s="34" t="n">
        <f aca="false">IF(OR(C1672=B1672, AND(C1672&lt;&gt;C1671, C1671&gt;B1671)), 1, 0)</f>
        <v>0</v>
      </c>
      <c r="E1672" s="4" t="n">
        <f aca="false" t="array" ref="E1672:E1672">INDEX($A$9:A1671, MAX(IF($D$9:D1671=1, ROW(D$9:$D1671)-ROW($D$9)+1, 0)))</f>
        <v>46195</v>
      </c>
      <c r="F1672" s="36" t="n">
        <f aca="false">(A1672-$A$2)/365.25</f>
        <v>6.37645448323066</v>
      </c>
      <c r="G1672" s="37" t="n">
        <f aca="false">INDEX('Default Prob'!$P$5:$P$14,MIN(1+_xlfn.IFNA(MATCH(F1672,'Default Prob'!$F$5:$F$14,1),0),COUNT('Default Prob'!$P$5:$P$14)))</f>
        <v>0.0457509688066373</v>
      </c>
      <c r="H1672" s="37" t="n">
        <f aca="false">H1671*EXP(-G1671*(F1672-F1671))</f>
        <v>0.772564959078752</v>
      </c>
      <c r="I1672" s="38" t="n">
        <f aca="false">H1671-H1672</f>
        <v>0.000290367451531992</v>
      </c>
      <c r="J1672" s="39" t="n">
        <f aca="false">INDEX('Default Prob'!$C$3:$C$20, _xlfn.IFNA(MATCH(F1672, 'Default Prob'!$B$3:$B$20, 1), 1))</f>
        <v>-0.00361</v>
      </c>
      <c r="K1672" s="40" t="n">
        <f aca="false">1/((1+J1672)^F1672)</f>
        <v>1.02332860279818</v>
      </c>
      <c r="L1672" s="41" t="n">
        <f aca="false">IF(AND(D1672, A1672 &lt;= $G$2), $D$5*$D$2*(A1672-E1672)/365.25, 0)</f>
        <v>0</v>
      </c>
      <c r="M1672" s="41" t="n">
        <f aca="false">IF(A1672&lt;=$G$2, $D$5*$D$2*(A1672-E1672)/365.25, 0)</f>
        <v>0</v>
      </c>
      <c r="N1672" s="42" t="n">
        <f aca="false">(L1672*H1672 + M1672*I1672) * K1672</f>
        <v>0</v>
      </c>
      <c r="O1672" s="43" t="n">
        <f aca="false">IF(A1672&lt;=$G$2, $D$2*(1-$D$3), 0)</f>
        <v>0</v>
      </c>
      <c r="P1672" s="44" t="n">
        <f aca="false">O1672*I1672*K1672</f>
        <v>0</v>
      </c>
    </row>
    <row r="1673" customFormat="false" ht="15" hidden="false" customHeight="false" outlineLevel="0" collapsed="false">
      <c r="A1673" s="4" t="n">
        <f aca="false">WORKDAY(A1672, 1)</f>
        <v>46224</v>
      </c>
      <c r="B1673" s="33" t="n">
        <f aca="false">DATE(2000, MONTH(A1673), DAY(A1673))</f>
        <v>36728</v>
      </c>
      <c r="C1673" s="33" t="n">
        <f aca="false">VLOOKUP(B1673, $R$9:$S$13, 2)</f>
        <v>36789</v>
      </c>
      <c r="D1673" s="34" t="n">
        <f aca="false">IF(OR(C1673=B1673, AND(C1673&lt;&gt;C1672, C1672&gt;B1672)), 1, 0)</f>
        <v>0</v>
      </c>
      <c r="E1673" s="4" t="n">
        <f aca="false" t="array" ref="E1673:E1673">INDEX($A$9:A1672, MAX(IF($D$9:D1672=1, ROW(D$9:$D1672)-ROW($D$9)+1, 0)))</f>
        <v>46195</v>
      </c>
      <c r="F1673" s="36" t="n">
        <f aca="false">(A1673-$A$2)/365.25</f>
        <v>6.3791923340178</v>
      </c>
      <c r="G1673" s="37" t="n">
        <f aca="false">INDEX('Default Prob'!$P$5:$P$14,MIN(1+_xlfn.IFNA(MATCH(F1673,'Default Prob'!$F$5:$F$14,1),0),COUNT('Default Prob'!$P$5:$P$14)))</f>
        <v>0.0457509688066373</v>
      </c>
      <c r="H1673" s="37" t="n">
        <f aca="false">H1672*EXP(-G1672*(F1673-F1672))</f>
        <v>0.772468194173198</v>
      </c>
      <c r="I1673" s="38" t="n">
        <f aca="false">H1672-H1673</f>
        <v>9.67649055539921E-005</v>
      </c>
      <c r="J1673" s="39" t="n">
        <f aca="false">INDEX('Default Prob'!$C$3:$C$20, _xlfn.IFNA(MATCH(F1673, 'Default Prob'!$B$3:$B$20, 1), 1))</f>
        <v>-0.00361</v>
      </c>
      <c r="K1673" s="40" t="n">
        <f aca="false">1/((1+J1673)^F1673)</f>
        <v>1.02333873536144</v>
      </c>
      <c r="L1673" s="41" t="n">
        <f aca="false">IF(AND(D1673, A1673 &lt;= $G$2), $D$5*$D$2*(A1673-E1673)/365.25, 0)</f>
        <v>0</v>
      </c>
      <c r="M1673" s="41" t="n">
        <f aca="false">IF(A1673&lt;=$G$2, $D$5*$D$2*(A1673-E1673)/365.25, 0)</f>
        <v>0</v>
      </c>
      <c r="N1673" s="42" t="n">
        <f aca="false">(L1673*H1673 + M1673*I1673) * K1673</f>
        <v>0</v>
      </c>
      <c r="O1673" s="43" t="n">
        <f aca="false">IF(A1673&lt;=$G$2, $D$2*(1-$D$3), 0)</f>
        <v>0</v>
      </c>
      <c r="P1673" s="44" t="n">
        <f aca="false">O1673*I1673*K1673</f>
        <v>0</v>
      </c>
    </row>
    <row r="1674" customFormat="false" ht="15" hidden="false" customHeight="false" outlineLevel="0" collapsed="false">
      <c r="A1674" s="4" t="n">
        <f aca="false">WORKDAY(A1673, 1)</f>
        <v>46225</v>
      </c>
      <c r="B1674" s="33" t="n">
        <f aca="false">DATE(2000, MONTH(A1674), DAY(A1674))</f>
        <v>36729</v>
      </c>
      <c r="C1674" s="33" t="n">
        <f aca="false">VLOOKUP(B1674, $R$9:$S$13, 2)</f>
        <v>36789</v>
      </c>
      <c r="D1674" s="34" t="n">
        <f aca="false">IF(OR(C1674=B1674, AND(C1674&lt;&gt;C1673, C1673&gt;B1673)), 1, 0)</f>
        <v>0</v>
      </c>
      <c r="E1674" s="4" t="n">
        <f aca="false" t="array" ref="E1674:E1674">INDEX($A$9:A1673, MAX(IF($D$9:D1673=1, ROW(D$9:$D1673)-ROW($D$9)+1, 0)))</f>
        <v>46195</v>
      </c>
      <c r="F1674" s="36" t="n">
        <f aca="false">(A1674-$A$2)/365.25</f>
        <v>6.38193018480493</v>
      </c>
      <c r="G1674" s="37" t="n">
        <f aca="false">INDEX('Default Prob'!$P$5:$P$14,MIN(1+_xlfn.IFNA(MATCH(F1674,'Default Prob'!$F$5:$F$14,1),0),COUNT('Default Prob'!$P$5:$P$14)))</f>
        <v>0.0457509688066373</v>
      </c>
      <c r="H1674" s="37" t="n">
        <f aca="false">H1673*EXP(-G1673*(F1674-F1673))</f>
        <v>0.772371441387592</v>
      </c>
      <c r="I1674" s="38" t="n">
        <f aca="false">H1673-H1674</f>
        <v>9.675278560628E-005</v>
      </c>
      <c r="J1674" s="39" t="n">
        <f aca="false">INDEX('Default Prob'!$C$3:$C$20, _xlfn.IFNA(MATCH(F1674, 'Default Prob'!$B$3:$B$20, 1), 1))</f>
        <v>-0.00361</v>
      </c>
      <c r="K1674" s="40" t="n">
        <f aca="false">1/((1+J1674)^F1674)</f>
        <v>1.02334886802503</v>
      </c>
      <c r="L1674" s="41" t="n">
        <f aca="false">IF(AND(D1674, A1674 &lt;= $G$2), $D$5*$D$2*(A1674-E1674)/365.25, 0)</f>
        <v>0</v>
      </c>
      <c r="M1674" s="41" t="n">
        <f aca="false">IF(A1674&lt;=$G$2, $D$5*$D$2*(A1674-E1674)/365.25, 0)</f>
        <v>0</v>
      </c>
      <c r="N1674" s="42" t="n">
        <f aca="false">(L1674*H1674 + M1674*I1674) * K1674</f>
        <v>0</v>
      </c>
      <c r="O1674" s="43" t="n">
        <f aca="false">IF(A1674&lt;=$G$2, $D$2*(1-$D$3), 0)</f>
        <v>0</v>
      </c>
      <c r="P1674" s="44" t="n">
        <f aca="false">O1674*I1674*K1674</f>
        <v>0</v>
      </c>
    </row>
    <row r="1675" customFormat="false" ht="15" hidden="false" customHeight="false" outlineLevel="0" collapsed="false">
      <c r="A1675" s="4" t="n">
        <f aca="false">WORKDAY(A1674, 1)</f>
        <v>46226</v>
      </c>
      <c r="B1675" s="33" t="n">
        <f aca="false">DATE(2000, MONTH(A1675), DAY(A1675))</f>
        <v>36730</v>
      </c>
      <c r="C1675" s="33" t="n">
        <f aca="false">VLOOKUP(B1675, $R$9:$S$13, 2)</f>
        <v>36789</v>
      </c>
      <c r="D1675" s="34" t="n">
        <f aca="false">IF(OR(C1675=B1675, AND(C1675&lt;&gt;C1674, C1674&gt;B1674)), 1, 0)</f>
        <v>0</v>
      </c>
      <c r="E1675" s="4" t="n">
        <f aca="false" t="array" ref="E1675:E1675">INDEX($A$9:A1674, MAX(IF($D$9:D1674=1, ROW(D$9:$D1674)-ROW($D$9)+1, 0)))</f>
        <v>46195</v>
      </c>
      <c r="F1675" s="36" t="n">
        <f aca="false">(A1675-$A$2)/365.25</f>
        <v>6.38466803559206</v>
      </c>
      <c r="G1675" s="37" t="n">
        <f aca="false">INDEX('Default Prob'!$P$5:$P$14,MIN(1+_xlfn.IFNA(MATCH(F1675,'Default Prob'!$F$5:$F$14,1),0),COUNT('Default Prob'!$P$5:$P$14)))</f>
        <v>0.0457509688066373</v>
      </c>
      <c r="H1675" s="37" t="n">
        <f aca="false">H1674*EXP(-G1674*(F1675-F1674))</f>
        <v>0.772274700720415</v>
      </c>
      <c r="I1675" s="38" t="n">
        <f aca="false">H1674-H1675</f>
        <v>9.67406671765758E-005</v>
      </c>
      <c r="J1675" s="39" t="n">
        <f aca="false">INDEX('Default Prob'!$C$3:$C$20, _xlfn.IFNA(MATCH(F1675, 'Default Prob'!$B$3:$B$20, 1), 1))</f>
        <v>-0.00361</v>
      </c>
      <c r="K1675" s="40" t="n">
        <f aca="false">1/((1+J1675)^F1675)</f>
        <v>1.02335900078894</v>
      </c>
      <c r="L1675" s="41" t="n">
        <f aca="false">IF(AND(D1675, A1675 &lt;= $G$2), $D$5*$D$2*(A1675-E1675)/365.25, 0)</f>
        <v>0</v>
      </c>
      <c r="M1675" s="41" t="n">
        <f aca="false">IF(A1675&lt;=$G$2, $D$5*$D$2*(A1675-E1675)/365.25, 0)</f>
        <v>0</v>
      </c>
      <c r="N1675" s="42" t="n">
        <f aca="false">(L1675*H1675 + M1675*I1675) * K1675</f>
        <v>0</v>
      </c>
      <c r="O1675" s="43" t="n">
        <f aca="false">IF(A1675&lt;=$G$2, $D$2*(1-$D$3), 0)</f>
        <v>0</v>
      </c>
      <c r="P1675" s="44" t="n">
        <f aca="false">O1675*I1675*K1675</f>
        <v>0</v>
      </c>
    </row>
    <row r="1676" customFormat="false" ht="15" hidden="false" customHeight="false" outlineLevel="0" collapsed="false">
      <c r="A1676" s="4" t="n">
        <f aca="false">WORKDAY(A1675, 1)</f>
        <v>46227</v>
      </c>
      <c r="B1676" s="33" t="n">
        <f aca="false">DATE(2000, MONTH(A1676), DAY(A1676))</f>
        <v>36731</v>
      </c>
      <c r="C1676" s="33" t="n">
        <f aca="false">VLOOKUP(B1676, $R$9:$S$13, 2)</f>
        <v>36789</v>
      </c>
      <c r="D1676" s="34" t="n">
        <f aca="false">IF(OR(C1676=B1676, AND(C1676&lt;&gt;C1675, C1675&gt;B1675)), 1, 0)</f>
        <v>0</v>
      </c>
      <c r="E1676" s="4" t="n">
        <f aca="false" t="array" ref="E1676:E1676">INDEX($A$9:A1675, MAX(IF($D$9:D1675=1, ROW(D$9:$D1675)-ROW($D$9)+1, 0)))</f>
        <v>46195</v>
      </c>
      <c r="F1676" s="36" t="n">
        <f aca="false">(A1676-$A$2)/365.25</f>
        <v>6.38740588637919</v>
      </c>
      <c r="G1676" s="37" t="n">
        <f aca="false">INDEX('Default Prob'!$P$5:$P$14,MIN(1+_xlfn.IFNA(MATCH(F1676,'Default Prob'!$F$5:$F$14,1),0),COUNT('Default Prob'!$P$5:$P$14)))</f>
        <v>0.0457509688066373</v>
      </c>
      <c r="H1676" s="37" t="n">
        <f aca="false">H1675*EXP(-G1675*(F1676-F1675))</f>
        <v>0.77217797217015</v>
      </c>
      <c r="I1676" s="38" t="n">
        <f aca="false">H1675-H1676</f>
        <v>9.67285502646575E-005</v>
      </c>
      <c r="J1676" s="39" t="n">
        <f aca="false">INDEX('Default Prob'!$C$3:$C$20, _xlfn.IFNA(MATCH(F1676, 'Default Prob'!$B$3:$B$20, 1), 1))</f>
        <v>-0.00361</v>
      </c>
      <c r="K1676" s="40" t="n">
        <f aca="false">1/((1+J1676)^F1676)</f>
        <v>1.02336913365319</v>
      </c>
      <c r="L1676" s="41" t="n">
        <f aca="false">IF(AND(D1676, A1676 &lt;= $G$2), $D$5*$D$2*(A1676-E1676)/365.25, 0)</f>
        <v>0</v>
      </c>
      <c r="M1676" s="41" t="n">
        <f aca="false">IF(A1676&lt;=$G$2, $D$5*$D$2*(A1676-E1676)/365.25, 0)</f>
        <v>0</v>
      </c>
      <c r="N1676" s="42" t="n">
        <f aca="false">(L1676*H1676 + M1676*I1676) * K1676</f>
        <v>0</v>
      </c>
      <c r="O1676" s="43" t="n">
        <f aca="false">IF(A1676&lt;=$G$2, $D$2*(1-$D$3), 0)</f>
        <v>0</v>
      </c>
      <c r="P1676" s="44" t="n">
        <f aca="false">O1676*I1676*K1676</f>
        <v>0</v>
      </c>
    </row>
    <row r="1677" customFormat="false" ht="15" hidden="false" customHeight="false" outlineLevel="0" collapsed="false">
      <c r="A1677" s="4" t="n">
        <f aca="false">WORKDAY(A1676, 1)</f>
        <v>46230</v>
      </c>
      <c r="B1677" s="33" t="n">
        <f aca="false">DATE(2000, MONTH(A1677), DAY(A1677))</f>
        <v>36734</v>
      </c>
      <c r="C1677" s="33" t="n">
        <f aca="false">VLOOKUP(B1677, $R$9:$S$13, 2)</f>
        <v>36789</v>
      </c>
      <c r="D1677" s="34" t="n">
        <f aca="false">IF(OR(C1677=B1677, AND(C1677&lt;&gt;C1676, C1676&gt;B1676)), 1, 0)</f>
        <v>0</v>
      </c>
      <c r="E1677" s="4" t="n">
        <f aca="false" t="array" ref="E1677:E1677">INDEX($A$9:A1676, MAX(IF($D$9:D1676=1, ROW(D$9:$D1676)-ROW($D$9)+1, 0)))</f>
        <v>46195</v>
      </c>
      <c r="F1677" s="36" t="n">
        <f aca="false">(A1677-$A$2)/365.25</f>
        <v>6.39561943874059</v>
      </c>
      <c r="G1677" s="37" t="n">
        <f aca="false">INDEX('Default Prob'!$P$5:$P$14,MIN(1+_xlfn.IFNA(MATCH(F1677,'Default Prob'!$F$5:$F$14,1),0),COUNT('Default Prob'!$P$5:$P$14)))</f>
        <v>0.0457509688066373</v>
      </c>
      <c r="H1677" s="37" t="n">
        <f aca="false">H1676*EXP(-G1676*(F1677-F1676))</f>
        <v>0.771887859205652</v>
      </c>
      <c r="I1677" s="38" t="n">
        <f aca="false">H1676-H1677</f>
        <v>0.000290112964498546</v>
      </c>
      <c r="J1677" s="39" t="n">
        <f aca="false">INDEX('Default Prob'!$C$3:$C$20, _xlfn.IFNA(MATCH(F1677, 'Default Prob'!$B$3:$B$20, 1), 1))</f>
        <v>-0.00361</v>
      </c>
      <c r="K1677" s="40" t="n">
        <f aca="false">1/((1+J1677)^F1677)</f>
        <v>1.02339953284792</v>
      </c>
      <c r="L1677" s="41" t="n">
        <f aca="false">IF(AND(D1677, A1677 &lt;= $G$2), $D$5*$D$2*(A1677-E1677)/365.25, 0)</f>
        <v>0</v>
      </c>
      <c r="M1677" s="41" t="n">
        <f aca="false">IF(A1677&lt;=$G$2, $D$5*$D$2*(A1677-E1677)/365.25, 0)</f>
        <v>0</v>
      </c>
      <c r="N1677" s="42" t="n">
        <f aca="false">(L1677*H1677 + M1677*I1677) * K1677</f>
        <v>0</v>
      </c>
      <c r="O1677" s="43" t="n">
        <f aca="false">IF(A1677&lt;=$G$2, $D$2*(1-$D$3), 0)</f>
        <v>0</v>
      </c>
      <c r="P1677" s="44" t="n">
        <f aca="false">O1677*I1677*K1677</f>
        <v>0</v>
      </c>
    </row>
    <row r="1678" customFormat="false" ht="15" hidden="false" customHeight="false" outlineLevel="0" collapsed="false">
      <c r="A1678" s="4" t="n">
        <f aca="false">WORKDAY(A1677, 1)</f>
        <v>46231</v>
      </c>
      <c r="B1678" s="33" t="n">
        <f aca="false">DATE(2000, MONTH(A1678), DAY(A1678))</f>
        <v>36735</v>
      </c>
      <c r="C1678" s="33" t="n">
        <f aca="false">VLOOKUP(B1678, $R$9:$S$13, 2)</f>
        <v>36789</v>
      </c>
      <c r="D1678" s="34" t="n">
        <f aca="false">IF(OR(C1678=B1678, AND(C1678&lt;&gt;C1677, C1677&gt;B1677)), 1, 0)</f>
        <v>0</v>
      </c>
      <c r="E1678" s="4" t="n">
        <f aca="false" t="array" ref="E1678:E1678">INDEX($A$9:A1677, MAX(IF($D$9:D1677=1, ROW(D$9:$D1677)-ROW($D$9)+1, 0)))</f>
        <v>46195</v>
      </c>
      <c r="F1678" s="36" t="n">
        <f aca="false">(A1678-$A$2)/365.25</f>
        <v>6.39835728952772</v>
      </c>
      <c r="G1678" s="37" t="n">
        <f aca="false">INDEX('Default Prob'!$P$5:$P$14,MIN(1+_xlfn.IFNA(MATCH(F1678,'Default Prob'!$F$5:$F$14,1),0),COUNT('Default Prob'!$P$5:$P$14)))</f>
        <v>0.0457509688066373</v>
      </c>
      <c r="H1678" s="37" t="n">
        <f aca="false">H1677*EXP(-G1677*(F1678-F1677))</f>
        <v>0.77179117910786</v>
      </c>
      <c r="I1678" s="38" t="n">
        <f aca="false">H1677-H1678</f>
        <v>9.66800977919569E-005</v>
      </c>
      <c r="J1678" s="39" t="n">
        <f aca="false">INDEX('Default Prob'!$C$3:$C$20, _xlfn.IFNA(MATCH(F1678, 'Default Prob'!$B$3:$B$20, 1), 1))</f>
        <v>-0.00361</v>
      </c>
      <c r="K1678" s="40" t="n">
        <f aca="false">1/((1+J1678)^F1678)</f>
        <v>1.0234096661135</v>
      </c>
      <c r="L1678" s="41" t="n">
        <f aca="false">IF(AND(D1678, A1678 &lt;= $G$2), $D$5*$D$2*(A1678-E1678)/365.25, 0)</f>
        <v>0</v>
      </c>
      <c r="M1678" s="41" t="n">
        <f aca="false">IF(A1678&lt;=$G$2, $D$5*$D$2*(A1678-E1678)/365.25, 0)</f>
        <v>0</v>
      </c>
      <c r="N1678" s="42" t="n">
        <f aca="false">(L1678*H1678 + M1678*I1678) * K1678</f>
        <v>0</v>
      </c>
      <c r="O1678" s="43" t="n">
        <f aca="false">IF(A1678&lt;=$G$2, $D$2*(1-$D$3), 0)</f>
        <v>0</v>
      </c>
      <c r="P1678" s="44" t="n">
        <f aca="false">O1678*I1678*K1678</f>
        <v>0</v>
      </c>
    </row>
    <row r="1679" customFormat="false" ht="15" hidden="false" customHeight="false" outlineLevel="0" collapsed="false">
      <c r="A1679" s="4" t="n">
        <f aca="false">WORKDAY(A1678, 1)</f>
        <v>46232</v>
      </c>
      <c r="B1679" s="33" t="n">
        <f aca="false">DATE(2000, MONTH(A1679), DAY(A1679))</f>
        <v>36736</v>
      </c>
      <c r="C1679" s="33" t="n">
        <f aca="false">VLOOKUP(B1679, $R$9:$S$13, 2)</f>
        <v>36789</v>
      </c>
      <c r="D1679" s="34" t="n">
        <f aca="false">IF(OR(C1679=B1679, AND(C1679&lt;&gt;C1678, C1678&gt;B1678)), 1, 0)</f>
        <v>0</v>
      </c>
      <c r="E1679" s="4" t="n">
        <f aca="false" t="array" ref="E1679:E1679">INDEX($A$9:A1678, MAX(IF($D$9:D1678=1, ROW(D$9:$D1678)-ROW($D$9)+1, 0)))</f>
        <v>46195</v>
      </c>
      <c r="F1679" s="36" t="n">
        <f aca="false">(A1679-$A$2)/365.25</f>
        <v>6.40109514031485</v>
      </c>
      <c r="G1679" s="37" t="n">
        <f aca="false">INDEX('Default Prob'!$P$5:$P$14,MIN(1+_xlfn.IFNA(MATCH(F1679,'Default Prob'!$F$5:$F$14,1),0),COUNT('Default Prob'!$P$5:$P$14)))</f>
        <v>0.0457509688066373</v>
      </c>
      <c r="H1679" s="37" t="n">
        <f aca="false">H1678*EXP(-G1678*(F1679-F1678))</f>
        <v>0.771694511119394</v>
      </c>
      <c r="I1679" s="38" t="n">
        <f aca="false">H1678-H1679</f>
        <v>9.66679884664146E-005</v>
      </c>
      <c r="J1679" s="39" t="n">
        <f aca="false">INDEX('Default Prob'!$C$3:$C$20, _xlfn.IFNA(MATCH(F1679, 'Default Prob'!$B$3:$B$20, 1), 1))</f>
        <v>-0.00361</v>
      </c>
      <c r="K1679" s="40" t="n">
        <f aca="false">1/((1+J1679)^F1679)</f>
        <v>1.02341979947941</v>
      </c>
      <c r="L1679" s="41" t="n">
        <f aca="false">IF(AND(D1679, A1679 &lt;= $G$2), $D$5*$D$2*(A1679-E1679)/365.25, 0)</f>
        <v>0</v>
      </c>
      <c r="M1679" s="41" t="n">
        <f aca="false">IF(A1679&lt;=$G$2, $D$5*$D$2*(A1679-E1679)/365.25, 0)</f>
        <v>0</v>
      </c>
      <c r="N1679" s="42" t="n">
        <f aca="false">(L1679*H1679 + M1679*I1679) * K1679</f>
        <v>0</v>
      </c>
      <c r="O1679" s="43" t="n">
        <f aca="false">IF(A1679&lt;=$G$2, $D$2*(1-$D$3), 0)</f>
        <v>0</v>
      </c>
      <c r="P1679" s="44" t="n">
        <f aca="false">O1679*I1679*K1679</f>
        <v>0</v>
      </c>
    </row>
    <row r="1680" customFormat="false" ht="15" hidden="false" customHeight="false" outlineLevel="0" collapsed="false">
      <c r="A1680" s="4" t="n">
        <f aca="false">WORKDAY(A1679, 1)</f>
        <v>46233</v>
      </c>
      <c r="B1680" s="33" t="n">
        <f aca="false">DATE(2000, MONTH(A1680), DAY(A1680))</f>
        <v>36737</v>
      </c>
      <c r="C1680" s="33" t="n">
        <f aca="false">VLOOKUP(B1680, $R$9:$S$13, 2)</f>
        <v>36789</v>
      </c>
      <c r="D1680" s="34" t="n">
        <f aca="false">IF(OR(C1680=B1680, AND(C1680&lt;&gt;C1679, C1679&gt;B1679)), 1, 0)</f>
        <v>0</v>
      </c>
      <c r="E1680" s="4" t="n">
        <f aca="false" t="array" ref="E1680:E1680">INDEX($A$9:A1679, MAX(IF($D$9:D1679=1, ROW(D$9:$D1679)-ROW($D$9)+1, 0)))</f>
        <v>46195</v>
      </c>
      <c r="F1680" s="36" t="n">
        <f aca="false">(A1680-$A$2)/365.25</f>
        <v>6.40383299110199</v>
      </c>
      <c r="G1680" s="37" t="n">
        <f aca="false">INDEX('Default Prob'!$P$5:$P$14,MIN(1+_xlfn.IFNA(MATCH(F1680,'Default Prob'!$F$5:$F$14,1),0),COUNT('Default Prob'!$P$5:$P$14)))</f>
        <v>0.0457509688066373</v>
      </c>
      <c r="H1680" s="37" t="n">
        <f aca="false">H1679*EXP(-G1679*(F1680-F1679))</f>
        <v>0.771597855238736</v>
      </c>
      <c r="I1680" s="38" t="n">
        <f aca="false">H1679-H1680</f>
        <v>9.6655880657659E-005</v>
      </c>
      <c r="J1680" s="39" t="n">
        <f aca="false">INDEX('Default Prob'!$C$3:$C$20, _xlfn.IFNA(MATCH(F1680, 'Default Prob'!$B$3:$B$20, 1), 1))</f>
        <v>-0.00361</v>
      </c>
      <c r="K1680" s="40" t="n">
        <f aca="false">1/((1+J1680)^F1680)</f>
        <v>1.02342993294566</v>
      </c>
      <c r="L1680" s="41" t="n">
        <f aca="false">IF(AND(D1680, A1680 &lt;= $G$2), $D$5*$D$2*(A1680-E1680)/365.25, 0)</f>
        <v>0</v>
      </c>
      <c r="M1680" s="41" t="n">
        <f aca="false">IF(A1680&lt;=$G$2, $D$5*$D$2*(A1680-E1680)/365.25, 0)</f>
        <v>0</v>
      </c>
      <c r="N1680" s="42" t="n">
        <f aca="false">(L1680*H1680 + M1680*I1680) * K1680</f>
        <v>0</v>
      </c>
      <c r="O1680" s="43" t="n">
        <f aca="false">IF(A1680&lt;=$G$2, $D$2*(1-$D$3), 0)</f>
        <v>0</v>
      </c>
      <c r="P1680" s="44" t="n">
        <f aca="false">O1680*I1680*K1680</f>
        <v>0</v>
      </c>
    </row>
    <row r="1681" customFormat="false" ht="15" hidden="false" customHeight="false" outlineLevel="0" collapsed="false">
      <c r="A1681" s="4" t="n">
        <f aca="false">WORKDAY(A1680, 1)</f>
        <v>46234</v>
      </c>
      <c r="B1681" s="33" t="n">
        <f aca="false">DATE(2000, MONTH(A1681), DAY(A1681))</f>
        <v>36738</v>
      </c>
      <c r="C1681" s="33" t="n">
        <f aca="false">VLOOKUP(B1681, $R$9:$S$13, 2)</f>
        <v>36789</v>
      </c>
      <c r="D1681" s="34" t="n">
        <f aca="false">IF(OR(C1681=B1681, AND(C1681&lt;&gt;C1680, C1680&gt;B1680)), 1, 0)</f>
        <v>0</v>
      </c>
      <c r="E1681" s="4" t="n">
        <f aca="false" t="array" ref="E1681:E1681">INDEX($A$9:A1680, MAX(IF($D$9:D1680=1, ROW(D$9:$D1680)-ROW($D$9)+1, 0)))</f>
        <v>46195</v>
      </c>
      <c r="F1681" s="36" t="n">
        <f aca="false">(A1681-$A$2)/365.25</f>
        <v>6.40657084188912</v>
      </c>
      <c r="G1681" s="37" t="n">
        <f aca="false">INDEX('Default Prob'!$P$5:$P$14,MIN(1+_xlfn.IFNA(MATCH(F1681,'Default Prob'!$F$5:$F$14,1),0),COUNT('Default Prob'!$P$5:$P$14)))</f>
        <v>0.0457509688066373</v>
      </c>
      <c r="H1681" s="37" t="n">
        <f aca="false">H1680*EXP(-G1680*(F1681-F1680))</f>
        <v>0.77150121146437</v>
      </c>
      <c r="I1681" s="38" t="n">
        <f aca="false">H1680-H1681</f>
        <v>9.6643774365468E-005</v>
      </c>
      <c r="J1681" s="39" t="n">
        <f aca="false">INDEX('Default Prob'!$C$3:$C$20, _xlfn.IFNA(MATCH(F1681, 'Default Prob'!$B$3:$B$20, 1), 1))</f>
        <v>-0.00361</v>
      </c>
      <c r="K1681" s="40" t="n">
        <f aca="false">1/((1+J1681)^F1681)</f>
        <v>1.02344006651225</v>
      </c>
      <c r="L1681" s="41" t="n">
        <f aca="false">IF(AND(D1681, A1681 &lt;= $G$2), $D$5*$D$2*(A1681-E1681)/365.25, 0)</f>
        <v>0</v>
      </c>
      <c r="M1681" s="41" t="n">
        <f aca="false">IF(A1681&lt;=$G$2, $D$5*$D$2*(A1681-E1681)/365.25, 0)</f>
        <v>0</v>
      </c>
      <c r="N1681" s="42" t="n">
        <f aca="false">(L1681*H1681 + M1681*I1681) * K1681</f>
        <v>0</v>
      </c>
      <c r="O1681" s="43" t="n">
        <f aca="false">IF(A1681&lt;=$G$2, $D$2*(1-$D$3), 0)</f>
        <v>0</v>
      </c>
      <c r="P1681" s="44" t="n">
        <f aca="false">O1681*I1681*K1681</f>
        <v>0</v>
      </c>
    </row>
    <row r="1682" customFormat="false" ht="15" hidden="false" customHeight="false" outlineLevel="0" collapsed="false">
      <c r="A1682" s="4" t="n">
        <f aca="false">WORKDAY(A1681, 1)</f>
        <v>46237</v>
      </c>
      <c r="B1682" s="33" t="n">
        <f aca="false">DATE(2000, MONTH(A1682), DAY(A1682))</f>
        <v>36741</v>
      </c>
      <c r="C1682" s="33" t="n">
        <f aca="false">VLOOKUP(B1682, $R$9:$S$13, 2)</f>
        <v>36789</v>
      </c>
      <c r="D1682" s="34" t="n">
        <f aca="false">IF(OR(C1682=B1682, AND(C1682&lt;&gt;C1681, C1681&gt;B1681)), 1, 0)</f>
        <v>0</v>
      </c>
      <c r="E1682" s="4" t="n">
        <f aca="false" t="array" ref="E1682:E1682">INDEX($A$9:A1681, MAX(IF($D$9:D1681=1, ROW(D$9:$D1681)-ROW($D$9)+1, 0)))</f>
        <v>46195</v>
      </c>
      <c r="F1682" s="36" t="n">
        <f aca="false">(A1682-$A$2)/365.25</f>
        <v>6.41478439425051</v>
      </c>
      <c r="G1682" s="37" t="n">
        <f aca="false">INDEX('Default Prob'!$P$5:$P$14,MIN(1+_xlfn.IFNA(MATCH(F1682,'Default Prob'!$F$5:$F$14,1),0),COUNT('Default Prob'!$P$5:$P$14)))</f>
        <v>0.0457509688066373</v>
      </c>
      <c r="H1682" s="37" t="n">
        <f aca="false">H1681*EXP(-G1681*(F1682-F1681))</f>
        <v>0.771211352763865</v>
      </c>
      <c r="I1682" s="38" t="n">
        <f aca="false">H1681-H1682</f>
        <v>0.000289858700505352</v>
      </c>
      <c r="J1682" s="39" t="n">
        <f aca="false">INDEX('Default Prob'!$C$3:$C$20, _xlfn.IFNA(MATCH(F1682, 'Default Prob'!$B$3:$B$20, 1), 1))</f>
        <v>-0.00361</v>
      </c>
      <c r="K1682" s="40" t="n">
        <f aca="false">1/((1+J1682)^F1682)</f>
        <v>1.02347046781404</v>
      </c>
      <c r="L1682" s="41" t="n">
        <f aca="false">IF(AND(D1682, A1682 &lt;= $G$2), $D$5*$D$2*(A1682-E1682)/365.25, 0)</f>
        <v>0</v>
      </c>
      <c r="M1682" s="41" t="n">
        <f aca="false">IF(A1682&lt;=$G$2, $D$5*$D$2*(A1682-E1682)/365.25, 0)</f>
        <v>0</v>
      </c>
      <c r="N1682" s="42" t="n">
        <f aca="false">(L1682*H1682 + M1682*I1682) * K1682</f>
        <v>0</v>
      </c>
      <c r="O1682" s="43" t="n">
        <f aca="false">IF(A1682&lt;=$G$2, $D$2*(1-$D$3), 0)</f>
        <v>0</v>
      </c>
      <c r="P1682" s="44" t="n">
        <f aca="false">O1682*I1682*K1682</f>
        <v>0</v>
      </c>
    </row>
    <row r="1683" customFormat="false" ht="15" hidden="false" customHeight="false" outlineLevel="0" collapsed="false">
      <c r="A1683" s="4" t="n">
        <f aca="false">WORKDAY(A1682, 1)</f>
        <v>46238</v>
      </c>
      <c r="B1683" s="33" t="n">
        <f aca="false">DATE(2000, MONTH(A1683), DAY(A1683))</f>
        <v>36742</v>
      </c>
      <c r="C1683" s="33" t="n">
        <f aca="false">VLOOKUP(B1683, $R$9:$S$13, 2)</f>
        <v>36789</v>
      </c>
      <c r="D1683" s="34" t="n">
        <f aca="false">IF(OR(C1683=B1683, AND(C1683&lt;&gt;C1682, C1682&gt;B1682)), 1, 0)</f>
        <v>0</v>
      </c>
      <c r="E1683" s="4" t="n">
        <f aca="false" t="array" ref="E1683:E1683">INDEX($A$9:A1682, MAX(IF($D$9:D1682=1, ROW(D$9:$D1682)-ROW($D$9)+1, 0)))</f>
        <v>46195</v>
      </c>
      <c r="F1683" s="36" t="n">
        <f aca="false">(A1683-$A$2)/365.25</f>
        <v>6.41752224503765</v>
      </c>
      <c r="G1683" s="37" t="n">
        <f aca="false">INDEX('Default Prob'!$P$5:$P$14,MIN(1+_xlfn.IFNA(MATCH(F1683,'Default Prob'!$F$5:$F$14,1),0),COUNT('Default Prob'!$P$5:$P$14)))</f>
        <v>0.0457509688066373</v>
      </c>
      <c r="H1683" s="37" t="n">
        <f aca="false">H1682*EXP(-G1682*(F1683-F1682))</f>
        <v>0.771114757399507</v>
      </c>
      <c r="I1683" s="38" t="n">
        <f aca="false">H1682-H1683</f>
        <v>9.65953643579098E-005</v>
      </c>
      <c r="J1683" s="39" t="n">
        <f aca="false">INDEX('Default Prob'!$C$3:$C$20, _xlfn.IFNA(MATCH(F1683, 'Default Prob'!$B$3:$B$20, 1), 1))</f>
        <v>-0.00361</v>
      </c>
      <c r="K1683" s="40" t="n">
        <f aca="false">1/((1+J1683)^F1683)</f>
        <v>1.02348060178199</v>
      </c>
      <c r="L1683" s="41" t="n">
        <f aca="false">IF(AND(D1683, A1683 &lt;= $G$2), $D$5*$D$2*(A1683-E1683)/365.25, 0)</f>
        <v>0</v>
      </c>
      <c r="M1683" s="41" t="n">
        <f aca="false">IF(A1683&lt;=$G$2, $D$5*$D$2*(A1683-E1683)/365.25, 0)</f>
        <v>0</v>
      </c>
      <c r="N1683" s="42" t="n">
        <f aca="false">(L1683*H1683 + M1683*I1683) * K1683</f>
        <v>0</v>
      </c>
      <c r="O1683" s="43" t="n">
        <f aca="false">IF(A1683&lt;=$G$2, $D$2*(1-$D$3), 0)</f>
        <v>0</v>
      </c>
      <c r="P1683" s="44" t="n">
        <f aca="false">O1683*I1683*K1683</f>
        <v>0</v>
      </c>
    </row>
    <row r="1684" customFormat="false" ht="15" hidden="false" customHeight="false" outlineLevel="0" collapsed="false">
      <c r="A1684" s="4" t="n">
        <f aca="false">WORKDAY(A1683, 1)</f>
        <v>46239</v>
      </c>
      <c r="B1684" s="33" t="n">
        <f aca="false">DATE(2000, MONTH(A1684), DAY(A1684))</f>
        <v>36743</v>
      </c>
      <c r="C1684" s="33" t="n">
        <f aca="false">VLOOKUP(B1684, $R$9:$S$13, 2)</f>
        <v>36789</v>
      </c>
      <c r="D1684" s="34" t="n">
        <f aca="false">IF(OR(C1684=B1684, AND(C1684&lt;&gt;C1683, C1683&gt;B1683)), 1, 0)</f>
        <v>0</v>
      </c>
      <c r="E1684" s="4" t="n">
        <f aca="false" t="array" ref="E1684:E1684">INDEX($A$9:A1683, MAX(IF($D$9:D1683=1, ROW(D$9:$D1683)-ROW($D$9)+1, 0)))</f>
        <v>46195</v>
      </c>
      <c r="F1684" s="36" t="n">
        <f aca="false">(A1684-$A$2)/365.25</f>
        <v>6.42026009582478</v>
      </c>
      <c r="G1684" s="37" t="n">
        <f aca="false">INDEX('Default Prob'!$P$5:$P$14,MIN(1+_xlfn.IFNA(MATCH(F1684,'Default Prob'!$F$5:$F$14,1),0),COUNT('Default Prob'!$P$5:$P$14)))</f>
        <v>0.0457509688066373</v>
      </c>
      <c r="H1684" s="37" t="n">
        <f aca="false">H1683*EXP(-G1683*(F1684-F1683))</f>
        <v>0.771018174133862</v>
      </c>
      <c r="I1684" s="38" t="n">
        <f aca="false">H1683-H1684</f>
        <v>9.65832656454335E-005</v>
      </c>
      <c r="J1684" s="39" t="n">
        <f aca="false">INDEX('Default Prob'!$C$3:$C$20, _xlfn.IFNA(MATCH(F1684, 'Default Prob'!$B$3:$B$20, 1), 1))</f>
        <v>-0.00361</v>
      </c>
      <c r="K1684" s="40" t="n">
        <f aca="false">1/((1+J1684)^F1684)</f>
        <v>1.02349073585027</v>
      </c>
      <c r="L1684" s="41" t="n">
        <f aca="false">IF(AND(D1684, A1684 &lt;= $G$2), $D$5*$D$2*(A1684-E1684)/365.25, 0)</f>
        <v>0</v>
      </c>
      <c r="M1684" s="41" t="n">
        <f aca="false">IF(A1684&lt;=$G$2, $D$5*$D$2*(A1684-E1684)/365.25, 0)</f>
        <v>0</v>
      </c>
      <c r="N1684" s="42" t="n">
        <f aca="false">(L1684*H1684 + M1684*I1684) * K1684</f>
        <v>0</v>
      </c>
      <c r="O1684" s="43" t="n">
        <f aca="false">IF(A1684&lt;=$G$2, $D$2*(1-$D$3), 0)</f>
        <v>0</v>
      </c>
      <c r="P1684" s="44" t="n">
        <f aca="false">O1684*I1684*K1684</f>
        <v>0</v>
      </c>
    </row>
    <row r="1685" customFormat="false" ht="15" hidden="false" customHeight="false" outlineLevel="0" collapsed="false">
      <c r="A1685" s="4" t="n">
        <f aca="false">WORKDAY(A1684, 1)</f>
        <v>46240</v>
      </c>
      <c r="B1685" s="33" t="n">
        <f aca="false">DATE(2000, MONTH(A1685), DAY(A1685))</f>
        <v>36744</v>
      </c>
      <c r="C1685" s="33" t="n">
        <f aca="false">VLOOKUP(B1685, $R$9:$S$13, 2)</f>
        <v>36789</v>
      </c>
      <c r="D1685" s="34" t="n">
        <f aca="false">IF(OR(C1685=B1685, AND(C1685&lt;&gt;C1684, C1684&gt;B1684)), 1, 0)</f>
        <v>0</v>
      </c>
      <c r="E1685" s="4" t="n">
        <f aca="false" t="array" ref="E1685:E1685">INDEX($A$9:A1684, MAX(IF($D$9:D1684=1, ROW(D$9:$D1684)-ROW($D$9)+1, 0)))</f>
        <v>46195</v>
      </c>
      <c r="F1685" s="36" t="n">
        <f aca="false">(A1685-$A$2)/365.25</f>
        <v>6.42299794661191</v>
      </c>
      <c r="G1685" s="37" t="n">
        <f aca="false">INDEX('Default Prob'!$P$5:$P$14,MIN(1+_xlfn.IFNA(MATCH(F1685,'Default Prob'!$F$5:$F$14,1),0),COUNT('Default Prob'!$P$5:$P$14)))</f>
        <v>0.0457509688066373</v>
      </c>
      <c r="H1685" s="37" t="n">
        <f aca="false">H1684*EXP(-G1684*(F1685-F1684))</f>
        <v>0.770921602965413</v>
      </c>
      <c r="I1685" s="38" t="n">
        <f aca="false">H1684-H1685</f>
        <v>9.65711684484116E-005</v>
      </c>
      <c r="J1685" s="39" t="n">
        <f aca="false">INDEX('Default Prob'!$C$3:$C$20, _xlfn.IFNA(MATCH(F1685, 'Default Prob'!$B$3:$B$20, 1), 1))</f>
        <v>-0.00361</v>
      </c>
      <c r="K1685" s="40" t="n">
        <f aca="false">1/((1+J1685)^F1685)</f>
        <v>1.0235008700189</v>
      </c>
      <c r="L1685" s="41" t="n">
        <f aca="false">IF(AND(D1685, A1685 &lt;= $G$2), $D$5*$D$2*(A1685-E1685)/365.25, 0)</f>
        <v>0</v>
      </c>
      <c r="M1685" s="41" t="n">
        <f aca="false">IF(A1685&lt;=$G$2, $D$5*$D$2*(A1685-E1685)/365.25, 0)</f>
        <v>0</v>
      </c>
      <c r="N1685" s="42" t="n">
        <f aca="false">(L1685*H1685 + M1685*I1685) * K1685</f>
        <v>0</v>
      </c>
      <c r="O1685" s="43" t="n">
        <f aca="false">IF(A1685&lt;=$G$2, $D$2*(1-$D$3), 0)</f>
        <v>0</v>
      </c>
      <c r="P1685" s="44" t="n">
        <f aca="false">O1685*I1685*K1685</f>
        <v>0</v>
      </c>
    </row>
    <row r="1686" customFormat="false" ht="15" hidden="false" customHeight="false" outlineLevel="0" collapsed="false">
      <c r="A1686" s="4" t="n">
        <f aca="false">WORKDAY(A1685, 1)</f>
        <v>46241</v>
      </c>
      <c r="B1686" s="33" t="n">
        <f aca="false">DATE(2000, MONTH(A1686), DAY(A1686))</f>
        <v>36745</v>
      </c>
      <c r="C1686" s="33" t="n">
        <f aca="false">VLOOKUP(B1686, $R$9:$S$13, 2)</f>
        <v>36789</v>
      </c>
      <c r="D1686" s="34" t="n">
        <f aca="false">IF(OR(C1686=B1686, AND(C1686&lt;&gt;C1685, C1685&gt;B1685)), 1, 0)</f>
        <v>0</v>
      </c>
      <c r="E1686" s="4" t="n">
        <f aca="false" t="array" ref="E1686:E1686">INDEX($A$9:A1685, MAX(IF($D$9:D1685=1, ROW(D$9:$D1685)-ROW($D$9)+1, 0)))</f>
        <v>46195</v>
      </c>
      <c r="F1686" s="36" t="n">
        <f aca="false">(A1686-$A$2)/365.25</f>
        <v>6.42573579739904</v>
      </c>
      <c r="G1686" s="37" t="n">
        <f aca="false">INDEX('Default Prob'!$P$5:$P$14,MIN(1+_xlfn.IFNA(MATCH(F1686,'Default Prob'!$F$5:$F$14,1),0),COUNT('Default Prob'!$P$5:$P$14)))</f>
        <v>0.0457509688066373</v>
      </c>
      <c r="H1686" s="37" t="n">
        <f aca="false">H1685*EXP(-G1685*(F1686-F1685))</f>
        <v>0.770825043892647</v>
      </c>
      <c r="I1686" s="38" t="n">
        <f aca="false">H1685-H1686</f>
        <v>9.65590727665111E-005</v>
      </c>
      <c r="J1686" s="39" t="n">
        <f aca="false">INDEX('Default Prob'!$C$3:$C$20, _xlfn.IFNA(MATCH(F1686, 'Default Prob'!$B$3:$B$20, 1), 1))</f>
        <v>-0.00361</v>
      </c>
      <c r="K1686" s="40" t="n">
        <f aca="false">1/((1+J1686)^F1686)</f>
        <v>1.02351100428788</v>
      </c>
      <c r="L1686" s="41" t="n">
        <f aca="false">IF(AND(D1686, A1686 &lt;= $G$2), $D$5*$D$2*(A1686-E1686)/365.25, 0)</f>
        <v>0</v>
      </c>
      <c r="M1686" s="41" t="n">
        <f aca="false">IF(A1686&lt;=$G$2, $D$5*$D$2*(A1686-E1686)/365.25, 0)</f>
        <v>0</v>
      </c>
      <c r="N1686" s="42" t="n">
        <f aca="false">(L1686*H1686 + M1686*I1686) * K1686</f>
        <v>0</v>
      </c>
      <c r="O1686" s="43" t="n">
        <f aca="false">IF(A1686&lt;=$G$2, $D$2*(1-$D$3), 0)</f>
        <v>0</v>
      </c>
      <c r="P1686" s="44" t="n">
        <f aca="false">O1686*I1686*K1686</f>
        <v>0</v>
      </c>
    </row>
    <row r="1687" customFormat="false" ht="15" hidden="false" customHeight="false" outlineLevel="0" collapsed="false">
      <c r="A1687" s="4" t="n">
        <f aca="false">WORKDAY(A1686, 1)</f>
        <v>46244</v>
      </c>
      <c r="B1687" s="33" t="n">
        <f aca="false">DATE(2000, MONTH(A1687), DAY(A1687))</f>
        <v>36748</v>
      </c>
      <c r="C1687" s="33" t="n">
        <f aca="false">VLOOKUP(B1687, $R$9:$S$13, 2)</f>
        <v>36789</v>
      </c>
      <c r="D1687" s="34" t="n">
        <f aca="false">IF(OR(C1687=B1687, AND(C1687&lt;&gt;C1686, C1686&gt;B1686)), 1, 0)</f>
        <v>0</v>
      </c>
      <c r="E1687" s="4" t="n">
        <f aca="false" t="array" ref="E1687:E1687">INDEX($A$9:A1686, MAX(IF($D$9:D1686=1, ROW(D$9:$D1686)-ROW($D$9)+1, 0)))</f>
        <v>46195</v>
      </c>
      <c r="F1687" s="36" t="n">
        <f aca="false">(A1687-$A$2)/365.25</f>
        <v>6.43394934976044</v>
      </c>
      <c r="G1687" s="37" t="n">
        <f aca="false">INDEX('Default Prob'!$P$5:$P$14,MIN(1+_xlfn.IFNA(MATCH(F1687,'Default Prob'!$F$5:$F$14,1),0),COUNT('Default Prob'!$P$5:$P$14)))</f>
        <v>0.0457509688066373</v>
      </c>
      <c r="H1687" s="37" t="n">
        <f aca="false">H1686*EXP(-G1686*(F1687-F1686))</f>
        <v>0.77053543923329</v>
      </c>
      <c r="I1687" s="38" t="n">
        <f aca="false">H1686-H1687</f>
        <v>0.000289604659357123</v>
      </c>
      <c r="J1687" s="39" t="n">
        <f aca="false">INDEX('Default Prob'!$C$3:$C$20, _xlfn.IFNA(MATCH(F1687, 'Default Prob'!$B$3:$B$20, 1), 1))</f>
        <v>-0.00361</v>
      </c>
      <c r="K1687" s="40" t="n">
        <f aca="false">1/((1+J1687)^F1687)</f>
        <v>1.02354140769688</v>
      </c>
      <c r="L1687" s="41" t="n">
        <f aca="false">IF(AND(D1687, A1687 &lt;= $G$2), $D$5*$D$2*(A1687-E1687)/365.25, 0)</f>
        <v>0</v>
      </c>
      <c r="M1687" s="41" t="n">
        <f aca="false">IF(A1687&lt;=$G$2, $D$5*$D$2*(A1687-E1687)/365.25, 0)</f>
        <v>0</v>
      </c>
      <c r="N1687" s="42" t="n">
        <f aca="false">(L1687*H1687 + M1687*I1687) * K1687</f>
        <v>0</v>
      </c>
      <c r="O1687" s="43" t="n">
        <f aca="false">IF(A1687&lt;=$G$2, $D$2*(1-$D$3), 0)</f>
        <v>0</v>
      </c>
      <c r="P1687" s="44" t="n">
        <f aca="false">O1687*I1687*K1687</f>
        <v>0</v>
      </c>
    </row>
    <row r="1688" customFormat="false" ht="15" hidden="false" customHeight="false" outlineLevel="0" collapsed="false">
      <c r="A1688" s="4" t="n">
        <f aca="false">WORKDAY(A1687, 1)</f>
        <v>46245</v>
      </c>
      <c r="B1688" s="33" t="n">
        <f aca="false">DATE(2000, MONTH(A1688), DAY(A1688))</f>
        <v>36749</v>
      </c>
      <c r="C1688" s="33" t="n">
        <f aca="false">VLOOKUP(B1688, $R$9:$S$13, 2)</f>
        <v>36789</v>
      </c>
      <c r="D1688" s="34" t="n">
        <f aca="false">IF(OR(C1688=B1688, AND(C1688&lt;&gt;C1687, C1687&gt;B1687)), 1, 0)</f>
        <v>0</v>
      </c>
      <c r="E1688" s="4" t="n">
        <f aca="false" t="array" ref="E1688:E1688">INDEX($A$9:A1687, MAX(IF($D$9:D1687=1, ROW(D$9:$D1687)-ROW($D$9)+1, 0)))</f>
        <v>46195</v>
      </c>
      <c r="F1688" s="36" t="n">
        <f aca="false">(A1688-$A$2)/365.25</f>
        <v>6.43668720054757</v>
      </c>
      <c r="G1688" s="37" t="n">
        <f aca="false">INDEX('Default Prob'!$P$5:$P$14,MIN(1+_xlfn.IFNA(MATCH(F1688,'Default Prob'!$F$5:$F$14,1),0),COUNT('Default Prob'!$P$5:$P$14)))</f>
        <v>0.0457509688066373</v>
      </c>
      <c r="H1688" s="37" t="n">
        <f aca="false">H1687*EXP(-G1687*(F1688-F1687))</f>
        <v>0.770438928528103</v>
      </c>
      <c r="I1688" s="38" t="n">
        <f aca="false">H1687-H1688</f>
        <v>9.6510705187014E-005</v>
      </c>
      <c r="J1688" s="39" t="n">
        <f aca="false">INDEX('Default Prob'!$C$3:$C$20, _xlfn.IFNA(MATCH(F1688, 'Default Prob'!$B$3:$B$20, 1), 1))</f>
        <v>-0.00361</v>
      </c>
      <c r="K1688" s="40" t="n">
        <f aca="false">1/((1+J1688)^F1688)</f>
        <v>1.02355154236724</v>
      </c>
      <c r="L1688" s="41" t="n">
        <f aca="false">IF(AND(D1688, A1688 &lt;= $G$2), $D$5*$D$2*(A1688-E1688)/365.25, 0)</f>
        <v>0</v>
      </c>
      <c r="M1688" s="41" t="n">
        <f aca="false">IF(A1688&lt;=$G$2, $D$5*$D$2*(A1688-E1688)/365.25, 0)</f>
        <v>0</v>
      </c>
      <c r="N1688" s="42" t="n">
        <f aca="false">(L1688*H1688 + M1688*I1688) * K1688</f>
        <v>0</v>
      </c>
      <c r="O1688" s="43" t="n">
        <f aca="false">IF(A1688&lt;=$G$2, $D$2*(1-$D$3), 0)</f>
        <v>0</v>
      </c>
      <c r="P1688" s="44" t="n">
        <f aca="false">O1688*I1688*K1688</f>
        <v>0</v>
      </c>
    </row>
    <row r="1689" customFormat="false" ht="15" hidden="false" customHeight="false" outlineLevel="0" collapsed="false">
      <c r="A1689" s="4" t="n">
        <f aca="false">WORKDAY(A1688, 1)</f>
        <v>46246</v>
      </c>
      <c r="B1689" s="33" t="n">
        <f aca="false">DATE(2000, MONTH(A1689), DAY(A1689))</f>
        <v>36750</v>
      </c>
      <c r="C1689" s="33" t="n">
        <f aca="false">VLOOKUP(B1689, $R$9:$S$13, 2)</f>
        <v>36789</v>
      </c>
      <c r="D1689" s="34" t="n">
        <f aca="false">IF(OR(C1689=B1689, AND(C1689&lt;&gt;C1688, C1688&gt;B1688)), 1, 0)</f>
        <v>0</v>
      </c>
      <c r="E1689" s="4" t="n">
        <f aca="false" t="array" ref="E1689:E1689">INDEX($A$9:A1688, MAX(IF($D$9:D1688=1, ROW(D$9:$D1688)-ROW($D$9)+1, 0)))</f>
        <v>46195</v>
      </c>
      <c r="F1689" s="36" t="n">
        <f aca="false">(A1689-$A$2)/365.25</f>
        <v>6.4394250513347</v>
      </c>
      <c r="G1689" s="37" t="n">
        <f aca="false">INDEX('Default Prob'!$P$5:$P$14,MIN(1+_xlfn.IFNA(MATCH(F1689,'Default Prob'!$F$5:$F$14,1),0),COUNT('Default Prob'!$P$5:$P$14)))</f>
        <v>0.0457509688066373</v>
      </c>
      <c r="H1689" s="37" t="n">
        <f aca="false">H1688*EXP(-G1688*(F1689-F1688))</f>
        <v>0.770342429911025</v>
      </c>
      <c r="I1689" s="38" t="n">
        <f aca="false">H1688-H1689</f>
        <v>9.64986170781668E-005</v>
      </c>
      <c r="J1689" s="39" t="n">
        <f aca="false">INDEX('Default Prob'!$C$3:$C$20, _xlfn.IFNA(MATCH(F1689, 'Default Prob'!$B$3:$B$20, 1), 1))</f>
        <v>-0.00361</v>
      </c>
      <c r="K1689" s="40" t="n">
        <f aca="false">1/((1+J1689)^F1689)</f>
        <v>1.02356167713795</v>
      </c>
      <c r="L1689" s="41" t="n">
        <f aca="false">IF(AND(D1689, A1689 &lt;= $G$2), $D$5*$D$2*(A1689-E1689)/365.25, 0)</f>
        <v>0</v>
      </c>
      <c r="M1689" s="41" t="n">
        <f aca="false">IF(A1689&lt;=$G$2, $D$5*$D$2*(A1689-E1689)/365.25, 0)</f>
        <v>0</v>
      </c>
      <c r="N1689" s="42" t="n">
        <f aca="false">(L1689*H1689 + M1689*I1689) * K1689</f>
        <v>0</v>
      </c>
      <c r="O1689" s="43" t="n">
        <f aca="false">IF(A1689&lt;=$G$2, $D$2*(1-$D$3), 0)</f>
        <v>0</v>
      </c>
      <c r="P1689" s="44" t="n">
        <f aca="false">O1689*I1689*K1689</f>
        <v>0</v>
      </c>
    </row>
    <row r="1690" customFormat="false" ht="15" hidden="false" customHeight="false" outlineLevel="0" collapsed="false">
      <c r="A1690" s="4" t="n">
        <f aca="false">WORKDAY(A1689, 1)</f>
        <v>46247</v>
      </c>
      <c r="B1690" s="33" t="n">
        <f aca="false">DATE(2000, MONTH(A1690), DAY(A1690))</f>
        <v>36751</v>
      </c>
      <c r="C1690" s="33" t="n">
        <f aca="false">VLOOKUP(B1690, $R$9:$S$13, 2)</f>
        <v>36789</v>
      </c>
      <c r="D1690" s="34" t="n">
        <f aca="false">IF(OR(C1690=B1690, AND(C1690&lt;&gt;C1689, C1689&gt;B1689)), 1, 0)</f>
        <v>0</v>
      </c>
      <c r="E1690" s="4" t="n">
        <f aca="false" t="array" ref="E1690:E1690">INDEX($A$9:A1689, MAX(IF($D$9:D1689=1, ROW(D$9:$D1689)-ROW($D$9)+1, 0)))</f>
        <v>46195</v>
      </c>
      <c r="F1690" s="36" t="n">
        <f aca="false">(A1690-$A$2)/365.25</f>
        <v>6.44216290212184</v>
      </c>
      <c r="G1690" s="37" t="n">
        <f aca="false">INDEX('Default Prob'!$P$5:$P$14,MIN(1+_xlfn.IFNA(MATCH(F1690,'Default Prob'!$F$5:$F$14,1),0),COUNT('Default Prob'!$P$5:$P$14)))</f>
        <v>0.0457509688066373</v>
      </c>
      <c r="H1690" s="37" t="n">
        <f aca="false">H1689*EXP(-G1689*(F1690-F1689))</f>
        <v>0.770245943380541</v>
      </c>
      <c r="I1690" s="38" t="n">
        <f aca="false">H1689-H1690</f>
        <v>9.64865304834417E-005</v>
      </c>
      <c r="J1690" s="39" t="n">
        <f aca="false">INDEX('Default Prob'!$C$3:$C$20, _xlfn.IFNA(MATCH(F1690, 'Default Prob'!$B$3:$B$20, 1), 1))</f>
        <v>-0.00361</v>
      </c>
      <c r="K1690" s="40" t="n">
        <f aca="false">1/((1+J1690)^F1690)</f>
        <v>1.02357181200901</v>
      </c>
      <c r="L1690" s="41" t="n">
        <f aca="false">IF(AND(D1690, A1690 &lt;= $G$2), $D$5*$D$2*(A1690-E1690)/365.25, 0)</f>
        <v>0</v>
      </c>
      <c r="M1690" s="41" t="n">
        <f aca="false">IF(A1690&lt;=$G$2, $D$5*$D$2*(A1690-E1690)/365.25, 0)</f>
        <v>0</v>
      </c>
      <c r="N1690" s="42" t="n">
        <f aca="false">(L1690*H1690 + M1690*I1690) * K1690</f>
        <v>0</v>
      </c>
      <c r="O1690" s="43" t="n">
        <f aca="false">IF(A1690&lt;=$G$2, $D$2*(1-$D$3), 0)</f>
        <v>0</v>
      </c>
      <c r="P1690" s="44" t="n">
        <f aca="false">O1690*I1690*K1690</f>
        <v>0</v>
      </c>
    </row>
    <row r="1691" customFormat="false" ht="15" hidden="false" customHeight="false" outlineLevel="0" collapsed="false">
      <c r="A1691" s="4" t="n">
        <f aca="false">WORKDAY(A1690, 1)</f>
        <v>46248</v>
      </c>
      <c r="B1691" s="33" t="n">
        <f aca="false">DATE(2000, MONTH(A1691), DAY(A1691))</f>
        <v>36752</v>
      </c>
      <c r="C1691" s="33" t="n">
        <f aca="false">VLOOKUP(B1691, $R$9:$S$13, 2)</f>
        <v>36789</v>
      </c>
      <c r="D1691" s="34" t="n">
        <f aca="false">IF(OR(C1691=B1691, AND(C1691&lt;&gt;C1690, C1690&gt;B1690)), 1, 0)</f>
        <v>0</v>
      </c>
      <c r="E1691" s="4" t="n">
        <f aca="false" t="array" ref="E1691:E1691">INDEX($A$9:A1690, MAX(IF($D$9:D1690=1, ROW(D$9:$D1690)-ROW($D$9)+1, 0)))</f>
        <v>46195</v>
      </c>
      <c r="F1691" s="36" t="n">
        <f aca="false">(A1691-$A$2)/365.25</f>
        <v>6.44490075290897</v>
      </c>
      <c r="G1691" s="37" t="n">
        <f aca="false">INDEX('Default Prob'!$P$5:$P$14,MIN(1+_xlfn.IFNA(MATCH(F1691,'Default Prob'!$F$5:$F$14,1),0),COUNT('Default Prob'!$P$5:$P$14)))</f>
        <v>0.0457509688066373</v>
      </c>
      <c r="H1691" s="37" t="n">
        <f aca="false">H1690*EXP(-G1690*(F1691-F1690))</f>
        <v>0.770149468935138</v>
      </c>
      <c r="I1691" s="38" t="n">
        <f aca="false">H1690-H1691</f>
        <v>9.64744454026167E-005</v>
      </c>
      <c r="J1691" s="39" t="n">
        <f aca="false">INDEX('Default Prob'!$C$3:$C$20, _xlfn.IFNA(MATCH(F1691, 'Default Prob'!$B$3:$B$20, 1), 1))</f>
        <v>-0.00361</v>
      </c>
      <c r="K1691" s="40" t="n">
        <f aca="false">1/((1+J1691)^F1691)</f>
        <v>1.02358194698043</v>
      </c>
      <c r="L1691" s="41" t="n">
        <f aca="false">IF(AND(D1691, A1691 &lt;= $G$2), $D$5*$D$2*(A1691-E1691)/365.25, 0)</f>
        <v>0</v>
      </c>
      <c r="M1691" s="41" t="n">
        <f aca="false">IF(A1691&lt;=$G$2, $D$5*$D$2*(A1691-E1691)/365.25, 0)</f>
        <v>0</v>
      </c>
      <c r="N1691" s="42" t="n">
        <f aca="false">(L1691*H1691 + M1691*I1691) * K1691</f>
        <v>0</v>
      </c>
      <c r="O1691" s="43" t="n">
        <f aca="false">IF(A1691&lt;=$G$2, $D$2*(1-$D$3), 0)</f>
        <v>0</v>
      </c>
      <c r="P1691" s="44" t="n">
        <f aca="false">O1691*I1691*K1691</f>
        <v>0</v>
      </c>
    </row>
    <row r="1692" customFormat="false" ht="15" hidden="false" customHeight="false" outlineLevel="0" collapsed="false">
      <c r="A1692" s="4" t="n">
        <f aca="false">WORKDAY(A1691, 1)</f>
        <v>46251</v>
      </c>
      <c r="B1692" s="33" t="n">
        <f aca="false">DATE(2000, MONTH(A1692), DAY(A1692))</f>
        <v>36755</v>
      </c>
      <c r="C1692" s="33" t="n">
        <f aca="false">VLOOKUP(B1692, $R$9:$S$13, 2)</f>
        <v>36789</v>
      </c>
      <c r="D1692" s="34" t="n">
        <f aca="false">IF(OR(C1692=B1692, AND(C1692&lt;&gt;C1691, C1691&gt;B1691)), 1, 0)</f>
        <v>0</v>
      </c>
      <c r="E1692" s="4" t="n">
        <f aca="false" t="array" ref="E1692:E1692">INDEX($A$9:A1691, MAX(IF($D$9:D1691=1, ROW(D$9:$D1691)-ROW($D$9)+1, 0)))</f>
        <v>46195</v>
      </c>
      <c r="F1692" s="36" t="n">
        <f aca="false">(A1692-$A$2)/365.25</f>
        <v>6.45311430527036</v>
      </c>
      <c r="G1692" s="37" t="n">
        <f aca="false">INDEX('Default Prob'!$P$5:$P$14,MIN(1+_xlfn.IFNA(MATCH(F1692,'Default Prob'!$F$5:$F$14,1),0),COUNT('Default Prob'!$P$5:$P$14)))</f>
        <v>0.0457509688066373</v>
      </c>
      <c r="H1692" s="37" t="n">
        <f aca="false">H1691*EXP(-G1691*(F1692-F1691))</f>
        <v>0.76986011809428</v>
      </c>
      <c r="I1692" s="38" t="n">
        <f aca="false">H1691-H1692</f>
        <v>0.000289350840858349</v>
      </c>
      <c r="J1692" s="39" t="n">
        <f aca="false">INDEX('Default Prob'!$C$3:$C$20, _xlfn.IFNA(MATCH(F1692, 'Default Prob'!$B$3:$B$20, 1), 1))</f>
        <v>-0.00361</v>
      </c>
      <c r="K1692" s="40" t="n">
        <f aca="false">1/((1+J1692)^F1692)</f>
        <v>1.02361235249678</v>
      </c>
      <c r="L1692" s="41" t="n">
        <f aca="false">IF(AND(D1692, A1692 &lt;= $G$2), $D$5*$D$2*(A1692-E1692)/365.25, 0)</f>
        <v>0</v>
      </c>
      <c r="M1692" s="41" t="n">
        <f aca="false">IF(A1692&lt;=$G$2, $D$5*$D$2*(A1692-E1692)/365.25, 0)</f>
        <v>0</v>
      </c>
      <c r="N1692" s="42" t="n">
        <f aca="false">(L1692*H1692 + M1692*I1692) * K1692</f>
        <v>0</v>
      </c>
      <c r="O1692" s="43" t="n">
        <f aca="false">IF(A1692&lt;=$G$2, $D$2*(1-$D$3), 0)</f>
        <v>0</v>
      </c>
      <c r="P1692" s="44" t="n">
        <f aca="false">O1692*I1692*K1692</f>
        <v>0</v>
      </c>
    </row>
    <row r="1693" customFormat="false" ht="15" hidden="false" customHeight="false" outlineLevel="0" collapsed="false">
      <c r="A1693" s="4" t="n">
        <f aca="false">WORKDAY(A1692, 1)</f>
        <v>46252</v>
      </c>
      <c r="B1693" s="33" t="n">
        <f aca="false">DATE(2000, MONTH(A1693), DAY(A1693))</f>
        <v>36756</v>
      </c>
      <c r="C1693" s="33" t="n">
        <f aca="false">VLOOKUP(B1693, $R$9:$S$13, 2)</f>
        <v>36789</v>
      </c>
      <c r="D1693" s="34" t="n">
        <f aca="false">IF(OR(C1693=B1693, AND(C1693&lt;&gt;C1692, C1692&gt;B1692)), 1, 0)</f>
        <v>0</v>
      </c>
      <c r="E1693" s="4" t="n">
        <f aca="false" t="array" ref="E1693:E1693">INDEX($A$9:A1692, MAX(IF($D$9:D1692=1, ROW(D$9:$D1692)-ROW($D$9)+1, 0)))</f>
        <v>46195</v>
      </c>
      <c r="F1693" s="36" t="n">
        <f aca="false">(A1693-$A$2)/365.25</f>
        <v>6.4558521560575</v>
      </c>
      <c r="G1693" s="37" t="n">
        <f aca="false">INDEX('Default Prob'!$P$5:$P$14,MIN(1+_xlfn.IFNA(MATCH(F1693,'Default Prob'!$F$5:$F$14,1),0),COUNT('Default Prob'!$P$5:$P$14)))</f>
        <v>0.0457509688066373</v>
      </c>
      <c r="H1693" s="37" t="n">
        <f aca="false">H1692*EXP(-G1692*(F1693-F1692))</f>
        <v>0.769763691974066</v>
      </c>
      <c r="I1693" s="38" t="n">
        <f aca="false">H1692-H1693</f>
        <v>9.64261202139882E-005</v>
      </c>
      <c r="J1693" s="39" t="n">
        <f aca="false">INDEX('Default Prob'!$C$3:$C$20, _xlfn.IFNA(MATCH(F1693, 'Default Prob'!$B$3:$B$20, 1), 1))</f>
        <v>-0.00361</v>
      </c>
      <c r="K1693" s="40" t="n">
        <f aca="false">1/((1+J1693)^F1693)</f>
        <v>1.02362248786961</v>
      </c>
      <c r="L1693" s="41" t="n">
        <f aca="false">IF(AND(D1693, A1693 &lt;= $G$2), $D$5*$D$2*(A1693-E1693)/365.25, 0)</f>
        <v>0</v>
      </c>
      <c r="M1693" s="41" t="n">
        <f aca="false">IF(A1693&lt;=$G$2, $D$5*$D$2*(A1693-E1693)/365.25, 0)</f>
        <v>0</v>
      </c>
      <c r="N1693" s="42" t="n">
        <f aca="false">(L1693*H1693 + M1693*I1693) * K1693</f>
        <v>0</v>
      </c>
      <c r="O1693" s="43" t="n">
        <f aca="false">IF(A1693&lt;=$G$2, $D$2*(1-$D$3), 0)</f>
        <v>0</v>
      </c>
      <c r="P1693" s="44" t="n">
        <f aca="false">O1693*I1693*K1693</f>
        <v>0</v>
      </c>
    </row>
    <row r="1694" customFormat="false" ht="15" hidden="false" customHeight="false" outlineLevel="0" collapsed="false">
      <c r="A1694" s="4" t="n">
        <f aca="false">WORKDAY(A1693, 1)</f>
        <v>46253</v>
      </c>
      <c r="B1694" s="33" t="n">
        <f aca="false">DATE(2000, MONTH(A1694), DAY(A1694))</f>
        <v>36757</v>
      </c>
      <c r="C1694" s="33" t="n">
        <f aca="false">VLOOKUP(B1694, $R$9:$S$13, 2)</f>
        <v>36789</v>
      </c>
      <c r="D1694" s="34" t="n">
        <f aca="false">IF(OR(C1694=B1694, AND(C1694&lt;&gt;C1693, C1693&gt;B1693)), 1, 0)</f>
        <v>0</v>
      </c>
      <c r="E1694" s="4" t="n">
        <f aca="false" t="array" ref="E1694:E1694">INDEX($A$9:A1693, MAX(IF($D$9:D1693=1, ROW(D$9:$D1693)-ROW($D$9)+1, 0)))</f>
        <v>46195</v>
      </c>
      <c r="F1694" s="36" t="n">
        <f aca="false">(A1694-$A$2)/365.25</f>
        <v>6.45859000684463</v>
      </c>
      <c r="G1694" s="37" t="n">
        <f aca="false">INDEX('Default Prob'!$P$5:$P$14,MIN(1+_xlfn.IFNA(MATCH(F1694,'Default Prob'!$F$5:$F$14,1),0),COUNT('Default Prob'!$P$5:$P$14)))</f>
        <v>0.0457509688066373</v>
      </c>
      <c r="H1694" s="37" t="n">
        <f aca="false">H1693*EXP(-G1693*(F1694-F1693))</f>
        <v>0.769667277931367</v>
      </c>
      <c r="I1694" s="38" t="n">
        <f aca="false">H1693-H1694</f>
        <v>9.64140426995552E-005</v>
      </c>
      <c r="J1694" s="39" t="n">
        <f aca="false">INDEX('Default Prob'!$C$3:$C$20, _xlfn.IFNA(MATCH(F1694, 'Default Prob'!$B$3:$B$20, 1), 1))</f>
        <v>-0.00361</v>
      </c>
      <c r="K1694" s="40" t="n">
        <f aca="false">1/((1+J1694)^F1694)</f>
        <v>1.02363262334279</v>
      </c>
      <c r="L1694" s="41" t="n">
        <f aca="false">IF(AND(D1694, A1694 &lt;= $G$2), $D$5*$D$2*(A1694-E1694)/365.25, 0)</f>
        <v>0</v>
      </c>
      <c r="M1694" s="41" t="n">
        <f aca="false">IF(A1694&lt;=$G$2, $D$5*$D$2*(A1694-E1694)/365.25, 0)</f>
        <v>0</v>
      </c>
      <c r="N1694" s="42" t="n">
        <f aca="false">(L1694*H1694 + M1694*I1694) * K1694</f>
        <v>0</v>
      </c>
      <c r="O1694" s="43" t="n">
        <f aca="false">IF(A1694&lt;=$G$2, $D$2*(1-$D$3), 0)</f>
        <v>0</v>
      </c>
      <c r="P1694" s="44" t="n">
        <f aca="false">O1694*I1694*K1694</f>
        <v>0</v>
      </c>
    </row>
    <row r="1695" customFormat="false" ht="15" hidden="false" customHeight="false" outlineLevel="0" collapsed="false">
      <c r="A1695" s="4" t="n">
        <f aca="false">WORKDAY(A1694, 1)</f>
        <v>46254</v>
      </c>
      <c r="B1695" s="33" t="n">
        <f aca="false">DATE(2000, MONTH(A1695), DAY(A1695))</f>
        <v>36758</v>
      </c>
      <c r="C1695" s="33" t="n">
        <f aca="false">VLOOKUP(B1695, $R$9:$S$13, 2)</f>
        <v>36789</v>
      </c>
      <c r="D1695" s="34" t="n">
        <f aca="false">IF(OR(C1695=B1695, AND(C1695&lt;&gt;C1694, C1694&gt;B1694)), 1, 0)</f>
        <v>0</v>
      </c>
      <c r="E1695" s="4" t="n">
        <f aca="false" t="array" ref="E1695:E1695">INDEX($A$9:A1694, MAX(IF($D$9:D1694=1, ROW(D$9:$D1694)-ROW($D$9)+1, 0)))</f>
        <v>46195</v>
      </c>
      <c r="F1695" s="36" t="n">
        <f aca="false">(A1695-$A$2)/365.25</f>
        <v>6.46132785763176</v>
      </c>
      <c r="G1695" s="37" t="n">
        <f aca="false">INDEX('Default Prob'!$P$5:$P$14,MIN(1+_xlfn.IFNA(MATCH(F1695,'Default Prob'!$F$5:$F$14,1),0),COUNT('Default Prob'!$P$5:$P$14)))</f>
        <v>0.0457509688066373</v>
      </c>
      <c r="H1695" s="37" t="n">
        <f aca="false">H1694*EXP(-G1694*(F1695-F1694))</f>
        <v>0.769570875964669</v>
      </c>
      <c r="I1695" s="38" t="n">
        <f aca="false">H1694-H1695</f>
        <v>9.64019666979121E-005</v>
      </c>
      <c r="J1695" s="39" t="n">
        <f aca="false">INDEX('Default Prob'!$C$3:$C$20, _xlfn.IFNA(MATCH(F1695, 'Default Prob'!$B$3:$B$20, 1), 1))</f>
        <v>-0.00361</v>
      </c>
      <c r="K1695" s="40" t="n">
        <f aca="false">1/((1+J1695)^F1695)</f>
        <v>1.02364275891633</v>
      </c>
      <c r="L1695" s="41" t="n">
        <f aca="false">IF(AND(D1695, A1695 &lt;= $G$2), $D$5*$D$2*(A1695-E1695)/365.25, 0)</f>
        <v>0</v>
      </c>
      <c r="M1695" s="41" t="n">
        <f aca="false">IF(A1695&lt;=$G$2, $D$5*$D$2*(A1695-E1695)/365.25, 0)</f>
        <v>0</v>
      </c>
      <c r="N1695" s="42" t="n">
        <f aca="false">(L1695*H1695 + M1695*I1695) * K1695</f>
        <v>0</v>
      </c>
      <c r="O1695" s="43" t="n">
        <f aca="false">IF(A1695&lt;=$G$2, $D$2*(1-$D$3), 0)</f>
        <v>0</v>
      </c>
      <c r="P1695" s="44" t="n">
        <f aca="false">O1695*I1695*K1695</f>
        <v>0</v>
      </c>
    </row>
    <row r="1696" customFormat="false" ht="15" hidden="false" customHeight="false" outlineLevel="0" collapsed="false">
      <c r="A1696" s="4" t="n">
        <f aca="false">WORKDAY(A1695, 1)</f>
        <v>46255</v>
      </c>
      <c r="B1696" s="33" t="n">
        <f aca="false">DATE(2000, MONTH(A1696), DAY(A1696))</f>
        <v>36759</v>
      </c>
      <c r="C1696" s="33" t="n">
        <f aca="false">VLOOKUP(B1696, $R$9:$S$13, 2)</f>
        <v>36789</v>
      </c>
      <c r="D1696" s="34" t="n">
        <f aca="false">IF(OR(C1696=B1696, AND(C1696&lt;&gt;C1695, C1695&gt;B1695)), 1, 0)</f>
        <v>0</v>
      </c>
      <c r="E1696" s="4" t="n">
        <f aca="false" t="array" ref="E1696:E1696">INDEX($A$9:A1695, MAX(IF($D$9:D1695=1, ROW(D$9:$D1695)-ROW($D$9)+1, 0)))</f>
        <v>46195</v>
      </c>
      <c r="F1696" s="36" t="n">
        <f aca="false">(A1696-$A$2)/365.25</f>
        <v>6.46406570841889</v>
      </c>
      <c r="G1696" s="37" t="n">
        <f aca="false">INDEX('Default Prob'!$P$5:$P$14,MIN(1+_xlfn.IFNA(MATCH(F1696,'Default Prob'!$F$5:$F$14,1),0),COUNT('Default Prob'!$P$5:$P$14)))</f>
        <v>0.0457509688066373</v>
      </c>
      <c r="H1696" s="37" t="n">
        <f aca="false">H1695*EXP(-G1695*(F1696-F1695))</f>
        <v>0.76947448607246</v>
      </c>
      <c r="I1696" s="38" t="n">
        <f aca="false">H1695-H1696</f>
        <v>9.63898922087259E-005</v>
      </c>
      <c r="J1696" s="39" t="n">
        <f aca="false">INDEX('Default Prob'!$C$3:$C$20, _xlfn.IFNA(MATCH(F1696, 'Default Prob'!$B$3:$B$20, 1), 1))</f>
        <v>-0.00361</v>
      </c>
      <c r="K1696" s="40" t="n">
        <f aca="false">1/((1+J1696)^F1696)</f>
        <v>1.02365289459023</v>
      </c>
      <c r="L1696" s="41" t="n">
        <f aca="false">IF(AND(D1696, A1696 &lt;= $G$2), $D$5*$D$2*(A1696-E1696)/365.25, 0)</f>
        <v>0</v>
      </c>
      <c r="M1696" s="41" t="n">
        <f aca="false">IF(A1696&lt;=$G$2, $D$5*$D$2*(A1696-E1696)/365.25, 0)</f>
        <v>0</v>
      </c>
      <c r="N1696" s="42" t="n">
        <f aca="false">(L1696*H1696 + M1696*I1696) * K1696</f>
        <v>0</v>
      </c>
      <c r="O1696" s="43" t="n">
        <f aca="false">IF(A1696&lt;=$G$2, $D$2*(1-$D$3), 0)</f>
        <v>0</v>
      </c>
      <c r="P1696" s="44" t="n">
        <f aca="false">O1696*I1696*K1696</f>
        <v>0</v>
      </c>
    </row>
    <row r="1697" customFormat="false" ht="15" hidden="false" customHeight="false" outlineLevel="0" collapsed="false">
      <c r="A1697" s="4" t="n">
        <f aca="false">WORKDAY(A1696, 1)</f>
        <v>46258</v>
      </c>
      <c r="B1697" s="33" t="n">
        <f aca="false">DATE(2000, MONTH(A1697), DAY(A1697))</f>
        <v>36762</v>
      </c>
      <c r="C1697" s="33" t="n">
        <f aca="false">VLOOKUP(B1697, $R$9:$S$13, 2)</f>
        <v>36789</v>
      </c>
      <c r="D1697" s="34" t="n">
        <f aca="false">IF(OR(C1697=B1697, AND(C1697&lt;&gt;C1696, C1696&gt;B1696)), 1, 0)</f>
        <v>0</v>
      </c>
      <c r="E1697" s="4" t="n">
        <f aca="false" t="array" ref="E1697:E1697">INDEX($A$9:A1696, MAX(IF($D$9:D1696=1, ROW(D$9:$D1696)-ROW($D$9)+1, 0)))</f>
        <v>46195</v>
      </c>
      <c r="F1697" s="36" t="n">
        <f aca="false">(A1697-$A$2)/365.25</f>
        <v>6.47227926078029</v>
      </c>
      <c r="G1697" s="37" t="n">
        <f aca="false">INDEX('Default Prob'!$P$5:$P$14,MIN(1+_xlfn.IFNA(MATCH(F1697,'Default Prob'!$F$5:$F$14,1),0),COUNT('Default Prob'!$P$5:$P$14)))</f>
        <v>0.0457509688066373</v>
      </c>
      <c r="H1697" s="37" t="n">
        <f aca="false">H1696*EXP(-G1696*(F1697-F1696))</f>
        <v>0.769185388827646</v>
      </c>
      <c r="I1697" s="38" t="n">
        <f aca="false">H1696-H1697</f>
        <v>0.000289097244813963</v>
      </c>
      <c r="J1697" s="39" t="n">
        <f aca="false">INDEX('Default Prob'!$C$3:$C$20, _xlfn.IFNA(MATCH(F1697, 'Default Prob'!$B$3:$B$20, 1), 1))</f>
        <v>-0.00361</v>
      </c>
      <c r="K1697" s="40" t="n">
        <f aca="false">1/((1+J1697)^F1697)</f>
        <v>1.02368330221408</v>
      </c>
      <c r="L1697" s="41" t="n">
        <f aca="false">IF(AND(D1697, A1697 &lt;= $G$2), $D$5*$D$2*(A1697-E1697)/365.25, 0)</f>
        <v>0</v>
      </c>
      <c r="M1697" s="41" t="n">
        <f aca="false">IF(A1697&lt;=$G$2, $D$5*$D$2*(A1697-E1697)/365.25, 0)</f>
        <v>0</v>
      </c>
      <c r="N1697" s="42" t="n">
        <f aca="false">(L1697*H1697 + M1697*I1697) * K1697</f>
        <v>0</v>
      </c>
      <c r="O1697" s="43" t="n">
        <f aca="false">IF(A1697&lt;=$G$2, $D$2*(1-$D$3), 0)</f>
        <v>0</v>
      </c>
      <c r="P1697" s="44" t="n">
        <f aca="false">O1697*I1697*K1697</f>
        <v>0</v>
      </c>
    </row>
    <row r="1698" customFormat="false" ht="15" hidden="false" customHeight="false" outlineLevel="0" collapsed="false">
      <c r="A1698" s="4" t="n">
        <f aca="false">WORKDAY(A1697, 1)</f>
        <v>46259</v>
      </c>
      <c r="B1698" s="33" t="n">
        <f aca="false">DATE(2000, MONTH(A1698), DAY(A1698))</f>
        <v>36763</v>
      </c>
      <c r="C1698" s="33" t="n">
        <f aca="false">VLOOKUP(B1698, $R$9:$S$13, 2)</f>
        <v>36789</v>
      </c>
      <c r="D1698" s="34" t="n">
        <f aca="false">IF(OR(C1698=B1698, AND(C1698&lt;&gt;C1697, C1697&gt;B1697)), 1, 0)</f>
        <v>0</v>
      </c>
      <c r="E1698" s="4" t="n">
        <f aca="false" t="array" ref="E1698:E1698">INDEX($A$9:A1697, MAX(IF($D$9:D1697=1, ROW(D$9:$D1697)-ROW($D$9)+1, 0)))</f>
        <v>46195</v>
      </c>
      <c r="F1698" s="36" t="n">
        <f aca="false">(A1698-$A$2)/365.25</f>
        <v>6.47501711156742</v>
      </c>
      <c r="G1698" s="37" t="n">
        <f aca="false">INDEX('Default Prob'!$P$5:$P$14,MIN(1+_xlfn.IFNA(MATCH(F1698,'Default Prob'!$F$5:$F$14,1),0),COUNT('Default Prob'!$P$5:$P$14)))</f>
        <v>0.0457509688066373</v>
      </c>
      <c r="H1698" s="37" t="n">
        <f aca="false">H1697*EXP(-G1697*(F1698-F1697))</f>
        <v>0.769089047218272</v>
      </c>
      <c r="I1698" s="38" t="n">
        <f aca="false">H1697-H1698</f>
        <v>9.63416093737735E-005</v>
      </c>
      <c r="J1698" s="39" t="n">
        <f aca="false">INDEX('Default Prob'!$C$3:$C$20, _xlfn.IFNA(MATCH(F1698, 'Default Prob'!$B$3:$B$20, 1), 1))</f>
        <v>-0.00361</v>
      </c>
      <c r="K1698" s="40" t="n">
        <f aca="false">1/((1+J1698)^F1698)</f>
        <v>1.02369343828942</v>
      </c>
      <c r="L1698" s="41" t="n">
        <f aca="false">IF(AND(D1698, A1698 &lt;= $G$2), $D$5*$D$2*(A1698-E1698)/365.25, 0)</f>
        <v>0</v>
      </c>
      <c r="M1698" s="41" t="n">
        <f aca="false">IF(A1698&lt;=$G$2, $D$5*$D$2*(A1698-E1698)/365.25, 0)</f>
        <v>0</v>
      </c>
      <c r="N1698" s="42" t="n">
        <f aca="false">(L1698*H1698 + M1698*I1698) * K1698</f>
        <v>0</v>
      </c>
      <c r="O1698" s="43" t="n">
        <f aca="false">IF(A1698&lt;=$G$2, $D$2*(1-$D$3), 0)</f>
        <v>0</v>
      </c>
      <c r="P1698" s="44" t="n">
        <f aca="false">O1698*I1698*K1698</f>
        <v>0</v>
      </c>
    </row>
    <row r="1699" customFormat="false" ht="15" hidden="false" customHeight="false" outlineLevel="0" collapsed="false">
      <c r="A1699" s="4" t="n">
        <f aca="false">WORKDAY(A1698, 1)</f>
        <v>46260</v>
      </c>
      <c r="B1699" s="33" t="n">
        <f aca="false">DATE(2000, MONTH(A1699), DAY(A1699))</f>
        <v>36764</v>
      </c>
      <c r="C1699" s="33" t="n">
        <f aca="false">VLOOKUP(B1699, $R$9:$S$13, 2)</f>
        <v>36789</v>
      </c>
      <c r="D1699" s="34" t="n">
        <f aca="false">IF(OR(C1699=B1699, AND(C1699&lt;&gt;C1698, C1698&gt;B1698)), 1, 0)</f>
        <v>0</v>
      </c>
      <c r="E1699" s="4" t="n">
        <f aca="false" t="array" ref="E1699:E1699">INDEX($A$9:A1698, MAX(IF($D$9:D1698=1, ROW(D$9:$D1698)-ROW($D$9)+1, 0)))</f>
        <v>46195</v>
      </c>
      <c r="F1699" s="36" t="n">
        <f aca="false">(A1699-$A$2)/365.25</f>
        <v>6.47775496235455</v>
      </c>
      <c r="G1699" s="37" t="n">
        <f aca="false">INDEX('Default Prob'!$P$5:$P$14,MIN(1+_xlfn.IFNA(MATCH(F1699,'Default Prob'!$F$5:$F$14,1),0),COUNT('Default Prob'!$P$5:$P$14)))</f>
        <v>0.0457509688066373</v>
      </c>
      <c r="H1699" s="37" t="n">
        <f aca="false">H1698*EXP(-G1698*(F1699-F1698))</f>
        <v>0.768992717675828</v>
      </c>
      <c r="I1699" s="38" t="n">
        <f aca="false">H1698-H1699</f>
        <v>9.63295424445398E-005</v>
      </c>
      <c r="J1699" s="39" t="n">
        <f aca="false">INDEX('Default Prob'!$C$3:$C$20, _xlfn.IFNA(MATCH(F1699, 'Default Prob'!$B$3:$B$20, 1), 1))</f>
        <v>-0.00361</v>
      </c>
      <c r="K1699" s="40" t="n">
        <f aca="false">1/((1+J1699)^F1699)</f>
        <v>1.02370357446513</v>
      </c>
      <c r="L1699" s="41" t="n">
        <f aca="false">IF(AND(D1699, A1699 &lt;= $G$2), $D$5*$D$2*(A1699-E1699)/365.25, 0)</f>
        <v>0</v>
      </c>
      <c r="M1699" s="41" t="n">
        <f aca="false">IF(A1699&lt;=$G$2, $D$5*$D$2*(A1699-E1699)/365.25, 0)</f>
        <v>0</v>
      </c>
      <c r="N1699" s="42" t="n">
        <f aca="false">(L1699*H1699 + M1699*I1699) * K1699</f>
        <v>0</v>
      </c>
      <c r="O1699" s="43" t="n">
        <f aca="false">IF(A1699&lt;=$G$2, $D$2*(1-$D$3), 0)</f>
        <v>0</v>
      </c>
      <c r="P1699" s="44" t="n">
        <f aca="false">O1699*I1699*K1699</f>
        <v>0</v>
      </c>
    </row>
    <row r="1700" customFormat="false" ht="15" hidden="false" customHeight="false" outlineLevel="0" collapsed="false">
      <c r="A1700" s="4" t="n">
        <f aca="false">WORKDAY(A1699, 1)</f>
        <v>46261</v>
      </c>
      <c r="B1700" s="33" t="n">
        <f aca="false">DATE(2000, MONTH(A1700), DAY(A1700))</f>
        <v>36765</v>
      </c>
      <c r="C1700" s="33" t="n">
        <f aca="false">VLOOKUP(B1700, $R$9:$S$13, 2)</f>
        <v>36789</v>
      </c>
      <c r="D1700" s="34" t="n">
        <f aca="false">IF(OR(C1700=B1700, AND(C1700&lt;&gt;C1699, C1699&gt;B1699)), 1, 0)</f>
        <v>0</v>
      </c>
      <c r="E1700" s="4" t="n">
        <f aca="false" t="array" ref="E1700:E1700">INDEX($A$9:A1699, MAX(IF($D$9:D1699=1, ROW(D$9:$D1699)-ROW($D$9)+1, 0)))</f>
        <v>46195</v>
      </c>
      <c r="F1700" s="36" t="n">
        <f aca="false">(A1700-$A$2)/365.25</f>
        <v>6.48049281314168</v>
      </c>
      <c r="G1700" s="37" t="n">
        <f aca="false">INDEX('Default Prob'!$P$5:$P$14,MIN(1+_xlfn.IFNA(MATCH(F1700,'Default Prob'!$F$5:$F$14,1),0),COUNT('Default Prob'!$P$5:$P$14)))</f>
        <v>0.0457509688066373</v>
      </c>
      <c r="H1700" s="37" t="n">
        <f aca="false">H1699*EXP(-G1699*(F1700-F1699))</f>
        <v>0.768896400198801</v>
      </c>
      <c r="I1700" s="38" t="n">
        <f aca="false">H1699-H1700</f>
        <v>9.63174770266528E-005</v>
      </c>
      <c r="J1700" s="39" t="n">
        <f aca="false">INDEX('Default Prob'!$C$3:$C$20, _xlfn.IFNA(MATCH(F1700, 'Default Prob'!$B$3:$B$20, 1), 1))</f>
        <v>-0.00361</v>
      </c>
      <c r="K1700" s="40" t="n">
        <f aca="false">1/((1+J1700)^F1700)</f>
        <v>1.02371371074119</v>
      </c>
      <c r="L1700" s="41" t="n">
        <f aca="false">IF(AND(D1700, A1700 &lt;= $G$2), $D$5*$D$2*(A1700-E1700)/365.25, 0)</f>
        <v>0</v>
      </c>
      <c r="M1700" s="41" t="n">
        <f aca="false">IF(A1700&lt;=$G$2, $D$5*$D$2*(A1700-E1700)/365.25, 0)</f>
        <v>0</v>
      </c>
      <c r="N1700" s="42" t="n">
        <f aca="false">(L1700*H1700 + M1700*I1700) * K1700</f>
        <v>0</v>
      </c>
      <c r="O1700" s="43" t="n">
        <f aca="false">IF(A1700&lt;=$G$2, $D$2*(1-$D$3), 0)</f>
        <v>0</v>
      </c>
      <c r="P1700" s="44" t="n">
        <f aca="false">O1700*I1700*K1700</f>
        <v>0</v>
      </c>
    </row>
    <row r="1701" customFormat="false" ht="15" hidden="false" customHeight="false" outlineLevel="0" collapsed="false">
      <c r="A1701" s="4" t="n">
        <f aca="false">WORKDAY(A1700, 1)</f>
        <v>46262</v>
      </c>
      <c r="B1701" s="33" t="n">
        <f aca="false">DATE(2000, MONTH(A1701), DAY(A1701))</f>
        <v>36766</v>
      </c>
      <c r="C1701" s="33" t="n">
        <f aca="false">VLOOKUP(B1701, $R$9:$S$13, 2)</f>
        <v>36789</v>
      </c>
      <c r="D1701" s="34" t="n">
        <f aca="false">IF(OR(C1701=B1701, AND(C1701&lt;&gt;C1700, C1700&gt;B1700)), 1, 0)</f>
        <v>0</v>
      </c>
      <c r="E1701" s="4" t="n">
        <f aca="false" t="array" ref="E1701:E1701">INDEX($A$9:A1700, MAX(IF($D$9:D1700=1, ROW(D$9:$D1700)-ROW($D$9)+1, 0)))</f>
        <v>46195</v>
      </c>
      <c r="F1701" s="36" t="n">
        <f aca="false">(A1701-$A$2)/365.25</f>
        <v>6.48323066392882</v>
      </c>
      <c r="G1701" s="37" t="n">
        <f aca="false">INDEX('Default Prob'!$P$5:$P$14,MIN(1+_xlfn.IFNA(MATCH(F1701,'Default Prob'!$F$5:$F$14,1),0),COUNT('Default Prob'!$P$5:$P$14)))</f>
        <v>0.0457509688066373</v>
      </c>
      <c r="H1701" s="37" t="n">
        <f aca="false">H1700*EXP(-G1700*(F1701-F1700))</f>
        <v>0.768800094785681</v>
      </c>
      <c r="I1701" s="38" t="n">
        <f aca="false">H1700-H1701</f>
        <v>9.63054131198904E-005</v>
      </c>
      <c r="J1701" s="39" t="n">
        <f aca="false">INDEX('Default Prob'!$C$3:$C$20, _xlfn.IFNA(MATCH(F1701, 'Default Prob'!$B$3:$B$20, 1), 1))</f>
        <v>-0.00361</v>
      </c>
      <c r="K1701" s="40" t="n">
        <f aca="false">1/((1+J1701)^F1701)</f>
        <v>1.02372384711763</v>
      </c>
      <c r="L1701" s="41" t="n">
        <f aca="false">IF(AND(D1701, A1701 &lt;= $G$2), $D$5*$D$2*(A1701-E1701)/365.25, 0)</f>
        <v>0</v>
      </c>
      <c r="M1701" s="41" t="n">
        <f aca="false">IF(A1701&lt;=$G$2, $D$5*$D$2*(A1701-E1701)/365.25, 0)</f>
        <v>0</v>
      </c>
      <c r="N1701" s="42" t="n">
        <f aca="false">(L1701*H1701 + M1701*I1701) * K1701</f>
        <v>0</v>
      </c>
      <c r="O1701" s="43" t="n">
        <f aca="false">IF(A1701&lt;=$G$2, $D$2*(1-$D$3), 0)</f>
        <v>0</v>
      </c>
      <c r="P1701" s="44" t="n">
        <f aca="false">O1701*I1701*K1701</f>
        <v>0</v>
      </c>
    </row>
    <row r="1702" customFormat="false" ht="15" hidden="false" customHeight="false" outlineLevel="0" collapsed="false">
      <c r="A1702" s="4" t="n">
        <f aca="false">WORKDAY(A1701, 1)</f>
        <v>46265</v>
      </c>
      <c r="B1702" s="33" t="n">
        <f aca="false">DATE(2000, MONTH(A1702), DAY(A1702))</f>
        <v>36769</v>
      </c>
      <c r="C1702" s="33" t="n">
        <f aca="false">VLOOKUP(B1702, $R$9:$S$13, 2)</f>
        <v>36789</v>
      </c>
      <c r="D1702" s="34" t="n">
        <f aca="false">IF(OR(C1702=B1702, AND(C1702&lt;&gt;C1701, C1701&gt;B1701)), 1, 0)</f>
        <v>0</v>
      </c>
      <c r="E1702" s="4" t="n">
        <f aca="false" t="array" ref="E1702:E1702">INDEX($A$9:A1701, MAX(IF($D$9:D1701=1, ROW(D$9:$D1701)-ROW($D$9)+1, 0)))</f>
        <v>46195</v>
      </c>
      <c r="F1702" s="36" t="n">
        <f aca="false">(A1702-$A$2)/365.25</f>
        <v>6.49144421629021</v>
      </c>
      <c r="G1702" s="37" t="n">
        <f aca="false">INDEX('Default Prob'!$P$5:$P$14,MIN(1+_xlfn.IFNA(MATCH(F1702,'Default Prob'!$F$5:$F$14,1),0),COUNT('Default Prob'!$P$5:$P$14)))</f>
        <v>0.0457509688066373</v>
      </c>
      <c r="H1702" s="37" t="n">
        <f aca="false">H1701*EXP(-G1701*(F1702-F1701))</f>
        <v>0.768511250914652</v>
      </c>
      <c r="I1702" s="38" t="n">
        <f aca="false">H1701-H1702</f>
        <v>0.000288843871029121</v>
      </c>
      <c r="J1702" s="39" t="n">
        <f aca="false">INDEX('Default Prob'!$C$3:$C$20, _xlfn.IFNA(MATCH(F1702, 'Default Prob'!$B$3:$B$20, 1), 1))</f>
        <v>-0.00361</v>
      </c>
      <c r="K1702" s="40" t="n">
        <f aca="false">1/((1+J1702)^F1702)</f>
        <v>1.02375425684913</v>
      </c>
      <c r="L1702" s="41" t="n">
        <f aca="false">IF(AND(D1702, A1702 &lt;= $G$2), $D$5*$D$2*(A1702-E1702)/365.25, 0)</f>
        <v>0</v>
      </c>
      <c r="M1702" s="41" t="n">
        <f aca="false">IF(A1702&lt;=$G$2, $D$5*$D$2*(A1702-E1702)/365.25, 0)</f>
        <v>0</v>
      </c>
      <c r="N1702" s="42" t="n">
        <f aca="false">(L1702*H1702 + M1702*I1702) * K1702</f>
        <v>0</v>
      </c>
      <c r="O1702" s="43" t="n">
        <f aca="false">IF(A1702&lt;=$G$2, $D$2*(1-$D$3), 0)</f>
        <v>0</v>
      </c>
      <c r="P1702" s="44" t="n">
        <f aca="false">O1702*I1702*K1702</f>
        <v>0</v>
      </c>
    </row>
    <row r="1703" customFormat="false" ht="15" hidden="false" customHeight="false" outlineLevel="0" collapsed="false">
      <c r="A1703" s="4" t="n">
        <f aca="false">WORKDAY(A1702, 1)</f>
        <v>46266</v>
      </c>
      <c r="B1703" s="33" t="n">
        <f aca="false">DATE(2000, MONTH(A1703), DAY(A1703))</f>
        <v>36770</v>
      </c>
      <c r="C1703" s="33" t="n">
        <f aca="false">VLOOKUP(B1703, $R$9:$S$13, 2)</f>
        <v>36789</v>
      </c>
      <c r="D1703" s="34" t="n">
        <f aca="false">IF(OR(C1703=B1703, AND(C1703&lt;&gt;C1702, C1702&gt;B1702)), 1, 0)</f>
        <v>0</v>
      </c>
      <c r="E1703" s="4" t="n">
        <f aca="false" t="array" ref="E1703:E1703">INDEX($A$9:A1702, MAX(IF($D$9:D1702=1, ROW(D$9:$D1702)-ROW($D$9)+1, 0)))</f>
        <v>46195</v>
      </c>
      <c r="F1703" s="36" t="n">
        <f aca="false">(A1703-$A$2)/365.25</f>
        <v>6.49418206707734</v>
      </c>
      <c r="G1703" s="37" t="n">
        <f aca="false">INDEX('Default Prob'!$P$5:$P$14,MIN(1+_xlfn.IFNA(MATCH(F1703,'Default Prob'!$F$5:$F$14,1),0),COUNT('Default Prob'!$P$5:$P$14)))</f>
        <v>0.0457509688066373</v>
      </c>
      <c r="H1703" s="37" t="n">
        <f aca="false">H1702*EXP(-G1702*(F1703-F1702))</f>
        <v>0.76841499374205</v>
      </c>
      <c r="I1703" s="38" t="n">
        <f aca="false">H1702-H1703</f>
        <v>9.62571726015327E-005</v>
      </c>
      <c r="J1703" s="39" t="n">
        <f aca="false">INDEX('Default Prob'!$C$3:$C$20, _xlfn.IFNA(MATCH(F1703, 'Default Prob'!$B$3:$B$20, 1), 1))</f>
        <v>-0.00361</v>
      </c>
      <c r="K1703" s="40" t="n">
        <f aca="false">1/((1+J1703)^F1703)</f>
        <v>1.02376439362703</v>
      </c>
      <c r="L1703" s="41" t="n">
        <f aca="false">IF(AND(D1703, A1703 &lt;= $G$2), $D$5*$D$2*(A1703-E1703)/365.25, 0)</f>
        <v>0</v>
      </c>
      <c r="M1703" s="41" t="n">
        <f aca="false">IF(A1703&lt;=$G$2, $D$5*$D$2*(A1703-E1703)/365.25, 0)</f>
        <v>0</v>
      </c>
      <c r="N1703" s="42" t="n">
        <f aca="false">(L1703*H1703 + M1703*I1703) * K1703</f>
        <v>0</v>
      </c>
      <c r="O1703" s="43" t="n">
        <f aca="false">IF(A1703&lt;=$G$2, $D$2*(1-$D$3), 0)</f>
        <v>0</v>
      </c>
      <c r="P1703" s="44" t="n">
        <f aca="false">O1703*I1703*K1703</f>
        <v>0</v>
      </c>
    </row>
    <row r="1704" customFormat="false" ht="15" hidden="false" customHeight="false" outlineLevel="0" collapsed="false">
      <c r="A1704" s="4" t="n">
        <f aca="false">WORKDAY(A1703, 1)</f>
        <v>46267</v>
      </c>
      <c r="B1704" s="33" t="n">
        <f aca="false">DATE(2000, MONTH(A1704), DAY(A1704))</f>
        <v>36771</v>
      </c>
      <c r="C1704" s="33" t="n">
        <f aca="false">VLOOKUP(B1704, $R$9:$S$13, 2)</f>
        <v>36789</v>
      </c>
      <c r="D1704" s="34" t="n">
        <f aca="false">IF(OR(C1704=B1704, AND(C1704&lt;&gt;C1703, C1703&gt;B1703)), 1, 0)</f>
        <v>0</v>
      </c>
      <c r="E1704" s="4" t="n">
        <f aca="false" t="array" ref="E1704:E1704">INDEX($A$9:A1703, MAX(IF($D$9:D1703=1, ROW(D$9:$D1703)-ROW($D$9)+1, 0)))</f>
        <v>46195</v>
      </c>
      <c r="F1704" s="36" t="n">
        <f aca="false">(A1704-$A$2)/365.25</f>
        <v>6.49691991786448</v>
      </c>
      <c r="G1704" s="37" t="n">
        <f aca="false">INDEX('Default Prob'!$P$5:$P$14,MIN(1+_xlfn.IFNA(MATCH(F1704,'Default Prob'!$F$5:$F$14,1),0),COUNT('Default Prob'!$P$5:$P$14)))</f>
        <v>0.0457509688066373</v>
      </c>
      <c r="H1704" s="37" t="n">
        <f aca="false">H1703*EXP(-G1703*(F1704-F1703))</f>
        <v>0.768318748625802</v>
      </c>
      <c r="I1704" s="38" t="n">
        <f aca="false">H1703-H1704</f>
        <v>9.62451162480615E-005</v>
      </c>
      <c r="J1704" s="39" t="n">
        <f aca="false">INDEX('Default Prob'!$C$3:$C$20, _xlfn.IFNA(MATCH(F1704, 'Default Prob'!$B$3:$B$20, 1), 1))</f>
        <v>-0.00361</v>
      </c>
      <c r="K1704" s="40" t="n">
        <f aca="false">1/((1+J1704)^F1704)</f>
        <v>1.0237745305053</v>
      </c>
      <c r="L1704" s="41" t="n">
        <f aca="false">IF(AND(D1704, A1704 &lt;= $G$2), $D$5*$D$2*(A1704-E1704)/365.25, 0)</f>
        <v>0</v>
      </c>
      <c r="M1704" s="41" t="n">
        <f aca="false">IF(A1704&lt;=$G$2, $D$5*$D$2*(A1704-E1704)/365.25, 0)</f>
        <v>0</v>
      </c>
      <c r="N1704" s="42" t="n">
        <f aca="false">(L1704*H1704 + M1704*I1704) * K1704</f>
        <v>0</v>
      </c>
      <c r="O1704" s="43" t="n">
        <f aca="false">IF(A1704&lt;=$G$2, $D$2*(1-$D$3), 0)</f>
        <v>0</v>
      </c>
      <c r="P1704" s="44" t="n">
        <f aca="false">O1704*I1704*K1704</f>
        <v>0</v>
      </c>
    </row>
    <row r="1705" customFormat="false" ht="15" hidden="false" customHeight="false" outlineLevel="0" collapsed="false">
      <c r="A1705" s="4" t="n">
        <f aca="false">WORKDAY(A1704, 1)</f>
        <v>46268</v>
      </c>
      <c r="B1705" s="33" t="n">
        <f aca="false">DATE(2000, MONTH(A1705), DAY(A1705))</f>
        <v>36772</v>
      </c>
      <c r="C1705" s="33" t="n">
        <f aca="false">VLOOKUP(B1705, $R$9:$S$13, 2)</f>
        <v>36789</v>
      </c>
      <c r="D1705" s="34" t="n">
        <f aca="false">IF(OR(C1705=B1705, AND(C1705&lt;&gt;C1704, C1704&gt;B1704)), 1, 0)</f>
        <v>0</v>
      </c>
      <c r="E1705" s="4" t="n">
        <f aca="false" t="array" ref="E1705:E1705">INDEX($A$9:A1704, MAX(IF($D$9:D1704=1, ROW(D$9:$D1704)-ROW($D$9)+1, 0)))</f>
        <v>46195</v>
      </c>
      <c r="F1705" s="36" t="n">
        <f aca="false">(A1705-$A$2)/365.25</f>
        <v>6.49965776865161</v>
      </c>
      <c r="G1705" s="37" t="n">
        <f aca="false">INDEX('Default Prob'!$P$5:$P$14,MIN(1+_xlfn.IFNA(MATCH(F1705,'Default Prob'!$F$5:$F$14,1),0),COUNT('Default Prob'!$P$5:$P$14)))</f>
        <v>0.0457509688066373</v>
      </c>
      <c r="H1705" s="37" t="n">
        <f aca="false">H1704*EXP(-G1704*(F1705-F1704))</f>
        <v>0.768222515564398</v>
      </c>
      <c r="I1705" s="38" t="n">
        <f aca="false">H1704-H1705</f>
        <v>9.62330614047158E-005</v>
      </c>
      <c r="J1705" s="39" t="n">
        <f aca="false">INDEX('Default Prob'!$C$3:$C$20, _xlfn.IFNA(MATCH(F1705, 'Default Prob'!$B$3:$B$20, 1), 1))</f>
        <v>-0.00361</v>
      </c>
      <c r="K1705" s="40" t="n">
        <f aca="false">1/((1+J1705)^F1705)</f>
        <v>1.02378466748395</v>
      </c>
      <c r="L1705" s="41" t="n">
        <f aca="false">IF(AND(D1705, A1705 &lt;= $G$2), $D$5*$D$2*(A1705-E1705)/365.25, 0)</f>
        <v>0</v>
      </c>
      <c r="M1705" s="41" t="n">
        <f aca="false">IF(A1705&lt;=$G$2, $D$5*$D$2*(A1705-E1705)/365.25, 0)</f>
        <v>0</v>
      </c>
      <c r="N1705" s="42" t="n">
        <f aca="false">(L1705*H1705 + M1705*I1705) * K1705</f>
        <v>0</v>
      </c>
      <c r="O1705" s="43" t="n">
        <f aca="false">IF(A1705&lt;=$G$2, $D$2*(1-$D$3), 0)</f>
        <v>0</v>
      </c>
      <c r="P1705" s="44" t="n">
        <f aca="false">O1705*I1705*K1705</f>
        <v>0</v>
      </c>
    </row>
    <row r="1706" customFormat="false" ht="15" hidden="false" customHeight="false" outlineLevel="0" collapsed="false">
      <c r="A1706" s="4" t="n">
        <f aca="false">WORKDAY(A1705, 1)</f>
        <v>46269</v>
      </c>
      <c r="B1706" s="33" t="n">
        <f aca="false">DATE(2000, MONTH(A1706), DAY(A1706))</f>
        <v>36773</v>
      </c>
      <c r="C1706" s="33" t="n">
        <f aca="false">VLOOKUP(B1706, $R$9:$S$13, 2)</f>
        <v>36789</v>
      </c>
      <c r="D1706" s="34" t="n">
        <f aca="false">IF(OR(C1706=B1706, AND(C1706&lt;&gt;C1705, C1705&gt;B1705)), 1, 0)</f>
        <v>0</v>
      </c>
      <c r="E1706" s="4" t="n">
        <f aca="false" t="array" ref="E1706:E1706">INDEX($A$9:A1705, MAX(IF($D$9:D1705=1, ROW(D$9:$D1705)-ROW($D$9)+1, 0)))</f>
        <v>46195</v>
      </c>
      <c r="F1706" s="36" t="n">
        <f aca="false">(A1706-$A$2)/365.25</f>
        <v>6.50239561943874</v>
      </c>
      <c r="G1706" s="37" t="n">
        <f aca="false">INDEX('Default Prob'!$P$5:$P$14,MIN(1+_xlfn.IFNA(MATCH(F1706,'Default Prob'!$F$5:$F$14,1),0),COUNT('Default Prob'!$P$5:$P$14)))</f>
        <v>0.0457509688066373</v>
      </c>
      <c r="H1706" s="37" t="n">
        <f aca="false">H1705*EXP(-G1705*(F1706-F1705))</f>
        <v>0.768126294556326</v>
      </c>
      <c r="I1706" s="38" t="n">
        <f aca="false">H1705-H1706</f>
        <v>9.62210080712733E-005</v>
      </c>
      <c r="J1706" s="39" t="n">
        <f aca="false">INDEX('Default Prob'!$C$3:$C$20, _xlfn.IFNA(MATCH(F1706, 'Default Prob'!$B$3:$B$20, 1), 1))</f>
        <v>-0.00361</v>
      </c>
      <c r="K1706" s="40" t="n">
        <f aca="false">1/((1+J1706)^F1706)</f>
        <v>1.02379480456296</v>
      </c>
      <c r="L1706" s="41" t="n">
        <f aca="false">IF(AND(D1706, A1706 &lt;= $G$2), $D$5*$D$2*(A1706-E1706)/365.25, 0)</f>
        <v>0</v>
      </c>
      <c r="M1706" s="41" t="n">
        <f aca="false">IF(A1706&lt;=$G$2, $D$5*$D$2*(A1706-E1706)/365.25, 0)</f>
        <v>0</v>
      </c>
      <c r="N1706" s="42" t="n">
        <f aca="false">(L1706*H1706 + M1706*I1706) * K1706</f>
        <v>0</v>
      </c>
      <c r="O1706" s="43" t="n">
        <f aca="false">IF(A1706&lt;=$G$2, $D$2*(1-$D$3), 0)</f>
        <v>0</v>
      </c>
      <c r="P1706" s="44" t="n">
        <f aca="false">O1706*I1706*K1706</f>
        <v>0</v>
      </c>
    </row>
    <row r="1707" customFormat="false" ht="15" hidden="false" customHeight="false" outlineLevel="0" collapsed="false">
      <c r="A1707" s="4" t="n">
        <f aca="false">WORKDAY(A1706, 1)</f>
        <v>46272</v>
      </c>
      <c r="B1707" s="33" t="n">
        <f aca="false">DATE(2000, MONTH(A1707), DAY(A1707))</f>
        <v>36776</v>
      </c>
      <c r="C1707" s="33" t="n">
        <f aca="false">VLOOKUP(B1707, $R$9:$S$13, 2)</f>
        <v>36789</v>
      </c>
      <c r="D1707" s="34" t="n">
        <f aca="false">IF(OR(C1707=B1707, AND(C1707&lt;&gt;C1706, C1706&gt;B1706)), 1, 0)</f>
        <v>0</v>
      </c>
      <c r="E1707" s="4" t="n">
        <f aca="false" t="array" ref="E1707:E1707">INDEX($A$9:A1706, MAX(IF($D$9:D1706=1, ROW(D$9:$D1706)-ROW($D$9)+1, 0)))</f>
        <v>46195</v>
      </c>
      <c r="F1707" s="36" t="n">
        <f aca="false">(A1707-$A$2)/365.25</f>
        <v>6.51060917180014</v>
      </c>
      <c r="G1707" s="37" t="n">
        <f aca="false">INDEX('Default Prob'!$P$5:$P$14,MIN(1+_xlfn.IFNA(MATCH(F1707,'Default Prob'!$F$5:$F$14,1),0),COUNT('Default Prob'!$P$5:$P$14)))</f>
        <v>0.0457509688066373</v>
      </c>
      <c r="H1707" s="37" t="n">
        <f aca="false">H1706*EXP(-G1706*(F1707-F1706))</f>
        <v>0.767837703837018</v>
      </c>
      <c r="I1707" s="38" t="n">
        <f aca="false">H1706-H1707</f>
        <v>0.000288590719308757</v>
      </c>
      <c r="J1707" s="39" t="n">
        <f aca="false">INDEX('Default Prob'!$C$3:$C$20, _xlfn.IFNA(MATCH(F1707, 'Default Prob'!$B$3:$B$20, 1), 1))</f>
        <v>-0.00361</v>
      </c>
      <c r="K1707" s="40" t="n">
        <f aca="false">1/((1+J1707)^F1707)</f>
        <v>1.02382521640226</v>
      </c>
      <c r="L1707" s="41" t="n">
        <f aca="false">IF(AND(D1707, A1707 &lt;= $G$2), $D$5*$D$2*(A1707-E1707)/365.25, 0)</f>
        <v>0</v>
      </c>
      <c r="M1707" s="41" t="n">
        <f aca="false">IF(A1707&lt;=$G$2, $D$5*$D$2*(A1707-E1707)/365.25, 0)</f>
        <v>0</v>
      </c>
      <c r="N1707" s="42" t="n">
        <f aca="false">(L1707*H1707 + M1707*I1707) * K1707</f>
        <v>0</v>
      </c>
      <c r="O1707" s="43" t="n">
        <f aca="false">IF(A1707&lt;=$G$2, $D$2*(1-$D$3), 0)</f>
        <v>0</v>
      </c>
      <c r="P1707" s="44" t="n">
        <f aca="false">O1707*I1707*K1707</f>
        <v>0</v>
      </c>
    </row>
    <row r="1708" customFormat="false" ht="15" hidden="false" customHeight="false" outlineLevel="0" collapsed="false">
      <c r="A1708" s="4" t="n">
        <f aca="false">WORKDAY(A1707, 1)</f>
        <v>46273</v>
      </c>
      <c r="B1708" s="33" t="n">
        <f aca="false">DATE(2000, MONTH(A1708), DAY(A1708))</f>
        <v>36777</v>
      </c>
      <c r="C1708" s="33" t="n">
        <f aca="false">VLOOKUP(B1708, $R$9:$S$13, 2)</f>
        <v>36789</v>
      </c>
      <c r="D1708" s="34" t="n">
        <f aca="false">IF(OR(C1708=B1708, AND(C1708&lt;&gt;C1707, C1707&gt;B1707)), 1, 0)</f>
        <v>0</v>
      </c>
      <c r="E1708" s="4" t="n">
        <f aca="false" t="array" ref="E1708:E1708">INDEX($A$9:A1707, MAX(IF($D$9:D1707=1, ROW(D$9:$D1707)-ROW($D$9)+1, 0)))</f>
        <v>46195</v>
      </c>
      <c r="F1708" s="36" t="n">
        <f aca="false">(A1708-$A$2)/365.25</f>
        <v>6.51334702258727</v>
      </c>
      <c r="G1708" s="37" t="n">
        <f aca="false">INDEX('Default Prob'!$P$5:$P$14,MIN(1+_xlfn.IFNA(MATCH(F1708,'Default Prob'!$F$5:$F$14,1),0),COUNT('Default Prob'!$P$5:$P$14)))</f>
        <v>0.0457509688066373</v>
      </c>
      <c r="H1708" s="37" t="n">
        <f aca="false">H1707*EXP(-G1707*(F1708-F1707))</f>
        <v>0.767741531027185</v>
      </c>
      <c r="I1708" s="38" t="n">
        <f aca="false">H1707-H1708</f>
        <v>9.61728098323178E-005</v>
      </c>
      <c r="J1708" s="39" t="n">
        <f aca="false">INDEX('Default Prob'!$C$3:$C$20, _xlfn.IFNA(MATCH(F1708, 'Default Prob'!$B$3:$B$20, 1), 1))</f>
        <v>-0.00361</v>
      </c>
      <c r="K1708" s="40" t="n">
        <f aca="false">1/((1+J1708)^F1708)</f>
        <v>1.02383535388277</v>
      </c>
      <c r="L1708" s="41" t="n">
        <f aca="false">IF(AND(D1708, A1708 &lt;= $G$2), $D$5*$D$2*(A1708-E1708)/365.25, 0)</f>
        <v>0</v>
      </c>
      <c r="M1708" s="41" t="n">
        <f aca="false">IF(A1708&lt;=$G$2, $D$5*$D$2*(A1708-E1708)/365.25, 0)</f>
        <v>0</v>
      </c>
      <c r="N1708" s="42" t="n">
        <f aca="false">(L1708*H1708 + M1708*I1708) * K1708</f>
        <v>0</v>
      </c>
      <c r="O1708" s="43" t="n">
        <f aca="false">IF(A1708&lt;=$G$2, $D$2*(1-$D$3), 0)</f>
        <v>0</v>
      </c>
      <c r="P1708" s="44" t="n">
        <f aca="false">O1708*I1708*K1708</f>
        <v>0</v>
      </c>
    </row>
    <row r="1709" customFormat="false" ht="15" hidden="false" customHeight="false" outlineLevel="0" collapsed="false">
      <c r="A1709" s="4" t="n">
        <f aca="false">WORKDAY(A1708, 1)</f>
        <v>46274</v>
      </c>
      <c r="B1709" s="33" t="n">
        <f aca="false">DATE(2000, MONTH(A1709), DAY(A1709))</f>
        <v>36778</v>
      </c>
      <c r="C1709" s="33" t="n">
        <f aca="false">VLOOKUP(B1709, $R$9:$S$13, 2)</f>
        <v>36789</v>
      </c>
      <c r="D1709" s="34" t="n">
        <f aca="false">IF(OR(C1709=B1709, AND(C1709&lt;&gt;C1708, C1708&gt;B1708)), 1, 0)</f>
        <v>0</v>
      </c>
      <c r="E1709" s="4" t="n">
        <f aca="false" t="array" ref="E1709:E1709">INDEX($A$9:A1708, MAX(IF($D$9:D1708=1, ROW(D$9:$D1708)-ROW($D$9)+1, 0)))</f>
        <v>46195</v>
      </c>
      <c r="F1709" s="36" t="n">
        <f aca="false">(A1709-$A$2)/365.25</f>
        <v>6.5160848733744</v>
      </c>
      <c r="G1709" s="37" t="n">
        <f aca="false">INDEX('Default Prob'!$P$5:$P$14,MIN(1+_xlfn.IFNA(MATCH(F1709,'Default Prob'!$F$5:$F$14,1),0),COUNT('Default Prob'!$P$5:$P$14)))</f>
        <v>0.0457509688066373</v>
      </c>
      <c r="H1709" s="37" t="n">
        <f aca="false">H1708*EXP(-G1708*(F1709-F1708))</f>
        <v>0.76764537026314</v>
      </c>
      <c r="I1709" s="38" t="n">
        <f aca="false">H1708-H1709</f>
        <v>9.61607640453943E-005</v>
      </c>
      <c r="J1709" s="39" t="n">
        <f aca="false">INDEX('Default Prob'!$C$3:$C$20, _xlfn.IFNA(MATCH(F1709, 'Default Prob'!$B$3:$B$20, 1), 1))</f>
        <v>-0.00361</v>
      </c>
      <c r="K1709" s="40" t="n">
        <f aca="false">1/((1+J1709)^F1709)</f>
        <v>1.02384549146366</v>
      </c>
      <c r="L1709" s="41" t="n">
        <f aca="false">IF(AND(D1709, A1709 &lt;= $G$2), $D$5*$D$2*(A1709-E1709)/365.25, 0)</f>
        <v>0</v>
      </c>
      <c r="M1709" s="41" t="n">
        <f aca="false">IF(A1709&lt;=$G$2, $D$5*$D$2*(A1709-E1709)/365.25, 0)</f>
        <v>0</v>
      </c>
      <c r="N1709" s="42" t="n">
        <f aca="false">(L1709*H1709 + M1709*I1709) * K1709</f>
        <v>0</v>
      </c>
      <c r="O1709" s="43" t="n">
        <f aca="false">IF(A1709&lt;=$G$2, $D$2*(1-$D$3), 0)</f>
        <v>0</v>
      </c>
      <c r="P1709" s="44" t="n">
        <f aca="false">O1709*I1709*K1709</f>
        <v>0</v>
      </c>
    </row>
    <row r="1710" customFormat="false" ht="15" hidden="false" customHeight="false" outlineLevel="0" collapsed="false">
      <c r="A1710" s="4" t="n">
        <f aca="false">WORKDAY(A1709, 1)</f>
        <v>46275</v>
      </c>
      <c r="B1710" s="33" t="n">
        <f aca="false">DATE(2000, MONTH(A1710), DAY(A1710))</f>
        <v>36779</v>
      </c>
      <c r="C1710" s="33" t="n">
        <f aca="false">VLOOKUP(B1710, $R$9:$S$13, 2)</f>
        <v>36789</v>
      </c>
      <c r="D1710" s="34" t="n">
        <f aca="false">IF(OR(C1710=B1710, AND(C1710&lt;&gt;C1709, C1709&gt;B1709)), 1, 0)</f>
        <v>0</v>
      </c>
      <c r="E1710" s="4" t="n">
        <f aca="false" t="array" ref="E1710:E1710">INDEX($A$9:A1709, MAX(IF($D$9:D1709=1, ROW(D$9:$D1709)-ROW($D$9)+1, 0)))</f>
        <v>46195</v>
      </c>
      <c r="F1710" s="36" t="n">
        <f aca="false">(A1710-$A$2)/365.25</f>
        <v>6.51882272416153</v>
      </c>
      <c r="G1710" s="37" t="n">
        <f aca="false">INDEX('Default Prob'!$P$5:$P$14,MIN(1+_xlfn.IFNA(MATCH(F1710,'Default Prob'!$F$5:$F$14,1),0),COUNT('Default Prob'!$P$5:$P$14)))</f>
        <v>0.0457509688066373</v>
      </c>
      <c r="H1710" s="37" t="n">
        <f aca="false">H1709*EXP(-G1709*(F1710-F1709))</f>
        <v>0.767549221543373</v>
      </c>
      <c r="I1710" s="38" t="n">
        <f aca="false">H1709-H1710</f>
        <v>9.61487197672639E-005</v>
      </c>
      <c r="J1710" s="39" t="n">
        <f aca="false">INDEX('Default Prob'!$C$3:$C$20, _xlfn.IFNA(MATCH(F1710, 'Default Prob'!$B$3:$B$20, 1), 1))</f>
        <v>-0.00361</v>
      </c>
      <c r="K1710" s="40" t="n">
        <f aca="false">1/((1+J1710)^F1710)</f>
        <v>1.02385562914493</v>
      </c>
      <c r="L1710" s="41" t="n">
        <f aca="false">IF(AND(D1710, A1710 &lt;= $G$2), $D$5*$D$2*(A1710-E1710)/365.25, 0)</f>
        <v>0</v>
      </c>
      <c r="M1710" s="41" t="n">
        <f aca="false">IF(A1710&lt;=$G$2, $D$5*$D$2*(A1710-E1710)/365.25, 0)</f>
        <v>0</v>
      </c>
      <c r="N1710" s="42" t="n">
        <f aca="false">(L1710*H1710 + M1710*I1710) * K1710</f>
        <v>0</v>
      </c>
      <c r="O1710" s="43" t="n">
        <f aca="false">IF(A1710&lt;=$G$2, $D$2*(1-$D$3), 0)</f>
        <v>0</v>
      </c>
      <c r="P1710" s="44" t="n">
        <f aca="false">O1710*I1710*K1710</f>
        <v>0</v>
      </c>
    </row>
    <row r="1711" customFormat="false" ht="15" hidden="false" customHeight="false" outlineLevel="0" collapsed="false">
      <c r="A1711" s="4" t="n">
        <f aca="false">WORKDAY(A1710, 1)</f>
        <v>46276</v>
      </c>
      <c r="B1711" s="33" t="n">
        <f aca="false">DATE(2000, MONTH(A1711), DAY(A1711))</f>
        <v>36780</v>
      </c>
      <c r="C1711" s="33" t="n">
        <f aca="false">VLOOKUP(B1711, $R$9:$S$13, 2)</f>
        <v>36789</v>
      </c>
      <c r="D1711" s="34" t="n">
        <f aca="false">IF(OR(C1711=B1711, AND(C1711&lt;&gt;C1710, C1710&gt;B1710)), 1, 0)</f>
        <v>0</v>
      </c>
      <c r="E1711" s="4" t="n">
        <f aca="false" t="array" ref="E1711:E1711">INDEX($A$9:A1710, MAX(IF($D$9:D1710=1, ROW(D$9:$D1710)-ROW($D$9)+1, 0)))</f>
        <v>46195</v>
      </c>
      <c r="F1711" s="36" t="n">
        <f aca="false">(A1711-$A$2)/365.25</f>
        <v>6.52156057494867</v>
      </c>
      <c r="G1711" s="37" t="n">
        <f aca="false">INDEX('Default Prob'!$P$5:$P$14,MIN(1+_xlfn.IFNA(MATCH(F1711,'Default Prob'!$F$5:$F$14,1),0),COUNT('Default Prob'!$P$5:$P$14)))</f>
        <v>0.0457509688066373</v>
      </c>
      <c r="H1711" s="37" t="n">
        <f aca="false">H1710*EXP(-G1710*(F1711-F1710))</f>
        <v>0.767453084866375</v>
      </c>
      <c r="I1711" s="38" t="n">
        <f aca="false">H1710-H1711</f>
        <v>9.61366769977046E-005</v>
      </c>
      <c r="J1711" s="39" t="n">
        <f aca="false">INDEX('Default Prob'!$C$3:$C$20, _xlfn.IFNA(MATCH(F1711, 'Default Prob'!$B$3:$B$20, 1), 1))</f>
        <v>-0.00361</v>
      </c>
      <c r="K1711" s="40" t="n">
        <f aca="false">1/((1+J1711)^F1711)</f>
        <v>1.02386576692658</v>
      </c>
      <c r="L1711" s="41" t="n">
        <f aca="false">IF(AND(D1711, A1711 &lt;= $G$2), $D$5*$D$2*(A1711-E1711)/365.25, 0)</f>
        <v>0</v>
      </c>
      <c r="M1711" s="41" t="n">
        <f aca="false">IF(A1711&lt;=$G$2, $D$5*$D$2*(A1711-E1711)/365.25, 0)</f>
        <v>0</v>
      </c>
      <c r="N1711" s="42" t="n">
        <f aca="false">(L1711*H1711 + M1711*I1711) * K1711</f>
        <v>0</v>
      </c>
      <c r="O1711" s="43" t="n">
        <f aca="false">IF(A1711&lt;=$G$2, $D$2*(1-$D$3), 0)</f>
        <v>0</v>
      </c>
      <c r="P1711" s="44" t="n">
        <f aca="false">O1711*I1711*K1711</f>
        <v>0</v>
      </c>
    </row>
    <row r="1712" customFormat="false" ht="15" hidden="false" customHeight="false" outlineLevel="0" collapsed="false">
      <c r="A1712" s="4" t="n">
        <f aca="false">WORKDAY(A1711, 1)</f>
        <v>46279</v>
      </c>
      <c r="B1712" s="33" t="n">
        <f aca="false">DATE(2000, MONTH(A1712), DAY(A1712))</f>
        <v>36783</v>
      </c>
      <c r="C1712" s="33" t="n">
        <f aca="false">VLOOKUP(B1712, $R$9:$S$13, 2)</f>
        <v>36789</v>
      </c>
      <c r="D1712" s="34" t="n">
        <f aca="false">IF(OR(C1712=B1712, AND(C1712&lt;&gt;C1711, C1711&gt;B1711)), 1, 0)</f>
        <v>0</v>
      </c>
      <c r="E1712" s="4" t="n">
        <f aca="false" t="array" ref="E1712:E1712">INDEX($A$9:A1711, MAX(IF($D$9:D1711=1, ROW(D$9:$D1711)-ROW($D$9)+1, 0)))</f>
        <v>46195</v>
      </c>
      <c r="F1712" s="36" t="n">
        <f aca="false">(A1712-$A$2)/365.25</f>
        <v>6.52977412731006</v>
      </c>
      <c r="G1712" s="37" t="n">
        <f aca="false">INDEX('Default Prob'!$P$5:$P$14,MIN(1+_xlfn.IFNA(MATCH(F1712,'Default Prob'!$F$5:$F$14,1),0),COUNT('Default Prob'!$P$5:$P$14)))</f>
        <v>0.0457509688066373</v>
      </c>
      <c r="H1712" s="37" t="n">
        <f aca="false">H1711*EXP(-G1711*(F1712-F1711))</f>
        <v>0.767164747076917</v>
      </c>
      <c r="I1712" s="38" t="n">
        <f aca="false">H1711-H1712</f>
        <v>0.00028833778945847</v>
      </c>
      <c r="J1712" s="39" t="n">
        <f aca="false">INDEX('Default Prob'!$C$3:$C$20, _xlfn.IFNA(MATCH(F1712, 'Default Prob'!$B$3:$B$20, 1), 1))</f>
        <v>-0.00361</v>
      </c>
      <c r="K1712" s="40" t="n">
        <f aca="false">1/((1+J1712)^F1712)</f>
        <v>1.02389618087381</v>
      </c>
      <c r="L1712" s="41" t="n">
        <f aca="false">IF(AND(D1712, A1712 &lt;= $G$2), $D$5*$D$2*(A1712-E1712)/365.25, 0)</f>
        <v>0</v>
      </c>
      <c r="M1712" s="41" t="n">
        <f aca="false">IF(A1712&lt;=$G$2, $D$5*$D$2*(A1712-E1712)/365.25, 0)</f>
        <v>0</v>
      </c>
      <c r="N1712" s="42" t="n">
        <f aca="false">(L1712*H1712 + M1712*I1712) * K1712</f>
        <v>0</v>
      </c>
      <c r="O1712" s="43" t="n">
        <f aca="false">IF(A1712&lt;=$G$2, $D$2*(1-$D$3), 0)</f>
        <v>0</v>
      </c>
      <c r="P1712" s="44" t="n">
        <f aca="false">O1712*I1712*K1712</f>
        <v>0</v>
      </c>
    </row>
    <row r="1713" customFormat="false" ht="15" hidden="false" customHeight="false" outlineLevel="0" collapsed="false">
      <c r="A1713" s="4" t="n">
        <f aca="false">WORKDAY(A1712, 1)</f>
        <v>46280</v>
      </c>
      <c r="B1713" s="33" t="n">
        <f aca="false">DATE(2000, MONTH(A1713), DAY(A1713))</f>
        <v>36784</v>
      </c>
      <c r="C1713" s="33" t="n">
        <f aca="false">VLOOKUP(B1713, $R$9:$S$13, 2)</f>
        <v>36789</v>
      </c>
      <c r="D1713" s="34" t="n">
        <f aca="false">IF(OR(C1713=B1713, AND(C1713&lt;&gt;C1712, C1712&gt;B1712)), 1, 0)</f>
        <v>0</v>
      </c>
      <c r="E1713" s="4" t="n">
        <f aca="false" t="array" ref="E1713:E1713">INDEX($A$9:A1712, MAX(IF($D$9:D1712=1, ROW(D$9:$D1712)-ROW($D$9)+1, 0)))</f>
        <v>46195</v>
      </c>
      <c r="F1713" s="36" t="n">
        <f aca="false">(A1713-$A$2)/365.25</f>
        <v>6.53251197809719</v>
      </c>
      <c r="G1713" s="37" t="n">
        <f aca="false">INDEX('Default Prob'!$P$5:$P$14,MIN(1+_xlfn.IFNA(MATCH(F1713,'Default Prob'!$F$5:$F$14,1),0),COUNT('Default Prob'!$P$5:$P$14)))</f>
        <v>0.0457509688066373</v>
      </c>
      <c r="H1713" s="37" t="n">
        <f aca="false">H1712*EXP(-G1712*(F1713-F1712))</f>
        <v>0.767068658555915</v>
      </c>
      <c r="I1713" s="38" t="n">
        <f aca="false">H1712-H1713</f>
        <v>9.60885210012918E-005</v>
      </c>
      <c r="J1713" s="39" t="n">
        <f aca="false">INDEX('Default Prob'!$C$3:$C$20, _xlfn.IFNA(MATCH(F1713, 'Default Prob'!$B$3:$B$20, 1), 1))</f>
        <v>-0.00361</v>
      </c>
      <c r="K1713" s="40" t="n">
        <f aca="false">1/((1+J1713)^F1713)</f>
        <v>1.02390631905698</v>
      </c>
      <c r="L1713" s="41" t="n">
        <f aca="false">IF(AND(D1713, A1713 &lt;= $G$2), $D$5*$D$2*(A1713-E1713)/365.25, 0)</f>
        <v>0</v>
      </c>
      <c r="M1713" s="41" t="n">
        <f aca="false">IF(A1713&lt;=$G$2, $D$5*$D$2*(A1713-E1713)/365.25, 0)</f>
        <v>0</v>
      </c>
      <c r="N1713" s="42" t="n">
        <f aca="false">(L1713*H1713 + M1713*I1713) * K1713</f>
        <v>0</v>
      </c>
      <c r="O1713" s="43" t="n">
        <f aca="false">IF(A1713&lt;=$G$2, $D$2*(1-$D$3), 0)</f>
        <v>0</v>
      </c>
      <c r="P1713" s="44" t="n">
        <f aca="false">O1713*I1713*K1713</f>
        <v>0</v>
      </c>
    </row>
    <row r="1714" customFormat="false" ht="15" hidden="false" customHeight="false" outlineLevel="0" collapsed="false">
      <c r="A1714" s="4" t="n">
        <f aca="false">WORKDAY(A1713, 1)</f>
        <v>46281</v>
      </c>
      <c r="B1714" s="33" t="n">
        <f aca="false">DATE(2000, MONTH(A1714), DAY(A1714))</f>
        <v>36785</v>
      </c>
      <c r="C1714" s="33" t="n">
        <f aca="false">VLOOKUP(B1714, $R$9:$S$13, 2)</f>
        <v>36789</v>
      </c>
      <c r="D1714" s="34" t="n">
        <f aca="false">IF(OR(C1714=B1714, AND(C1714&lt;&gt;C1713, C1713&gt;B1713)), 1, 0)</f>
        <v>0</v>
      </c>
      <c r="E1714" s="4" t="n">
        <f aca="false" t="array" ref="E1714:E1714">INDEX($A$9:A1713, MAX(IF($D$9:D1713=1, ROW(D$9:$D1713)-ROW($D$9)+1, 0)))</f>
        <v>46195</v>
      </c>
      <c r="F1714" s="36" t="n">
        <f aca="false">(A1714-$A$2)/365.25</f>
        <v>6.53524982888433</v>
      </c>
      <c r="G1714" s="37" t="n">
        <f aca="false">INDEX('Default Prob'!$P$5:$P$14,MIN(1+_xlfn.IFNA(MATCH(F1714,'Default Prob'!$F$5:$F$14,1),0),COUNT('Default Prob'!$P$5:$P$14)))</f>
        <v>0.0457509688066373</v>
      </c>
      <c r="H1714" s="37" t="n">
        <f aca="false">H1713*EXP(-G1713*(F1714-F1713))</f>
        <v>0.766972582070143</v>
      </c>
      <c r="I1714" s="38" t="n">
        <f aca="false">H1713-H1714</f>
        <v>9.60764857717011E-005</v>
      </c>
      <c r="J1714" s="39" t="n">
        <f aca="false">INDEX('Default Prob'!$C$3:$C$20, _xlfn.IFNA(MATCH(F1714, 'Default Prob'!$B$3:$B$20, 1), 1))</f>
        <v>-0.00361</v>
      </c>
      <c r="K1714" s="40" t="n">
        <f aca="false">1/((1+J1714)^F1714)</f>
        <v>1.02391645734054</v>
      </c>
      <c r="L1714" s="41" t="n">
        <f aca="false">IF(AND(D1714, A1714 &lt;= $G$2), $D$5*$D$2*(A1714-E1714)/365.25, 0)</f>
        <v>0</v>
      </c>
      <c r="M1714" s="41" t="n">
        <f aca="false">IF(A1714&lt;=$G$2, $D$5*$D$2*(A1714-E1714)/365.25, 0)</f>
        <v>0</v>
      </c>
      <c r="N1714" s="42" t="n">
        <f aca="false">(L1714*H1714 + M1714*I1714) * K1714</f>
        <v>0</v>
      </c>
      <c r="O1714" s="43" t="n">
        <f aca="false">IF(A1714&lt;=$G$2, $D$2*(1-$D$3), 0)</f>
        <v>0</v>
      </c>
      <c r="P1714" s="44" t="n">
        <f aca="false">O1714*I1714*K1714</f>
        <v>0</v>
      </c>
    </row>
    <row r="1715" customFormat="false" ht="15" hidden="false" customHeight="false" outlineLevel="0" collapsed="false">
      <c r="A1715" s="4" t="n">
        <f aca="false">WORKDAY(A1714, 1)</f>
        <v>46282</v>
      </c>
      <c r="B1715" s="33" t="n">
        <f aca="false">DATE(2000, MONTH(A1715), DAY(A1715))</f>
        <v>36786</v>
      </c>
      <c r="C1715" s="33" t="n">
        <f aca="false">VLOOKUP(B1715, $R$9:$S$13, 2)</f>
        <v>36789</v>
      </c>
      <c r="D1715" s="34" t="n">
        <f aca="false">IF(OR(C1715=B1715, AND(C1715&lt;&gt;C1714, C1714&gt;B1714)), 1, 0)</f>
        <v>0</v>
      </c>
      <c r="E1715" s="4" t="n">
        <f aca="false" t="array" ref="E1715:E1715">INDEX($A$9:A1714, MAX(IF($D$9:D1714=1, ROW(D$9:$D1714)-ROW($D$9)+1, 0)))</f>
        <v>46195</v>
      </c>
      <c r="F1715" s="36" t="n">
        <f aca="false">(A1715-$A$2)/365.25</f>
        <v>6.53798767967146</v>
      </c>
      <c r="G1715" s="37" t="n">
        <f aca="false">INDEX('Default Prob'!$P$5:$P$14,MIN(1+_xlfn.IFNA(MATCH(F1715,'Default Prob'!$F$5:$F$14,1),0),COUNT('Default Prob'!$P$5:$P$14)))</f>
        <v>0.0457509688066373</v>
      </c>
      <c r="H1715" s="37" t="n">
        <f aca="false">H1714*EXP(-G1714*(F1715-F1714))</f>
        <v>0.766876517618094</v>
      </c>
      <c r="I1715" s="38" t="n">
        <f aca="false">H1714-H1715</f>
        <v>9.60644520494602E-005</v>
      </c>
      <c r="J1715" s="39" t="n">
        <f aca="false">INDEX('Default Prob'!$C$3:$C$20, _xlfn.IFNA(MATCH(F1715, 'Default Prob'!$B$3:$B$20, 1), 1))</f>
        <v>-0.00361</v>
      </c>
      <c r="K1715" s="40" t="n">
        <f aca="false">1/((1+J1715)^F1715)</f>
        <v>1.02392659572449</v>
      </c>
      <c r="L1715" s="41" t="n">
        <f aca="false">IF(AND(D1715, A1715 &lt;= $G$2), $D$5*$D$2*(A1715-E1715)/365.25, 0)</f>
        <v>0</v>
      </c>
      <c r="M1715" s="41" t="n">
        <f aca="false">IF(A1715&lt;=$G$2, $D$5*$D$2*(A1715-E1715)/365.25, 0)</f>
        <v>0</v>
      </c>
      <c r="N1715" s="42" t="n">
        <f aca="false">(L1715*H1715 + M1715*I1715) * K1715</f>
        <v>0</v>
      </c>
      <c r="O1715" s="43" t="n">
        <f aca="false">IF(A1715&lt;=$G$2, $D$2*(1-$D$3), 0)</f>
        <v>0</v>
      </c>
      <c r="P1715" s="44" t="n">
        <f aca="false">O1715*I1715*K1715</f>
        <v>0</v>
      </c>
    </row>
    <row r="1716" customFormat="false" ht="15" hidden="false" customHeight="false" outlineLevel="0" collapsed="false">
      <c r="A1716" s="4" t="n">
        <f aca="false">WORKDAY(A1715, 1)</f>
        <v>46283</v>
      </c>
      <c r="B1716" s="33" t="n">
        <f aca="false">DATE(2000, MONTH(A1716), DAY(A1716))</f>
        <v>36787</v>
      </c>
      <c r="C1716" s="33" t="n">
        <f aca="false">VLOOKUP(B1716, $R$9:$S$13, 2)</f>
        <v>36789</v>
      </c>
      <c r="D1716" s="34" t="n">
        <f aca="false">IF(OR(C1716=B1716, AND(C1716&lt;&gt;C1715, C1715&gt;B1715)), 1, 0)</f>
        <v>0</v>
      </c>
      <c r="E1716" s="4" t="n">
        <f aca="false" t="array" ref="E1716:E1716">INDEX($A$9:A1715, MAX(IF($D$9:D1715=1, ROW(D$9:$D1715)-ROW($D$9)+1, 0)))</f>
        <v>46195</v>
      </c>
      <c r="F1716" s="36" t="n">
        <f aca="false">(A1716-$A$2)/365.25</f>
        <v>6.54072553045859</v>
      </c>
      <c r="G1716" s="37" t="n">
        <f aca="false">INDEX('Default Prob'!$P$5:$P$14,MIN(1+_xlfn.IFNA(MATCH(F1716,'Default Prob'!$F$5:$F$14,1),0),COUNT('Default Prob'!$P$5:$P$14)))</f>
        <v>0.0457509688066373</v>
      </c>
      <c r="H1716" s="37" t="n">
        <f aca="false">H1715*EXP(-G1715*(F1716-F1715))</f>
        <v>0.766780465198259</v>
      </c>
      <c r="I1716" s="38" t="n">
        <f aca="false">H1715-H1716</f>
        <v>9.60524198345691E-005</v>
      </c>
      <c r="J1716" s="39" t="n">
        <f aca="false">INDEX('Default Prob'!$C$3:$C$20, _xlfn.IFNA(MATCH(F1716, 'Default Prob'!$B$3:$B$20, 1), 1))</f>
        <v>-0.00361</v>
      </c>
      <c r="K1716" s="40" t="n">
        <f aca="false">1/((1+J1716)^F1716)</f>
        <v>1.02393673420881</v>
      </c>
      <c r="L1716" s="41" t="n">
        <f aca="false">IF(AND(D1716, A1716 &lt;= $G$2), $D$5*$D$2*(A1716-E1716)/365.25, 0)</f>
        <v>0</v>
      </c>
      <c r="M1716" s="41" t="n">
        <f aca="false">IF(A1716&lt;=$G$2, $D$5*$D$2*(A1716-E1716)/365.25, 0)</f>
        <v>0</v>
      </c>
      <c r="N1716" s="42" t="n">
        <f aca="false">(L1716*H1716 + M1716*I1716) * K1716</f>
        <v>0</v>
      </c>
      <c r="O1716" s="43" t="n">
        <f aca="false">IF(A1716&lt;=$G$2, $D$2*(1-$D$3), 0)</f>
        <v>0</v>
      </c>
      <c r="P1716" s="44" t="n">
        <f aca="false">O1716*I1716*K1716</f>
        <v>0</v>
      </c>
    </row>
    <row r="1717" customFormat="false" ht="15" hidden="false" customHeight="false" outlineLevel="0" collapsed="false">
      <c r="A1717" s="4" t="n">
        <f aca="false">WORKDAY(A1716, 1)</f>
        <v>46286</v>
      </c>
      <c r="B1717" s="33" t="n">
        <f aca="false">DATE(2000, MONTH(A1717), DAY(A1717))</f>
        <v>36790</v>
      </c>
      <c r="C1717" s="33" t="n">
        <f aca="false">VLOOKUP(B1717, $R$9:$S$13, 2)</f>
        <v>36880</v>
      </c>
      <c r="D1717" s="34" t="n">
        <f aca="false">IF(OR(C1717=B1717, AND(C1717&lt;&gt;C1716, C1716&gt;B1716)), 1, 0)</f>
        <v>1</v>
      </c>
      <c r="E1717" s="4" t="n">
        <f aca="false" t="array" ref="E1717:E1717">INDEX($A$9:A1716, MAX(IF($D$9:D1716=1, ROW(D$9:$D1716)-ROW($D$9)+1, 0)))</f>
        <v>46195</v>
      </c>
      <c r="F1717" s="36" t="n">
        <f aca="false">(A1717-$A$2)/365.25</f>
        <v>6.54893908281999</v>
      </c>
      <c r="G1717" s="37" t="n">
        <f aca="false">INDEX('Default Prob'!$P$5:$P$14,MIN(1+_xlfn.IFNA(MATCH(F1717,'Default Prob'!$F$5:$F$14,1),0),COUNT('Default Prob'!$P$5:$P$14)))</f>
        <v>0.0457509688066373</v>
      </c>
      <c r="H1717" s="37" t="n">
        <f aca="false">H1716*EXP(-G1716*(F1717-F1716))</f>
        <v>0.766492380116976</v>
      </c>
      <c r="I1717" s="38" t="n">
        <f aca="false">H1716-H1717</f>
        <v>0.000288085081283862</v>
      </c>
      <c r="J1717" s="39" t="n">
        <f aca="false">INDEX('Default Prob'!$C$3:$C$20, _xlfn.IFNA(MATCH(F1717, 'Default Prob'!$B$3:$B$20, 1), 1))</f>
        <v>-0.00361</v>
      </c>
      <c r="K1717" s="40" t="n">
        <f aca="false">1/((1+J1717)^F1717)</f>
        <v>1.02396715026413</v>
      </c>
      <c r="L1717" s="41" t="n">
        <f aca="false">IF(AND(D1717, A1717 &lt;= $G$2), $D$5*$D$2*(A1717-E1717)/365.25, 0)</f>
        <v>0</v>
      </c>
      <c r="M1717" s="41" t="n">
        <f aca="false">IF(A1717&lt;=$G$2, $D$5*$D$2*(A1717-E1717)/365.25, 0)</f>
        <v>0</v>
      </c>
      <c r="N1717" s="42" t="n">
        <f aca="false">(L1717*H1717 + M1717*I1717) * K1717</f>
        <v>0</v>
      </c>
      <c r="O1717" s="43" t="n">
        <f aca="false">IF(A1717&lt;=$G$2, $D$2*(1-$D$3), 0)</f>
        <v>0</v>
      </c>
      <c r="P1717" s="44" t="n">
        <f aca="false">O1717*I1717*K1717</f>
        <v>0</v>
      </c>
    </row>
    <row r="1718" customFormat="false" ht="15" hidden="false" customHeight="false" outlineLevel="0" collapsed="false">
      <c r="A1718" s="4" t="n">
        <f aca="false">WORKDAY(A1717, 1)</f>
        <v>46287</v>
      </c>
      <c r="B1718" s="33" t="n">
        <f aca="false">DATE(2000, MONTH(A1718), DAY(A1718))</f>
        <v>36791</v>
      </c>
      <c r="C1718" s="33" t="n">
        <f aca="false">VLOOKUP(B1718, $R$9:$S$13, 2)</f>
        <v>36880</v>
      </c>
      <c r="D1718" s="34" t="n">
        <f aca="false">IF(OR(C1718=B1718, AND(C1718&lt;&gt;C1717, C1717&gt;B1717)), 1, 0)</f>
        <v>0</v>
      </c>
      <c r="E1718" s="4" t="n">
        <f aca="false" t="array" ref="E1718:E1718">INDEX($A$9:A1717, MAX(IF($D$9:D1717=1, ROW(D$9:$D1717)-ROW($D$9)+1, 0)))</f>
        <v>46286</v>
      </c>
      <c r="F1718" s="36" t="n">
        <f aca="false">(A1718-$A$2)/365.25</f>
        <v>6.55167693360712</v>
      </c>
      <c r="G1718" s="37" t="n">
        <f aca="false">INDEX('Default Prob'!$P$5:$P$14,MIN(1+_xlfn.IFNA(MATCH(F1718,'Default Prob'!$F$5:$F$14,1),0),COUNT('Default Prob'!$P$5:$P$14)))</f>
        <v>0.0457509688066373</v>
      </c>
      <c r="H1718" s="37" t="n">
        <f aca="false">H1717*EXP(-G1717*(F1718-F1717))</f>
        <v>0.766396375810932</v>
      </c>
      <c r="I1718" s="38" t="n">
        <f aca="false">H1717-H1718</f>
        <v>9.60043060435067E-005</v>
      </c>
      <c r="J1718" s="39" t="n">
        <f aca="false">INDEX('Default Prob'!$C$3:$C$20, _xlfn.IFNA(MATCH(F1718, 'Default Prob'!$B$3:$B$20, 1), 1))</f>
        <v>-0.00361</v>
      </c>
      <c r="K1718" s="40" t="n">
        <f aca="false">1/((1+J1718)^F1718)</f>
        <v>1.02397728915001</v>
      </c>
      <c r="L1718" s="41" t="n">
        <f aca="false">IF(AND(D1718, A1718 &lt;= $G$2), $D$5*$D$2*(A1718-E1718)/365.25, 0)</f>
        <v>0</v>
      </c>
      <c r="M1718" s="41" t="n">
        <f aca="false">IF(A1718&lt;=$G$2, $D$5*$D$2*(A1718-E1718)/365.25, 0)</f>
        <v>0</v>
      </c>
      <c r="N1718" s="42" t="n">
        <f aca="false">(L1718*H1718 + M1718*I1718) * K1718</f>
        <v>0</v>
      </c>
      <c r="O1718" s="43" t="n">
        <f aca="false">IF(A1718&lt;=$G$2, $D$2*(1-$D$3), 0)</f>
        <v>0</v>
      </c>
      <c r="P1718" s="44" t="n">
        <f aca="false">O1718*I1718*K1718</f>
        <v>0</v>
      </c>
    </row>
    <row r="1719" customFormat="false" ht="15" hidden="false" customHeight="false" outlineLevel="0" collapsed="false">
      <c r="A1719" s="4" t="n">
        <f aca="false">WORKDAY(A1718, 1)</f>
        <v>46288</v>
      </c>
      <c r="B1719" s="33" t="n">
        <f aca="false">DATE(2000, MONTH(A1719), DAY(A1719))</f>
        <v>36792</v>
      </c>
      <c r="C1719" s="33" t="n">
        <f aca="false">VLOOKUP(B1719, $R$9:$S$13, 2)</f>
        <v>36880</v>
      </c>
      <c r="D1719" s="34" t="n">
        <f aca="false">IF(OR(C1719=B1719, AND(C1719&lt;&gt;C1718, C1718&gt;B1718)), 1, 0)</f>
        <v>0</v>
      </c>
      <c r="E1719" s="4" t="n">
        <f aca="false" t="array" ref="E1719:E1719">INDEX($A$9:A1718, MAX(IF($D$9:D1718=1, ROW(D$9:$D1718)-ROW($D$9)+1, 0)))</f>
        <v>46286</v>
      </c>
      <c r="F1719" s="36" t="n">
        <f aca="false">(A1719-$A$2)/365.25</f>
        <v>6.55441478439425</v>
      </c>
      <c r="G1719" s="37" t="n">
        <f aca="false">INDEX('Default Prob'!$P$5:$P$14,MIN(1+_xlfn.IFNA(MATCH(F1719,'Default Prob'!$F$5:$F$14,1),0),COUNT('Default Prob'!$P$5:$P$14)))</f>
        <v>0.0457509688066373</v>
      </c>
      <c r="H1719" s="37" t="n">
        <f aca="false">H1718*EXP(-G1718*(F1719-F1718))</f>
        <v>0.76630038352957</v>
      </c>
      <c r="I1719" s="38" t="n">
        <f aca="false">H1718-H1719</f>
        <v>9.5992281362034E-005</v>
      </c>
      <c r="J1719" s="39" t="n">
        <f aca="false">INDEX('Default Prob'!$C$3:$C$20, _xlfn.IFNA(MATCH(F1719, 'Default Prob'!$B$3:$B$20, 1), 1))</f>
        <v>-0.00361</v>
      </c>
      <c r="K1719" s="40" t="n">
        <f aca="false">1/((1+J1719)^F1719)</f>
        <v>1.02398742813628</v>
      </c>
      <c r="L1719" s="41" t="n">
        <f aca="false">IF(AND(D1719, A1719 &lt;= $G$2), $D$5*$D$2*(A1719-E1719)/365.25, 0)</f>
        <v>0</v>
      </c>
      <c r="M1719" s="41" t="n">
        <f aca="false">IF(A1719&lt;=$G$2, $D$5*$D$2*(A1719-E1719)/365.25, 0)</f>
        <v>0</v>
      </c>
      <c r="N1719" s="42" t="n">
        <f aca="false">(L1719*H1719 + M1719*I1719) * K1719</f>
        <v>0</v>
      </c>
      <c r="O1719" s="43" t="n">
        <f aca="false">IF(A1719&lt;=$G$2, $D$2*(1-$D$3), 0)</f>
        <v>0</v>
      </c>
      <c r="P1719" s="44" t="n">
        <f aca="false">O1719*I1719*K1719</f>
        <v>0</v>
      </c>
    </row>
    <row r="1720" customFormat="false" ht="15" hidden="false" customHeight="false" outlineLevel="0" collapsed="false">
      <c r="A1720" s="4" t="n">
        <f aca="false">WORKDAY(A1719, 1)</f>
        <v>46289</v>
      </c>
      <c r="B1720" s="33" t="n">
        <f aca="false">DATE(2000, MONTH(A1720), DAY(A1720))</f>
        <v>36793</v>
      </c>
      <c r="C1720" s="33" t="n">
        <f aca="false">VLOOKUP(B1720, $R$9:$S$13, 2)</f>
        <v>36880</v>
      </c>
      <c r="D1720" s="34" t="n">
        <f aca="false">IF(OR(C1720=B1720, AND(C1720&lt;&gt;C1719, C1719&gt;B1719)), 1, 0)</f>
        <v>0</v>
      </c>
      <c r="E1720" s="4" t="n">
        <f aca="false" t="array" ref="E1720:E1720">INDEX($A$9:A1719, MAX(IF($D$9:D1719=1, ROW(D$9:$D1719)-ROW($D$9)+1, 0)))</f>
        <v>46286</v>
      </c>
      <c r="F1720" s="36" t="n">
        <f aca="false">(A1720-$A$2)/365.25</f>
        <v>6.55715263518138</v>
      </c>
      <c r="G1720" s="37" t="n">
        <f aca="false">INDEX('Default Prob'!$P$5:$P$14,MIN(1+_xlfn.IFNA(MATCH(F1720,'Default Prob'!$F$5:$F$14,1),0),COUNT('Default Prob'!$P$5:$P$14)))</f>
        <v>0.0457509688066373</v>
      </c>
      <c r="H1720" s="37" t="n">
        <f aca="false">H1719*EXP(-G1719*(F1720-F1719))</f>
        <v>0.766204403271384</v>
      </c>
      <c r="I1720" s="38" t="n">
        <f aca="false">H1719-H1720</f>
        <v>9.59802581865787E-005</v>
      </c>
      <c r="J1720" s="39" t="n">
        <f aca="false">INDEX('Default Prob'!$C$3:$C$20, _xlfn.IFNA(MATCH(F1720, 'Default Prob'!$B$3:$B$20, 1), 1))</f>
        <v>-0.00361</v>
      </c>
      <c r="K1720" s="40" t="n">
        <f aca="false">1/((1+J1720)^F1720)</f>
        <v>1.02399756722295</v>
      </c>
      <c r="L1720" s="41" t="n">
        <f aca="false">IF(AND(D1720, A1720 &lt;= $G$2), $D$5*$D$2*(A1720-E1720)/365.25, 0)</f>
        <v>0</v>
      </c>
      <c r="M1720" s="41" t="n">
        <f aca="false">IF(A1720&lt;=$G$2, $D$5*$D$2*(A1720-E1720)/365.25, 0)</f>
        <v>0</v>
      </c>
      <c r="N1720" s="42" t="n">
        <f aca="false">(L1720*H1720 + M1720*I1720) * K1720</f>
        <v>0</v>
      </c>
      <c r="O1720" s="43" t="n">
        <f aca="false">IF(A1720&lt;=$G$2, $D$2*(1-$D$3), 0)</f>
        <v>0</v>
      </c>
      <c r="P1720" s="44" t="n">
        <f aca="false">O1720*I1720*K1720</f>
        <v>0</v>
      </c>
    </row>
    <row r="1721" customFormat="false" ht="15" hidden="false" customHeight="false" outlineLevel="0" collapsed="false">
      <c r="A1721" s="4" t="n">
        <f aca="false">WORKDAY(A1720, 1)</f>
        <v>46290</v>
      </c>
      <c r="B1721" s="33" t="n">
        <f aca="false">DATE(2000, MONTH(A1721), DAY(A1721))</f>
        <v>36794</v>
      </c>
      <c r="C1721" s="33" t="n">
        <f aca="false">VLOOKUP(B1721, $R$9:$S$13, 2)</f>
        <v>36880</v>
      </c>
      <c r="D1721" s="34" t="n">
        <f aca="false">IF(OR(C1721=B1721, AND(C1721&lt;&gt;C1720, C1720&gt;B1720)), 1, 0)</f>
        <v>0</v>
      </c>
      <c r="E1721" s="4" t="n">
        <f aca="false" t="array" ref="E1721:E1721">INDEX($A$9:A1720, MAX(IF($D$9:D1720=1, ROW(D$9:$D1720)-ROW($D$9)+1, 0)))</f>
        <v>46286</v>
      </c>
      <c r="F1721" s="36" t="n">
        <f aca="false">(A1721-$A$2)/365.25</f>
        <v>6.55989048596851</v>
      </c>
      <c r="G1721" s="37" t="n">
        <f aca="false">INDEX('Default Prob'!$P$5:$P$14,MIN(1+_xlfn.IFNA(MATCH(F1721,'Default Prob'!$F$5:$F$14,1),0),COUNT('Default Prob'!$P$5:$P$14)))</f>
        <v>0.0457509688066373</v>
      </c>
      <c r="H1721" s="37" t="n">
        <f aca="false">H1720*EXP(-G1720*(F1721-F1720))</f>
        <v>0.766108435034866</v>
      </c>
      <c r="I1721" s="38" t="n">
        <f aca="false">H1720-H1721</f>
        <v>9.596823651703E-005</v>
      </c>
      <c r="J1721" s="39" t="n">
        <f aca="false">INDEX('Default Prob'!$C$3:$C$20, _xlfn.IFNA(MATCH(F1721, 'Default Prob'!$B$3:$B$20, 1), 1))</f>
        <v>-0.00361</v>
      </c>
      <c r="K1721" s="40" t="n">
        <f aca="false">1/((1+J1721)^F1721)</f>
        <v>1.02400770641001</v>
      </c>
      <c r="L1721" s="41" t="n">
        <f aca="false">IF(AND(D1721, A1721 &lt;= $G$2), $D$5*$D$2*(A1721-E1721)/365.25, 0)</f>
        <v>0</v>
      </c>
      <c r="M1721" s="41" t="n">
        <f aca="false">IF(A1721&lt;=$G$2, $D$5*$D$2*(A1721-E1721)/365.25, 0)</f>
        <v>0</v>
      </c>
      <c r="N1721" s="42" t="n">
        <f aca="false">(L1721*H1721 + M1721*I1721) * K1721</f>
        <v>0</v>
      </c>
      <c r="O1721" s="43" t="n">
        <f aca="false">IF(A1721&lt;=$G$2, $D$2*(1-$D$3), 0)</f>
        <v>0</v>
      </c>
      <c r="P1721" s="44" t="n">
        <f aca="false">O1721*I1721*K1721</f>
        <v>0</v>
      </c>
    </row>
    <row r="1722" customFormat="false" ht="15" hidden="false" customHeight="false" outlineLevel="0" collapsed="false">
      <c r="A1722" s="4" t="n">
        <f aca="false">WORKDAY(A1721, 1)</f>
        <v>46293</v>
      </c>
      <c r="B1722" s="33" t="n">
        <f aca="false">DATE(2000, MONTH(A1722), DAY(A1722))</f>
        <v>36797</v>
      </c>
      <c r="C1722" s="33" t="n">
        <f aca="false">VLOOKUP(B1722, $R$9:$S$13, 2)</f>
        <v>36880</v>
      </c>
      <c r="D1722" s="34" t="n">
        <f aca="false">IF(OR(C1722=B1722, AND(C1722&lt;&gt;C1721, C1721&gt;B1721)), 1, 0)</f>
        <v>0</v>
      </c>
      <c r="E1722" s="4" t="n">
        <f aca="false" t="array" ref="E1722:E1722">INDEX($A$9:A1721, MAX(IF($D$9:D1721=1, ROW(D$9:$D1721)-ROW($D$9)+1, 0)))</f>
        <v>46286</v>
      </c>
      <c r="F1722" s="36" t="n">
        <f aca="false">(A1722-$A$2)/365.25</f>
        <v>6.56810403832991</v>
      </c>
      <c r="G1722" s="37" t="n">
        <f aca="false">INDEX('Default Prob'!$P$5:$P$14,MIN(1+_xlfn.IFNA(MATCH(F1722,'Default Prob'!$F$5:$F$14,1),0),COUNT('Default Prob'!$P$5:$P$14)))</f>
        <v>0.0457509688066373</v>
      </c>
      <c r="H1722" s="37" t="n">
        <f aca="false">H1721*EXP(-G1721*(F1722-F1721))</f>
        <v>0.765820602440276</v>
      </c>
      <c r="I1722" s="38" t="n">
        <f aca="false">H1721-H1722</f>
        <v>0.00028783259459042</v>
      </c>
      <c r="J1722" s="39" t="n">
        <f aca="false">INDEX('Default Prob'!$C$3:$C$20, _xlfn.IFNA(MATCH(F1722, 'Default Prob'!$B$3:$B$20, 1), 1))</f>
        <v>-0.00361</v>
      </c>
      <c r="K1722" s="40" t="n">
        <f aca="false">1/((1+J1722)^F1722)</f>
        <v>1.02403812457355</v>
      </c>
      <c r="L1722" s="41" t="n">
        <f aca="false">IF(AND(D1722, A1722 &lt;= $G$2), $D$5*$D$2*(A1722-E1722)/365.25, 0)</f>
        <v>0</v>
      </c>
      <c r="M1722" s="41" t="n">
        <f aca="false">IF(A1722&lt;=$G$2, $D$5*$D$2*(A1722-E1722)/365.25, 0)</f>
        <v>0</v>
      </c>
      <c r="N1722" s="42" t="n">
        <f aca="false">(L1722*H1722 + M1722*I1722) * K1722</f>
        <v>0</v>
      </c>
      <c r="O1722" s="43" t="n">
        <f aca="false">IF(A1722&lt;=$G$2, $D$2*(1-$D$3), 0)</f>
        <v>0</v>
      </c>
      <c r="P1722" s="44" t="n">
        <f aca="false">O1722*I1722*K1722</f>
        <v>0</v>
      </c>
    </row>
    <row r="1723" customFormat="false" ht="15" hidden="false" customHeight="false" outlineLevel="0" collapsed="false">
      <c r="A1723" s="4" t="n">
        <f aca="false">WORKDAY(A1722, 1)</f>
        <v>46294</v>
      </c>
      <c r="B1723" s="33" t="n">
        <f aca="false">DATE(2000, MONTH(A1723), DAY(A1723))</f>
        <v>36798</v>
      </c>
      <c r="C1723" s="33" t="n">
        <f aca="false">VLOOKUP(B1723, $R$9:$S$13, 2)</f>
        <v>36880</v>
      </c>
      <c r="D1723" s="34" t="n">
        <f aca="false">IF(OR(C1723=B1723, AND(C1723&lt;&gt;C1722, C1722&gt;B1722)), 1, 0)</f>
        <v>0</v>
      </c>
      <c r="E1723" s="4" t="n">
        <f aca="false" t="array" ref="E1723:E1723">INDEX($A$9:A1722, MAX(IF($D$9:D1722=1, ROW(D$9:$D1722)-ROW($D$9)+1, 0)))</f>
        <v>46286</v>
      </c>
      <c r="F1723" s="36" t="n">
        <f aca="false">(A1723-$A$2)/365.25</f>
        <v>6.57084188911704</v>
      </c>
      <c r="G1723" s="37" t="n">
        <f aca="false">INDEX('Default Prob'!$P$5:$P$14,MIN(1+_xlfn.IFNA(MATCH(F1723,'Default Prob'!$F$5:$F$14,1),0),COUNT('Default Prob'!$P$5:$P$14)))</f>
        <v>0.0457509688066373</v>
      </c>
      <c r="H1723" s="37" t="n">
        <f aca="false">H1722*EXP(-G1722*(F1723-F1722))</f>
        <v>0.765724682275382</v>
      </c>
      <c r="I1723" s="38" t="n">
        <f aca="false">H1722-H1723</f>
        <v>9.59201648943475E-005</v>
      </c>
      <c r="J1723" s="39" t="n">
        <f aca="false">INDEX('Default Prob'!$C$3:$C$20, _xlfn.IFNA(MATCH(F1723, 'Default Prob'!$B$3:$B$20, 1), 1))</f>
        <v>-0.00361</v>
      </c>
      <c r="K1723" s="40" t="n">
        <f aca="false">1/((1+J1723)^F1723)</f>
        <v>1.02404826416219</v>
      </c>
      <c r="L1723" s="41" t="n">
        <f aca="false">IF(AND(D1723, A1723 &lt;= $G$2), $D$5*$D$2*(A1723-E1723)/365.25, 0)</f>
        <v>0</v>
      </c>
      <c r="M1723" s="41" t="n">
        <f aca="false">IF(A1723&lt;=$G$2, $D$5*$D$2*(A1723-E1723)/365.25, 0)</f>
        <v>0</v>
      </c>
      <c r="N1723" s="42" t="n">
        <f aca="false">(L1723*H1723 + M1723*I1723) * K1723</f>
        <v>0</v>
      </c>
      <c r="O1723" s="43" t="n">
        <f aca="false">IF(A1723&lt;=$G$2, $D$2*(1-$D$3), 0)</f>
        <v>0</v>
      </c>
      <c r="P1723" s="44" t="n">
        <f aca="false">O1723*I1723*K1723</f>
        <v>0</v>
      </c>
    </row>
    <row r="1724" customFormat="false" ht="15" hidden="false" customHeight="false" outlineLevel="0" collapsed="false">
      <c r="A1724" s="4" t="n">
        <f aca="false">WORKDAY(A1723, 1)</f>
        <v>46295</v>
      </c>
      <c r="B1724" s="33" t="n">
        <f aca="false">DATE(2000, MONTH(A1724), DAY(A1724))</f>
        <v>36799</v>
      </c>
      <c r="C1724" s="33" t="n">
        <f aca="false">VLOOKUP(B1724, $R$9:$S$13, 2)</f>
        <v>36880</v>
      </c>
      <c r="D1724" s="34" t="n">
        <f aca="false">IF(OR(C1724=B1724, AND(C1724&lt;&gt;C1723, C1723&gt;B1723)), 1, 0)</f>
        <v>0</v>
      </c>
      <c r="E1724" s="4" t="n">
        <f aca="false" t="array" ref="E1724:E1724">INDEX($A$9:A1723, MAX(IF($D$9:D1723=1, ROW(D$9:$D1723)-ROW($D$9)+1, 0)))</f>
        <v>46286</v>
      </c>
      <c r="F1724" s="36" t="n">
        <f aca="false">(A1724-$A$2)/365.25</f>
        <v>6.57357973990418</v>
      </c>
      <c r="G1724" s="37" t="n">
        <f aca="false">INDEX('Default Prob'!$P$5:$P$14,MIN(1+_xlfn.IFNA(MATCH(F1724,'Default Prob'!$F$5:$F$14,1),0),COUNT('Default Prob'!$P$5:$P$14)))</f>
        <v>0.0457509688066373</v>
      </c>
      <c r="H1724" s="37" t="n">
        <f aca="false">H1723*EXP(-G1723*(F1724-F1723))</f>
        <v>0.76562877412463</v>
      </c>
      <c r="I1724" s="38" t="n">
        <f aca="false">H1723-H1724</f>
        <v>9.59081507516668E-005</v>
      </c>
      <c r="J1724" s="39" t="n">
        <f aca="false">INDEX('Default Prob'!$C$3:$C$20, _xlfn.IFNA(MATCH(F1724, 'Default Prob'!$B$3:$B$20, 1), 1))</f>
        <v>-0.00361</v>
      </c>
      <c r="K1724" s="40" t="n">
        <f aca="false">1/((1+J1724)^F1724)</f>
        <v>1.02405840385123</v>
      </c>
      <c r="L1724" s="41" t="n">
        <f aca="false">IF(AND(D1724, A1724 &lt;= $G$2), $D$5*$D$2*(A1724-E1724)/365.25, 0)</f>
        <v>0</v>
      </c>
      <c r="M1724" s="41" t="n">
        <f aca="false">IF(A1724&lt;=$G$2, $D$5*$D$2*(A1724-E1724)/365.25, 0)</f>
        <v>0</v>
      </c>
      <c r="N1724" s="42" t="n">
        <f aca="false">(L1724*H1724 + M1724*I1724) * K1724</f>
        <v>0</v>
      </c>
      <c r="O1724" s="43" t="n">
        <f aca="false">IF(A1724&lt;=$G$2, $D$2*(1-$D$3), 0)</f>
        <v>0</v>
      </c>
      <c r="P1724" s="44" t="n">
        <f aca="false">O1724*I1724*K1724</f>
        <v>0</v>
      </c>
    </row>
    <row r="1725" customFormat="false" ht="15" hidden="false" customHeight="false" outlineLevel="0" collapsed="false">
      <c r="A1725" s="4" t="n">
        <f aca="false">WORKDAY(A1724, 1)</f>
        <v>46296</v>
      </c>
      <c r="B1725" s="33" t="n">
        <f aca="false">DATE(2000, MONTH(A1725), DAY(A1725))</f>
        <v>36800</v>
      </c>
      <c r="C1725" s="33" t="n">
        <f aca="false">VLOOKUP(B1725, $R$9:$S$13, 2)</f>
        <v>36880</v>
      </c>
      <c r="D1725" s="34" t="n">
        <f aca="false">IF(OR(C1725=B1725, AND(C1725&lt;&gt;C1724, C1724&gt;B1724)), 1, 0)</f>
        <v>0</v>
      </c>
      <c r="E1725" s="4" t="n">
        <f aca="false" t="array" ref="E1725:E1725">INDEX($A$9:A1724, MAX(IF($D$9:D1724=1, ROW(D$9:$D1724)-ROW($D$9)+1, 0)))</f>
        <v>46286</v>
      </c>
      <c r="F1725" s="36" t="n">
        <f aca="false">(A1725-$A$2)/365.25</f>
        <v>6.57631759069131</v>
      </c>
      <c r="G1725" s="37" t="n">
        <f aca="false">INDEX('Default Prob'!$P$5:$P$14,MIN(1+_xlfn.IFNA(MATCH(F1725,'Default Prob'!$F$5:$F$14,1),0),COUNT('Default Prob'!$P$5:$P$14)))</f>
        <v>0.0457509688066373</v>
      </c>
      <c r="H1725" s="37" t="n">
        <f aca="false">H1724*EXP(-G1724*(F1725-F1724))</f>
        <v>0.765532877986516</v>
      </c>
      <c r="I1725" s="38" t="n">
        <f aca="false">H1724-H1725</f>
        <v>9.58961381136714E-005</v>
      </c>
      <c r="J1725" s="39" t="n">
        <f aca="false">INDEX('Default Prob'!$C$3:$C$20, _xlfn.IFNA(MATCH(F1725, 'Default Prob'!$B$3:$B$20, 1), 1))</f>
        <v>-0.00361</v>
      </c>
      <c r="K1725" s="40" t="n">
        <f aca="false">1/((1+J1725)^F1725)</f>
        <v>1.02406854364067</v>
      </c>
      <c r="L1725" s="41" t="n">
        <f aca="false">IF(AND(D1725, A1725 &lt;= $G$2), $D$5*$D$2*(A1725-E1725)/365.25, 0)</f>
        <v>0</v>
      </c>
      <c r="M1725" s="41" t="n">
        <f aca="false">IF(A1725&lt;=$G$2, $D$5*$D$2*(A1725-E1725)/365.25, 0)</f>
        <v>0</v>
      </c>
      <c r="N1725" s="42" t="n">
        <f aca="false">(L1725*H1725 + M1725*I1725) * K1725</f>
        <v>0</v>
      </c>
      <c r="O1725" s="43" t="n">
        <f aca="false">IF(A1725&lt;=$G$2, $D$2*(1-$D$3), 0)</f>
        <v>0</v>
      </c>
      <c r="P1725" s="44" t="n">
        <f aca="false">O1725*I1725*K1725</f>
        <v>0</v>
      </c>
    </row>
    <row r="1726" customFormat="false" ht="15" hidden="false" customHeight="false" outlineLevel="0" collapsed="false">
      <c r="A1726" s="4" t="n">
        <f aca="false">WORKDAY(A1725, 1)</f>
        <v>46297</v>
      </c>
      <c r="B1726" s="33" t="n">
        <f aca="false">DATE(2000, MONTH(A1726), DAY(A1726))</f>
        <v>36801</v>
      </c>
      <c r="C1726" s="33" t="n">
        <f aca="false">VLOOKUP(B1726, $R$9:$S$13, 2)</f>
        <v>36880</v>
      </c>
      <c r="D1726" s="34" t="n">
        <f aca="false">IF(OR(C1726=B1726, AND(C1726&lt;&gt;C1725, C1725&gt;B1725)), 1, 0)</f>
        <v>0</v>
      </c>
      <c r="E1726" s="4" t="n">
        <f aca="false" t="array" ref="E1726:E1726">INDEX($A$9:A1725, MAX(IF($D$9:D1725=1, ROW(D$9:$D1725)-ROW($D$9)+1, 0)))</f>
        <v>46286</v>
      </c>
      <c r="F1726" s="36" t="n">
        <f aca="false">(A1726-$A$2)/365.25</f>
        <v>6.57905544147844</v>
      </c>
      <c r="G1726" s="37" t="n">
        <f aca="false">INDEX('Default Prob'!$P$5:$P$14,MIN(1+_xlfn.IFNA(MATCH(F1726,'Default Prob'!$F$5:$F$14,1),0),COUNT('Default Prob'!$P$5:$P$14)))</f>
        <v>0.0457509688066373</v>
      </c>
      <c r="H1726" s="37" t="n">
        <f aca="false">H1725*EXP(-G1725*(F1726-F1725))</f>
        <v>0.765436993859536</v>
      </c>
      <c r="I1726" s="38" t="n">
        <f aca="false">H1725-H1726</f>
        <v>9.58841269803612E-005</v>
      </c>
      <c r="J1726" s="39" t="n">
        <f aca="false">INDEX('Default Prob'!$C$3:$C$20, _xlfn.IFNA(MATCH(F1726, 'Default Prob'!$B$3:$B$20, 1), 1))</f>
        <v>-0.00361</v>
      </c>
      <c r="K1726" s="40" t="n">
        <f aca="false">1/((1+J1726)^F1726)</f>
        <v>1.02407868353051</v>
      </c>
      <c r="L1726" s="41" t="n">
        <f aca="false">IF(AND(D1726, A1726 &lt;= $G$2), $D$5*$D$2*(A1726-E1726)/365.25, 0)</f>
        <v>0</v>
      </c>
      <c r="M1726" s="41" t="n">
        <f aca="false">IF(A1726&lt;=$G$2, $D$5*$D$2*(A1726-E1726)/365.25, 0)</f>
        <v>0</v>
      </c>
      <c r="N1726" s="42" t="n">
        <f aca="false">(L1726*H1726 + M1726*I1726) * K1726</f>
        <v>0</v>
      </c>
      <c r="O1726" s="43" t="n">
        <f aca="false">IF(A1726&lt;=$G$2, $D$2*(1-$D$3), 0)</f>
        <v>0</v>
      </c>
      <c r="P1726" s="44" t="n">
        <f aca="false">O1726*I1726*K1726</f>
        <v>0</v>
      </c>
    </row>
    <row r="1727" customFormat="false" ht="15" hidden="false" customHeight="false" outlineLevel="0" collapsed="false">
      <c r="A1727" s="4" t="n">
        <f aca="false">WORKDAY(A1726, 1)</f>
        <v>46300</v>
      </c>
      <c r="B1727" s="33" t="n">
        <f aca="false">DATE(2000, MONTH(A1727), DAY(A1727))</f>
        <v>36804</v>
      </c>
      <c r="C1727" s="33" t="n">
        <f aca="false">VLOOKUP(B1727, $R$9:$S$13, 2)</f>
        <v>36880</v>
      </c>
      <c r="D1727" s="34" t="n">
        <f aca="false">IF(OR(C1727=B1727, AND(C1727&lt;&gt;C1726, C1726&gt;B1726)), 1, 0)</f>
        <v>0</v>
      </c>
      <c r="E1727" s="4" t="n">
        <f aca="false" t="array" ref="E1727:E1727">INDEX($A$9:A1726, MAX(IF($D$9:D1726=1, ROW(D$9:$D1726)-ROW($D$9)+1, 0)))</f>
        <v>46286</v>
      </c>
      <c r="F1727" s="36" t="n">
        <f aca="false">(A1727-$A$2)/365.25</f>
        <v>6.58726899383984</v>
      </c>
      <c r="G1727" s="37" t="n">
        <f aca="false">INDEX('Default Prob'!$P$5:$P$14,MIN(1+_xlfn.IFNA(MATCH(F1727,'Default Prob'!$F$5:$F$14,1),0),COUNT('Default Prob'!$P$5:$P$14)))</f>
        <v>0.0457509688066373</v>
      </c>
      <c r="H1727" s="37" t="n">
        <f aca="false">H1726*EXP(-G1726*(F1727-F1726))</f>
        <v>0.765149413530352</v>
      </c>
      <c r="I1727" s="38" t="n">
        <f aca="false">H1726-H1727</f>
        <v>0.000287580329184078</v>
      </c>
      <c r="J1727" s="39" t="n">
        <f aca="false">INDEX('Default Prob'!$C$3:$C$20, _xlfn.IFNA(MATCH(F1727, 'Default Prob'!$B$3:$B$20, 1), 1))</f>
        <v>-0.00361</v>
      </c>
      <c r="K1727" s="40" t="n">
        <f aca="false">1/((1+J1727)^F1727)</f>
        <v>1.02410910380243</v>
      </c>
      <c r="L1727" s="41" t="n">
        <f aca="false">IF(AND(D1727, A1727 &lt;= $G$2), $D$5*$D$2*(A1727-E1727)/365.25, 0)</f>
        <v>0</v>
      </c>
      <c r="M1727" s="41" t="n">
        <f aca="false">IF(A1727&lt;=$G$2, $D$5*$D$2*(A1727-E1727)/365.25, 0)</f>
        <v>0</v>
      </c>
      <c r="N1727" s="42" t="n">
        <f aca="false">(L1727*H1727 + M1727*I1727) * K1727</f>
        <v>0</v>
      </c>
      <c r="O1727" s="43" t="n">
        <f aca="false">IF(A1727&lt;=$G$2, $D$2*(1-$D$3), 0)</f>
        <v>0</v>
      </c>
      <c r="P1727" s="44" t="n">
        <f aca="false">O1727*I1727*K1727</f>
        <v>0</v>
      </c>
    </row>
    <row r="1728" customFormat="false" ht="15" hidden="false" customHeight="false" outlineLevel="0" collapsed="false">
      <c r="A1728" s="4" t="n">
        <f aca="false">WORKDAY(A1727, 1)</f>
        <v>46301</v>
      </c>
      <c r="B1728" s="33" t="n">
        <f aca="false">DATE(2000, MONTH(A1728), DAY(A1728))</f>
        <v>36805</v>
      </c>
      <c r="C1728" s="33" t="n">
        <f aca="false">VLOOKUP(B1728, $R$9:$S$13, 2)</f>
        <v>36880</v>
      </c>
      <c r="D1728" s="34" t="n">
        <f aca="false">IF(OR(C1728=B1728, AND(C1728&lt;&gt;C1727, C1727&gt;B1727)), 1, 0)</f>
        <v>0</v>
      </c>
      <c r="E1728" s="4" t="n">
        <f aca="false" t="array" ref="E1728:E1728">INDEX($A$9:A1727, MAX(IF($D$9:D1727=1, ROW(D$9:$D1727)-ROW($D$9)+1, 0)))</f>
        <v>46286</v>
      </c>
      <c r="F1728" s="36" t="n">
        <f aca="false">(A1728-$A$2)/365.25</f>
        <v>6.59000684462697</v>
      </c>
      <c r="G1728" s="37" t="n">
        <f aca="false">INDEX('Default Prob'!$P$5:$P$14,MIN(1+_xlfn.IFNA(MATCH(F1728,'Default Prob'!$F$5:$F$14,1),0),COUNT('Default Prob'!$P$5:$P$14)))</f>
        <v>0.0457509688066373</v>
      </c>
      <c r="H1728" s="37" t="n">
        <f aca="false">H1727*EXP(-G1727*(F1728-F1727))</f>
        <v>0.765053577432863</v>
      </c>
      <c r="I1728" s="38" t="n">
        <f aca="false">H1727-H1728</f>
        <v>9.58360974891992E-005</v>
      </c>
      <c r="J1728" s="39" t="n">
        <f aca="false">INDEX('Default Prob'!$C$3:$C$20, _xlfn.IFNA(MATCH(F1728, 'Default Prob'!$B$3:$B$20, 1), 1))</f>
        <v>-0.00361</v>
      </c>
      <c r="K1728" s="40" t="n">
        <f aca="false">1/((1+J1728)^F1728)</f>
        <v>1.02411924409387</v>
      </c>
      <c r="L1728" s="41" t="n">
        <f aca="false">IF(AND(D1728, A1728 &lt;= $G$2), $D$5*$D$2*(A1728-E1728)/365.25, 0)</f>
        <v>0</v>
      </c>
      <c r="M1728" s="41" t="n">
        <f aca="false">IF(A1728&lt;=$G$2, $D$5*$D$2*(A1728-E1728)/365.25, 0)</f>
        <v>0</v>
      </c>
      <c r="N1728" s="42" t="n">
        <f aca="false">(L1728*H1728 + M1728*I1728) * K1728</f>
        <v>0</v>
      </c>
      <c r="O1728" s="43" t="n">
        <f aca="false">IF(A1728&lt;=$G$2, $D$2*(1-$D$3), 0)</f>
        <v>0</v>
      </c>
      <c r="P1728" s="44" t="n">
        <f aca="false">O1728*I1728*K1728</f>
        <v>0</v>
      </c>
    </row>
    <row r="1729" customFormat="false" ht="15" hidden="false" customHeight="false" outlineLevel="0" collapsed="false">
      <c r="A1729" s="4" t="n">
        <f aca="false">WORKDAY(A1728, 1)</f>
        <v>46302</v>
      </c>
      <c r="B1729" s="33" t="n">
        <f aca="false">DATE(2000, MONTH(A1729), DAY(A1729))</f>
        <v>36806</v>
      </c>
      <c r="C1729" s="33" t="n">
        <f aca="false">VLOOKUP(B1729, $R$9:$S$13, 2)</f>
        <v>36880</v>
      </c>
      <c r="D1729" s="34" t="n">
        <f aca="false">IF(OR(C1729=B1729, AND(C1729&lt;&gt;C1728, C1728&gt;B1728)), 1, 0)</f>
        <v>0</v>
      </c>
      <c r="E1729" s="4" t="n">
        <f aca="false" t="array" ref="E1729:E1729">INDEX($A$9:A1728, MAX(IF($D$9:D1728=1, ROW(D$9:$D1728)-ROW($D$9)+1, 0)))</f>
        <v>46286</v>
      </c>
      <c r="F1729" s="36" t="n">
        <f aca="false">(A1729-$A$2)/365.25</f>
        <v>6.5927446954141</v>
      </c>
      <c r="G1729" s="37" t="n">
        <f aca="false">INDEX('Default Prob'!$P$5:$P$14,MIN(1+_xlfn.IFNA(MATCH(F1729,'Default Prob'!$F$5:$F$14,1),0),COUNT('Default Prob'!$P$5:$P$14)))</f>
        <v>0.0457509688066373</v>
      </c>
      <c r="H1729" s="37" t="n">
        <f aca="false">H1728*EXP(-G1728*(F1729-F1728))</f>
        <v>0.764957753338987</v>
      </c>
      <c r="I1729" s="38" t="n">
        <f aca="false">H1728-H1729</f>
        <v>9.58240938759847E-005</v>
      </c>
      <c r="J1729" s="39" t="n">
        <f aca="false">INDEX('Default Prob'!$C$3:$C$20, _xlfn.IFNA(MATCH(F1729, 'Default Prob'!$B$3:$B$20, 1), 1))</f>
        <v>-0.00361</v>
      </c>
      <c r="K1729" s="40" t="n">
        <f aca="false">1/((1+J1729)^F1729)</f>
        <v>1.02412938448572</v>
      </c>
      <c r="L1729" s="41" t="n">
        <f aca="false">IF(AND(D1729, A1729 &lt;= $G$2), $D$5*$D$2*(A1729-E1729)/365.25, 0)</f>
        <v>0</v>
      </c>
      <c r="M1729" s="41" t="n">
        <f aca="false">IF(A1729&lt;=$G$2, $D$5*$D$2*(A1729-E1729)/365.25, 0)</f>
        <v>0</v>
      </c>
      <c r="N1729" s="42" t="n">
        <f aca="false">(L1729*H1729 + M1729*I1729) * K1729</f>
        <v>0</v>
      </c>
      <c r="O1729" s="43" t="n">
        <f aca="false">IF(A1729&lt;=$G$2, $D$2*(1-$D$3), 0)</f>
        <v>0</v>
      </c>
      <c r="P1729" s="44" t="n">
        <f aca="false">O1729*I1729*K1729</f>
        <v>0</v>
      </c>
    </row>
    <row r="1730" customFormat="false" ht="15" hidden="false" customHeight="false" outlineLevel="0" collapsed="false">
      <c r="A1730" s="4" t="n">
        <f aca="false">WORKDAY(A1729, 1)</f>
        <v>46303</v>
      </c>
      <c r="B1730" s="33" t="n">
        <f aca="false">DATE(2000, MONTH(A1730), DAY(A1730))</f>
        <v>36807</v>
      </c>
      <c r="C1730" s="33" t="n">
        <f aca="false">VLOOKUP(B1730, $R$9:$S$13, 2)</f>
        <v>36880</v>
      </c>
      <c r="D1730" s="34" t="n">
        <f aca="false">IF(OR(C1730=B1730, AND(C1730&lt;&gt;C1729, C1729&gt;B1729)), 1, 0)</f>
        <v>0</v>
      </c>
      <c r="E1730" s="4" t="n">
        <f aca="false" t="array" ref="E1730:E1730">INDEX($A$9:A1729, MAX(IF($D$9:D1729=1, ROW(D$9:$D1729)-ROW($D$9)+1, 0)))</f>
        <v>46286</v>
      </c>
      <c r="F1730" s="36" t="n">
        <f aca="false">(A1730-$A$2)/365.25</f>
        <v>6.59548254620123</v>
      </c>
      <c r="G1730" s="37" t="n">
        <f aca="false">INDEX('Default Prob'!$P$5:$P$14,MIN(1+_xlfn.IFNA(MATCH(F1730,'Default Prob'!$F$5:$F$14,1),0),COUNT('Default Prob'!$P$5:$P$14)))</f>
        <v>0.0457509688066373</v>
      </c>
      <c r="H1730" s="37" t="n">
        <f aca="false">H1729*EXP(-G1729*(F1730-F1729))</f>
        <v>0.764861941247221</v>
      </c>
      <c r="I1730" s="38" t="n">
        <f aca="false">H1729-H1730</f>
        <v>9.58120917662342E-005</v>
      </c>
      <c r="J1730" s="39" t="n">
        <f aca="false">INDEX('Default Prob'!$C$3:$C$20, _xlfn.IFNA(MATCH(F1730, 'Default Prob'!$B$3:$B$20, 1), 1))</f>
        <v>-0.00361</v>
      </c>
      <c r="K1730" s="40" t="n">
        <f aca="false">1/((1+J1730)^F1730)</f>
        <v>1.02413952497798</v>
      </c>
      <c r="L1730" s="41" t="n">
        <f aca="false">IF(AND(D1730, A1730 &lt;= $G$2), $D$5*$D$2*(A1730-E1730)/365.25, 0)</f>
        <v>0</v>
      </c>
      <c r="M1730" s="41" t="n">
        <f aca="false">IF(A1730&lt;=$G$2, $D$5*$D$2*(A1730-E1730)/365.25, 0)</f>
        <v>0</v>
      </c>
      <c r="N1730" s="42" t="n">
        <f aca="false">(L1730*H1730 + M1730*I1730) * K1730</f>
        <v>0</v>
      </c>
      <c r="O1730" s="43" t="n">
        <f aca="false">IF(A1730&lt;=$G$2, $D$2*(1-$D$3), 0)</f>
        <v>0</v>
      </c>
      <c r="P1730" s="44" t="n">
        <f aca="false">O1730*I1730*K1730</f>
        <v>0</v>
      </c>
    </row>
    <row r="1731" customFormat="false" ht="15" hidden="false" customHeight="false" outlineLevel="0" collapsed="false">
      <c r="A1731" s="4" t="n">
        <f aca="false">WORKDAY(A1730, 1)</f>
        <v>46304</v>
      </c>
      <c r="B1731" s="33" t="n">
        <f aca="false">DATE(2000, MONTH(A1731), DAY(A1731))</f>
        <v>36808</v>
      </c>
      <c r="C1731" s="33" t="n">
        <f aca="false">VLOOKUP(B1731, $R$9:$S$13, 2)</f>
        <v>36880</v>
      </c>
      <c r="D1731" s="34" t="n">
        <f aca="false">IF(OR(C1731=B1731, AND(C1731&lt;&gt;C1730, C1730&gt;B1730)), 1, 0)</f>
        <v>0</v>
      </c>
      <c r="E1731" s="4" t="n">
        <f aca="false" t="array" ref="E1731:E1731">INDEX($A$9:A1730, MAX(IF($D$9:D1730=1, ROW(D$9:$D1730)-ROW($D$9)+1, 0)))</f>
        <v>46286</v>
      </c>
      <c r="F1731" s="36" t="n">
        <f aca="false">(A1731-$A$2)/365.25</f>
        <v>6.59822039698836</v>
      </c>
      <c r="G1731" s="37" t="n">
        <f aca="false">INDEX('Default Prob'!$P$5:$P$14,MIN(1+_xlfn.IFNA(MATCH(F1731,'Default Prob'!$F$5:$F$14,1),0),COUNT('Default Prob'!$P$5:$P$14)))</f>
        <v>0.0457509688066373</v>
      </c>
      <c r="H1731" s="37" t="n">
        <f aca="false">H1730*EXP(-G1730*(F1731-F1730))</f>
        <v>0.764766141156061</v>
      </c>
      <c r="I1731" s="38" t="n">
        <f aca="false">H1730-H1731</f>
        <v>9.58000911598367E-005</v>
      </c>
      <c r="J1731" s="39" t="n">
        <f aca="false">INDEX('Default Prob'!$C$3:$C$20, _xlfn.IFNA(MATCH(F1731, 'Default Prob'!$B$3:$B$20, 1), 1))</f>
        <v>-0.00361</v>
      </c>
      <c r="K1731" s="40" t="n">
        <f aca="false">1/((1+J1731)^F1731)</f>
        <v>1.02414966557065</v>
      </c>
      <c r="L1731" s="41" t="n">
        <f aca="false">IF(AND(D1731, A1731 &lt;= $G$2), $D$5*$D$2*(A1731-E1731)/365.25, 0)</f>
        <v>0</v>
      </c>
      <c r="M1731" s="41" t="n">
        <f aca="false">IF(A1731&lt;=$G$2, $D$5*$D$2*(A1731-E1731)/365.25, 0)</f>
        <v>0</v>
      </c>
      <c r="N1731" s="42" t="n">
        <f aca="false">(L1731*H1731 + M1731*I1731) * K1731</f>
        <v>0</v>
      </c>
      <c r="O1731" s="43" t="n">
        <f aca="false">IF(A1731&lt;=$G$2, $D$2*(1-$D$3), 0)</f>
        <v>0</v>
      </c>
      <c r="P1731" s="44" t="n">
        <f aca="false">O1731*I1731*K1731</f>
        <v>0</v>
      </c>
    </row>
    <row r="1732" customFormat="false" ht="15" hidden="false" customHeight="false" outlineLevel="0" collapsed="false">
      <c r="A1732" s="4" t="n">
        <f aca="false">WORKDAY(A1731, 1)</f>
        <v>46307</v>
      </c>
      <c r="B1732" s="33" t="n">
        <f aca="false">DATE(2000, MONTH(A1732), DAY(A1732))</f>
        <v>36811</v>
      </c>
      <c r="C1732" s="33" t="n">
        <f aca="false">VLOOKUP(B1732, $R$9:$S$13, 2)</f>
        <v>36880</v>
      </c>
      <c r="D1732" s="34" t="n">
        <f aca="false">IF(OR(C1732=B1732, AND(C1732&lt;&gt;C1731, C1731&gt;B1731)), 1, 0)</f>
        <v>0</v>
      </c>
      <c r="E1732" s="4" t="n">
        <f aca="false" t="array" ref="E1732:E1732">INDEX($A$9:A1731, MAX(IF($D$9:D1731=1, ROW(D$9:$D1731)-ROW($D$9)+1, 0)))</f>
        <v>46286</v>
      </c>
      <c r="F1732" s="36" t="n">
        <f aca="false">(A1732-$A$2)/365.25</f>
        <v>6.60643394934976</v>
      </c>
      <c r="G1732" s="37" t="n">
        <f aca="false">INDEX('Default Prob'!$P$5:$P$14,MIN(1+_xlfn.IFNA(MATCH(F1732,'Default Prob'!$F$5:$F$14,1),0),COUNT('Default Prob'!$P$5:$P$14)))</f>
        <v>0.0457509688066373</v>
      </c>
      <c r="H1732" s="37" t="n">
        <f aca="false">H1731*EXP(-G1731*(F1732-F1731))</f>
        <v>0.76447881287119</v>
      </c>
      <c r="I1732" s="38" t="n">
        <f aca="false">H1731-H1732</f>
        <v>0.000287328284871102</v>
      </c>
      <c r="J1732" s="39" t="n">
        <f aca="false">INDEX('Default Prob'!$C$3:$C$20, _xlfn.IFNA(MATCH(F1732, 'Default Prob'!$B$3:$B$20, 1), 1))</f>
        <v>-0.00361</v>
      </c>
      <c r="K1732" s="40" t="n">
        <f aca="false">1/((1+J1732)^F1732)</f>
        <v>1.02418008795109</v>
      </c>
      <c r="L1732" s="41" t="n">
        <f aca="false">IF(AND(D1732, A1732 &lt;= $G$2), $D$5*$D$2*(A1732-E1732)/365.25, 0)</f>
        <v>0</v>
      </c>
      <c r="M1732" s="41" t="n">
        <f aca="false">IF(A1732&lt;=$G$2, $D$5*$D$2*(A1732-E1732)/365.25, 0)</f>
        <v>0</v>
      </c>
      <c r="N1732" s="42" t="n">
        <f aca="false">(L1732*H1732 + M1732*I1732) * K1732</f>
        <v>0</v>
      </c>
      <c r="O1732" s="43" t="n">
        <f aca="false">IF(A1732&lt;=$G$2, $D$2*(1-$D$3), 0)</f>
        <v>0</v>
      </c>
      <c r="P1732" s="44" t="n">
        <f aca="false">O1732*I1732*K1732</f>
        <v>0</v>
      </c>
    </row>
    <row r="1733" customFormat="false" ht="15" hidden="false" customHeight="false" outlineLevel="0" collapsed="false">
      <c r="A1733" s="4" t="n">
        <f aca="false">WORKDAY(A1732, 1)</f>
        <v>46308</v>
      </c>
      <c r="B1733" s="33" t="n">
        <f aca="false">DATE(2000, MONTH(A1733), DAY(A1733))</f>
        <v>36812</v>
      </c>
      <c r="C1733" s="33" t="n">
        <f aca="false">VLOOKUP(B1733, $R$9:$S$13, 2)</f>
        <v>36880</v>
      </c>
      <c r="D1733" s="34" t="n">
        <f aca="false">IF(OR(C1733=B1733, AND(C1733&lt;&gt;C1732, C1732&gt;B1732)), 1, 0)</f>
        <v>0</v>
      </c>
      <c r="E1733" s="4" t="n">
        <f aca="false" t="array" ref="E1733:E1733">INDEX($A$9:A1732, MAX(IF($D$9:D1732=1, ROW(D$9:$D1732)-ROW($D$9)+1, 0)))</f>
        <v>46286</v>
      </c>
      <c r="F1733" s="36" t="n">
        <f aca="false">(A1733-$A$2)/365.25</f>
        <v>6.60917180013689</v>
      </c>
      <c r="G1733" s="37" t="n">
        <f aca="false">INDEX('Default Prob'!$P$5:$P$14,MIN(1+_xlfn.IFNA(MATCH(F1733,'Default Prob'!$F$5:$F$14,1),0),COUNT('Default Prob'!$P$5:$P$14)))</f>
        <v>0.0457509688066373</v>
      </c>
      <c r="H1733" s="37" t="n">
        <f aca="false">H1732*EXP(-G1732*(F1733-F1732))</f>
        <v>0.764383060767426</v>
      </c>
      <c r="I1733" s="38" t="n">
        <f aca="false">H1732-H1733</f>
        <v>9.57521037632247E-005</v>
      </c>
      <c r="J1733" s="39" t="n">
        <f aca="false">INDEX('Default Prob'!$C$3:$C$20, _xlfn.IFNA(MATCH(F1733, 'Default Prob'!$B$3:$B$20, 1), 1))</f>
        <v>-0.00361</v>
      </c>
      <c r="K1733" s="40" t="n">
        <f aca="false">1/((1+J1733)^F1733)</f>
        <v>1.02419022894539</v>
      </c>
      <c r="L1733" s="41" t="n">
        <f aca="false">IF(AND(D1733, A1733 &lt;= $G$2), $D$5*$D$2*(A1733-E1733)/365.25, 0)</f>
        <v>0</v>
      </c>
      <c r="M1733" s="41" t="n">
        <f aca="false">IF(A1733&lt;=$G$2, $D$5*$D$2*(A1733-E1733)/365.25, 0)</f>
        <v>0</v>
      </c>
      <c r="N1733" s="42" t="n">
        <f aca="false">(L1733*H1733 + M1733*I1733) * K1733</f>
        <v>0</v>
      </c>
      <c r="O1733" s="43" t="n">
        <f aca="false">IF(A1733&lt;=$G$2, $D$2*(1-$D$3), 0)</f>
        <v>0</v>
      </c>
      <c r="P1733" s="44" t="n">
        <f aca="false">O1733*I1733*K1733</f>
        <v>0</v>
      </c>
    </row>
    <row r="1734" customFormat="false" ht="15" hidden="false" customHeight="false" outlineLevel="0" collapsed="false">
      <c r="A1734" s="4" t="n">
        <f aca="false">WORKDAY(A1733, 1)</f>
        <v>46309</v>
      </c>
      <c r="B1734" s="33" t="n">
        <f aca="false">DATE(2000, MONTH(A1734), DAY(A1734))</f>
        <v>36813</v>
      </c>
      <c r="C1734" s="33" t="n">
        <f aca="false">VLOOKUP(B1734, $R$9:$S$13, 2)</f>
        <v>36880</v>
      </c>
      <c r="D1734" s="34" t="n">
        <f aca="false">IF(OR(C1734=B1734, AND(C1734&lt;&gt;C1733, C1733&gt;B1733)), 1, 0)</f>
        <v>0</v>
      </c>
      <c r="E1734" s="4" t="n">
        <f aca="false" t="array" ref="E1734:E1734">INDEX($A$9:A1733, MAX(IF($D$9:D1733=1, ROW(D$9:$D1733)-ROW($D$9)+1, 0)))</f>
        <v>46286</v>
      </c>
      <c r="F1734" s="36" t="n">
        <f aca="false">(A1734-$A$2)/365.25</f>
        <v>6.61190965092403</v>
      </c>
      <c r="G1734" s="37" t="n">
        <f aca="false">INDEX('Default Prob'!$P$5:$P$14,MIN(1+_xlfn.IFNA(MATCH(F1734,'Default Prob'!$F$5:$F$14,1),0),COUNT('Default Prob'!$P$5:$P$14)))</f>
        <v>0.0457509688066373</v>
      </c>
      <c r="H1734" s="37" t="n">
        <f aca="false">H1733*EXP(-G1733*(F1734-F1733))</f>
        <v>0.764287320656756</v>
      </c>
      <c r="I1734" s="38" t="n">
        <f aca="false">H1733-H1734</f>
        <v>9.57401106703726E-005</v>
      </c>
      <c r="J1734" s="39" t="n">
        <f aca="false">INDEX('Default Prob'!$C$3:$C$20, _xlfn.IFNA(MATCH(F1734, 'Default Prob'!$B$3:$B$20, 1), 1))</f>
        <v>-0.00361</v>
      </c>
      <c r="K1734" s="40" t="n">
        <f aca="false">1/((1+J1734)^F1734)</f>
        <v>1.0242003700401</v>
      </c>
      <c r="L1734" s="41" t="n">
        <f aca="false">IF(AND(D1734, A1734 &lt;= $G$2), $D$5*$D$2*(A1734-E1734)/365.25, 0)</f>
        <v>0</v>
      </c>
      <c r="M1734" s="41" t="n">
        <f aca="false">IF(A1734&lt;=$G$2, $D$5*$D$2*(A1734-E1734)/365.25, 0)</f>
        <v>0</v>
      </c>
      <c r="N1734" s="42" t="n">
        <f aca="false">(L1734*H1734 + M1734*I1734) * K1734</f>
        <v>0</v>
      </c>
      <c r="O1734" s="43" t="n">
        <f aca="false">IF(A1734&lt;=$G$2, $D$2*(1-$D$3), 0)</f>
        <v>0</v>
      </c>
      <c r="P1734" s="44" t="n">
        <f aca="false">O1734*I1734*K1734</f>
        <v>0</v>
      </c>
    </row>
    <row r="1735" customFormat="false" ht="15" hidden="false" customHeight="false" outlineLevel="0" collapsed="false">
      <c r="A1735" s="4" t="n">
        <f aca="false">WORKDAY(A1734, 1)</f>
        <v>46310</v>
      </c>
      <c r="B1735" s="33" t="n">
        <f aca="false">DATE(2000, MONTH(A1735), DAY(A1735))</f>
        <v>36814</v>
      </c>
      <c r="C1735" s="33" t="n">
        <f aca="false">VLOOKUP(B1735, $R$9:$S$13, 2)</f>
        <v>36880</v>
      </c>
      <c r="D1735" s="34" t="n">
        <f aca="false">IF(OR(C1735=B1735, AND(C1735&lt;&gt;C1734, C1734&gt;B1734)), 1, 0)</f>
        <v>0</v>
      </c>
      <c r="E1735" s="4" t="n">
        <f aca="false" t="array" ref="E1735:E1735">INDEX($A$9:A1734, MAX(IF($D$9:D1734=1, ROW(D$9:$D1734)-ROW($D$9)+1, 0)))</f>
        <v>46286</v>
      </c>
      <c r="F1735" s="36" t="n">
        <f aca="false">(A1735-$A$2)/365.25</f>
        <v>6.61464750171116</v>
      </c>
      <c r="G1735" s="37" t="n">
        <f aca="false">INDEX('Default Prob'!$P$5:$P$14,MIN(1+_xlfn.IFNA(MATCH(F1735,'Default Prob'!$F$5:$F$14,1),0),COUNT('Default Prob'!$P$5:$P$14)))</f>
        <v>0.0457509688066373</v>
      </c>
      <c r="H1735" s="37" t="n">
        <f aca="false">H1734*EXP(-G1734*(F1735-F1734))</f>
        <v>0.764191592537676</v>
      </c>
      <c r="I1735" s="38" t="n">
        <f aca="false">H1734-H1735</f>
        <v>9.57281190796522E-005</v>
      </c>
      <c r="J1735" s="39" t="n">
        <f aca="false">INDEX('Default Prob'!$C$3:$C$20, _xlfn.IFNA(MATCH(F1735, 'Default Prob'!$B$3:$B$20, 1), 1))</f>
        <v>-0.00361</v>
      </c>
      <c r="K1735" s="40" t="n">
        <f aca="false">1/((1+J1735)^F1735)</f>
        <v>1.02421051123523</v>
      </c>
      <c r="L1735" s="41" t="n">
        <f aca="false">IF(AND(D1735, A1735 &lt;= $G$2), $D$5*$D$2*(A1735-E1735)/365.25, 0)</f>
        <v>0</v>
      </c>
      <c r="M1735" s="41" t="n">
        <f aca="false">IF(A1735&lt;=$G$2, $D$5*$D$2*(A1735-E1735)/365.25, 0)</f>
        <v>0</v>
      </c>
      <c r="N1735" s="42" t="n">
        <f aca="false">(L1735*H1735 + M1735*I1735) * K1735</f>
        <v>0</v>
      </c>
      <c r="O1735" s="43" t="n">
        <f aca="false">IF(A1735&lt;=$G$2, $D$2*(1-$D$3), 0)</f>
        <v>0</v>
      </c>
      <c r="P1735" s="44" t="n">
        <f aca="false">O1735*I1735*K1735</f>
        <v>0</v>
      </c>
    </row>
    <row r="1736" customFormat="false" ht="15" hidden="false" customHeight="false" outlineLevel="0" collapsed="false">
      <c r="A1736" s="4" t="n">
        <f aca="false">WORKDAY(A1735, 1)</f>
        <v>46311</v>
      </c>
      <c r="B1736" s="33" t="n">
        <f aca="false">DATE(2000, MONTH(A1736), DAY(A1736))</f>
        <v>36815</v>
      </c>
      <c r="C1736" s="33" t="n">
        <f aca="false">VLOOKUP(B1736, $R$9:$S$13, 2)</f>
        <v>36880</v>
      </c>
      <c r="D1736" s="34" t="n">
        <f aca="false">IF(OR(C1736=B1736, AND(C1736&lt;&gt;C1735, C1735&gt;B1735)), 1, 0)</f>
        <v>0</v>
      </c>
      <c r="E1736" s="4" t="n">
        <f aca="false" t="array" ref="E1736:E1736">INDEX($A$9:A1735, MAX(IF($D$9:D1735=1, ROW(D$9:$D1735)-ROW($D$9)+1, 0)))</f>
        <v>46286</v>
      </c>
      <c r="F1736" s="36" t="n">
        <f aca="false">(A1736-$A$2)/365.25</f>
        <v>6.61738535249829</v>
      </c>
      <c r="G1736" s="37" t="n">
        <f aca="false">INDEX('Default Prob'!$P$5:$P$14,MIN(1+_xlfn.IFNA(MATCH(F1736,'Default Prob'!$F$5:$F$14,1),0),COUNT('Default Prob'!$P$5:$P$14)))</f>
        <v>0.0457509688066373</v>
      </c>
      <c r="H1736" s="37" t="n">
        <f aca="false">H1735*EXP(-G1735*(F1736-F1735))</f>
        <v>0.764095876408685</v>
      </c>
      <c r="I1736" s="38" t="n">
        <f aca="false">H1735-H1736</f>
        <v>9.57161289909525E-005</v>
      </c>
      <c r="J1736" s="39" t="n">
        <f aca="false">INDEX('Default Prob'!$C$3:$C$20, _xlfn.IFNA(MATCH(F1736, 'Default Prob'!$B$3:$B$20, 1), 1))</f>
        <v>-0.00361</v>
      </c>
      <c r="K1736" s="40" t="n">
        <f aca="false">1/((1+J1736)^F1736)</f>
        <v>1.02422065253077</v>
      </c>
      <c r="L1736" s="41" t="n">
        <f aca="false">IF(AND(D1736, A1736 &lt;= $G$2), $D$5*$D$2*(A1736-E1736)/365.25, 0)</f>
        <v>0</v>
      </c>
      <c r="M1736" s="41" t="n">
        <f aca="false">IF(A1736&lt;=$G$2, $D$5*$D$2*(A1736-E1736)/365.25, 0)</f>
        <v>0</v>
      </c>
      <c r="N1736" s="42" t="n">
        <f aca="false">(L1736*H1736 + M1736*I1736) * K1736</f>
        <v>0</v>
      </c>
      <c r="O1736" s="43" t="n">
        <f aca="false">IF(A1736&lt;=$G$2, $D$2*(1-$D$3), 0)</f>
        <v>0</v>
      </c>
      <c r="P1736" s="44" t="n">
        <f aca="false">O1736*I1736*K1736</f>
        <v>0</v>
      </c>
    </row>
    <row r="1737" customFormat="false" ht="15" hidden="false" customHeight="false" outlineLevel="0" collapsed="false">
      <c r="A1737" s="4" t="n">
        <f aca="false">WORKDAY(A1736, 1)</f>
        <v>46314</v>
      </c>
      <c r="B1737" s="33" t="n">
        <f aca="false">DATE(2000, MONTH(A1737), DAY(A1737))</f>
        <v>36818</v>
      </c>
      <c r="C1737" s="33" t="n">
        <f aca="false">VLOOKUP(B1737, $R$9:$S$13, 2)</f>
        <v>36880</v>
      </c>
      <c r="D1737" s="34" t="n">
        <f aca="false">IF(OR(C1737=B1737, AND(C1737&lt;&gt;C1736, C1736&gt;B1736)), 1, 0)</f>
        <v>0</v>
      </c>
      <c r="E1737" s="4" t="n">
        <f aca="false" t="array" ref="E1737:E1737">INDEX($A$9:A1736, MAX(IF($D$9:D1736=1, ROW(D$9:$D1736)-ROW($D$9)+1, 0)))</f>
        <v>46286</v>
      </c>
      <c r="F1737" s="36" t="n">
        <f aca="false">(A1737-$A$2)/365.25</f>
        <v>6.62559890485969</v>
      </c>
      <c r="G1737" s="37" t="n">
        <f aca="false">INDEX('Default Prob'!$P$5:$P$14,MIN(1+_xlfn.IFNA(MATCH(F1737,'Default Prob'!$F$5:$F$14,1),0),COUNT('Default Prob'!$P$5:$P$14)))</f>
        <v>0.0457509688066373</v>
      </c>
      <c r="H1737" s="37" t="n">
        <f aca="false">H1736*EXP(-G1736*(F1737-F1736))</f>
        <v>0.763808799947228</v>
      </c>
      <c r="I1737" s="38" t="n">
        <f aca="false">H1736-H1737</f>
        <v>0.000287076461457425</v>
      </c>
      <c r="J1737" s="39" t="n">
        <f aca="false">INDEX('Default Prob'!$C$3:$C$20, _xlfn.IFNA(MATCH(F1737, 'Default Prob'!$B$3:$B$20, 1), 1))</f>
        <v>-0.00361</v>
      </c>
      <c r="K1737" s="40" t="n">
        <f aca="false">1/((1+J1737)^F1737)</f>
        <v>1.02425107701988</v>
      </c>
      <c r="L1737" s="41" t="n">
        <f aca="false">IF(AND(D1737, A1737 &lt;= $G$2), $D$5*$D$2*(A1737-E1737)/365.25, 0)</f>
        <v>0</v>
      </c>
      <c r="M1737" s="41" t="n">
        <f aca="false">IF(A1737&lt;=$G$2, $D$5*$D$2*(A1737-E1737)/365.25, 0)</f>
        <v>0</v>
      </c>
      <c r="N1737" s="42" t="n">
        <f aca="false">(L1737*H1737 + M1737*I1737) * K1737</f>
        <v>0</v>
      </c>
      <c r="O1737" s="43" t="n">
        <f aca="false">IF(A1737&lt;=$G$2, $D$2*(1-$D$3), 0)</f>
        <v>0</v>
      </c>
      <c r="P1737" s="44" t="n">
        <f aca="false">O1737*I1737*K1737</f>
        <v>0</v>
      </c>
    </row>
    <row r="1738" customFormat="false" ht="15" hidden="false" customHeight="false" outlineLevel="0" collapsed="false">
      <c r="A1738" s="4" t="n">
        <f aca="false">WORKDAY(A1737, 1)</f>
        <v>46315</v>
      </c>
      <c r="B1738" s="33" t="n">
        <f aca="false">DATE(2000, MONTH(A1738), DAY(A1738))</f>
        <v>36819</v>
      </c>
      <c r="C1738" s="33" t="n">
        <f aca="false">VLOOKUP(B1738, $R$9:$S$13, 2)</f>
        <v>36880</v>
      </c>
      <c r="D1738" s="34" t="n">
        <f aca="false">IF(OR(C1738=B1738, AND(C1738&lt;&gt;C1737, C1737&gt;B1737)), 1, 0)</f>
        <v>0</v>
      </c>
      <c r="E1738" s="4" t="n">
        <f aca="false" t="array" ref="E1738:E1738">INDEX($A$9:A1737, MAX(IF($D$9:D1737=1, ROW(D$9:$D1737)-ROW($D$9)+1, 0)))</f>
        <v>46286</v>
      </c>
      <c r="F1738" s="36" t="n">
        <f aca="false">(A1738-$A$2)/365.25</f>
        <v>6.62833675564682</v>
      </c>
      <c r="G1738" s="37" t="n">
        <f aca="false">INDEX('Default Prob'!$P$5:$P$14,MIN(1+_xlfn.IFNA(MATCH(F1738,'Default Prob'!$F$5:$F$14,1),0),COUNT('Default Prob'!$P$5:$P$14)))</f>
        <v>0.0457509688066373</v>
      </c>
      <c r="H1738" s="37" t="n">
        <f aca="false">H1737*EXP(-G1737*(F1738-F1737))</f>
        <v>0.763713131763576</v>
      </c>
      <c r="I1738" s="38" t="n">
        <f aca="false">H1737-H1738</f>
        <v>9.56681836520312E-005</v>
      </c>
      <c r="J1738" s="39" t="n">
        <f aca="false">INDEX('Default Prob'!$C$3:$C$20, _xlfn.IFNA(MATCH(F1738, 'Default Prob'!$B$3:$B$20, 1), 1))</f>
        <v>-0.00361</v>
      </c>
      <c r="K1738" s="40" t="n">
        <f aca="false">1/((1+J1738)^F1738)</f>
        <v>1.02426121871708</v>
      </c>
      <c r="L1738" s="41" t="n">
        <f aca="false">IF(AND(D1738, A1738 &lt;= $G$2), $D$5*$D$2*(A1738-E1738)/365.25, 0)</f>
        <v>0</v>
      </c>
      <c r="M1738" s="41" t="n">
        <f aca="false">IF(A1738&lt;=$G$2, $D$5*$D$2*(A1738-E1738)/365.25, 0)</f>
        <v>0</v>
      </c>
      <c r="N1738" s="42" t="n">
        <f aca="false">(L1738*H1738 + M1738*I1738) * K1738</f>
        <v>0</v>
      </c>
      <c r="O1738" s="43" t="n">
        <f aca="false">IF(A1738&lt;=$G$2, $D$2*(1-$D$3), 0)</f>
        <v>0</v>
      </c>
      <c r="P1738" s="44" t="n">
        <f aca="false">O1738*I1738*K1738</f>
        <v>0</v>
      </c>
    </row>
    <row r="1739" customFormat="false" ht="15" hidden="false" customHeight="false" outlineLevel="0" collapsed="false">
      <c r="A1739" s="4" t="n">
        <f aca="false">WORKDAY(A1738, 1)</f>
        <v>46316</v>
      </c>
      <c r="B1739" s="33" t="n">
        <f aca="false">DATE(2000, MONTH(A1739), DAY(A1739))</f>
        <v>36820</v>
      </c>
      <c r="C1739" s="33" t="n">
        <f aca="false">VLOOKUP(B1739, $R$9:$S$13, 2)</f>
        <v>36880</v>
      </c>
      <c r="D1739" s="34" t="n">
        <f aca="false">IF(OR(C1739=B1739, AND(C1739&lt;&gt;C1738, C1738&gt;B1738)), 1, 0)</f>
        <v>0</v>
      </c>
      <c r="E1739" s="4" t="n">
        <f aca="false" t="array" ref="E1739:E1739">INDEX($A$9:A1738, MAX(IF($D$9:D1738=1, ROW(D$9:$D1738)-ROW($D$9)+1, 0)))</f>
        <v>46286</v>
      </c>
      <c r="F1739" s="36" t="n">
        <f aca="false">(A1739-$A$2)/365.25</f>
        <v>6.63107460643395</v>
      </c>
      <c r="G1739" s="37" t="n">
        <f aca="false">INDEX('Default Prob'!$P$5:$P$14,MIN(1+_xlfn.IFNA(MATCH(F1739,'Default Prob'!$F$5:$F$14,1),0),COUNT('Default Prob'!$P$5:$P$14)))</f>
        <v>0.0457509688066373</v>
      </c>
      <c r="H1739" s="37" t="n">
        <f aca="false">H1738*EXP(-G1738*(F1739-F1738))</f>
        <v>0.763617475562506</v>
      </c>
      <c r="I1739" s="38" t="n">
        <f aca="false">H1738-H1739</f>
        <v>9.56562010702156E-005</v>
      </c>
      <c r="J1739" s="39" t="n">
        <f aca="false">INDEX('Default Prob'!$C$3:$C$20, _xlfn.IFNA(MATCH(F1739, 'Default Prob'!$B$3:$B$20, 1), 1))</f>
        <v>-0.00361</v>
      </c>
      <c r="K1739" s="40" t="n">
        <f aca="false">1/((1+J1739)^F1739)</f>
        <v>1.02427136051471</v>
      </c>
      <c r="L1739" s="41" t="n">
        <f aca="false">IF(AND(D1739, A1739 &lt;= $G$2), $D$5*$D$2*(A1739-E1739)/365.25, 0)</f>
        <v>0</v>
      </c>
      <c r="M1739" s="41" t="n">
        <f aca="false">IF(A1739&lt;=$G$2, $D$5*$D$2*(A1739-E1739)/365.25, 0)</f>
        <v>0</v>
      </c>
      <c r="N1739" s="42" t="n">
        <f aca="false">(L1739*H1739 + M1739*I1739) * K1739</f>
        <v>0</v>
      </c>
      <c r="O1739" s="43" t="n">
        <f aca="false">IF(A1739&lt;=$G$2, $D$2*(1-$D$3), 0)</f>
        <v>0</v>
      </c>
      <c r="P1739" s="44" t="n">
        <f aca="false">O1739*I1739*K1739</f>
        <v>0</v>
      </c>
    </row>
    <row r="1740" customFormat="false" ht="15" hidden="false" customHeight="false" outlineLevel="0" collapsed="false">
      <c r="A1740" s="4" t="n">
        <f aca="false">WORKDAY(A1739, 1)</f>
        <v>46317</v>
      </c>
      <c r="B1740" s="33" t="n">
        <f aca="false">DATE(2000, MONTH(A1740), DAY(A1740))</f>
        <v>36821</v>
      </c>
      <c r="C1740" s="33" t="n">
        <f aca="false">VLOOKUP(B1740, $R$9:$S$13, 2)</f>
        <v>36880</v>
      </c>
      <c r="D1740" s="34" t="n">
        <f aca="false">IF(OR(C1740=B1740, AND(C1740&lt;&gt;C1739, C1739&gt;B1739)), 1, 0)</f>
        <v>0</v>
      </c>
      <c r="E1740" s="4" t="n">
        <f aca="false" t="array" ref="E1740:E1740">INDEX($A$9:A1739, MAX(IF($D$9:D1739=1, ROW(D$9:$D1739)-ROW($D$9)+1, 0)))</f>
        <v>46286</v>
      </c>
      <c r="F1740" s="36" t="n">
        <f aca="false">(A1740-$A$2)/365.25</f>
        <v>6.63381245722108</v>
      </c>
      <c r="G1740" s="37" t="n">
        <f aca="false">INDEX('Default Prob'!$P$5:$P$14,MIN(1+_xlfn.IFNA(MATCH(F1740,'Default Prob'!$F$5:$F$14,1),0),COUNT('Default Prob'!$P$5:$P$14)))</f>
        <v>0.0457509688066373</v>
      </c>
      <c r="H1740" s="37" t="n">
        <f aca="false">H1739*EXP(-G1739*(F1740-F1739))</f>
        <v>0.763521831342516</v>
      </c>
      <c r="I1740" s="38" t="n">
        <f aca="false">H1739-H1740</f>
        <v>9.56442199894214E-005</v>
      </c>
      <c r="J1740" s="39" t="n">
        <f aca="false">INDEX('Default Prob'!$C$3:$C$20, _xlfn.IFNA(MATCH(F1740, 'Default Prob'!$B$3:$B$20, 1), 1))</f>
        <v>-0.00361</v>
      </c>
      <c r="K1740" s="40" t="n">
        <f aca="false">1/((1+J1740)^F1740)</f>
        <v>1.02428150241275</v>
      </c>
      <c r="L1740" s="41" t="n">
        <f aca="false">IF(AND(D1740, A1740 &lt;= $G$2), $D$5*$D$2*(A1740-E1740)/365.25, 0)</f>
        <v>0</v>
      </c>
      <c r="M1740" s="41" t="n">
        <f aca="false">IF(A1740&lt;=$G$2, $D$5*$D$2*(A1740-E1740)/365.25, 0)</f>
        <v>0</v>
      </c>
      <c r="N1740" s="42" t="n">
        <f aca="false">(L1740*H1740 + M1740*I1740) * K1740</f>
        <v>0</v>
      </c>
      <c r="O1740" s="43" t="n">
        <f aca="false">IF(A1740&lt;=$G$2, $D$2*(1-$D$3), 0)</f>
        <v>0</v>
      </c>
      <c r="P1740" s="44" t="n">
        <f aca="false">O1740*I1740*K1740</f>
        <v>0</v>
      </c>
    </row>
    <row r="1741" customFormat="false" ht="15" hidden="false" customHeight="false" outlineLevel="0" collapsed="false">
      <c r="A1741" s="4" t="n">
        <f aca="false">WORKDAY(A1740, 1)</f>
        <v>46318</v>
      </c>
      <c r="B1741" s="33" t="n">
        <f aca="false">DATE(2000, MONTH(A1741), DAY(A1741))</f>
        <v>36822</v>
      </c>
      <c r="C1741" s="33" t="n">
        <f aca="false">VLOOKUP(B1741, $R$9:$S$13, 2)</f>
        <v>36880</v>
      </c>
      <c r="D1741" s="34" t="n">
        <f aca="false">IF(OR(C1741=B1741, AND(C1741&lt;&gt;C1740, C1740&gt;B1740)), 1, 0)</f>
        <v>0</v>
      </c>
      <c r="E1741" s="4" t="n">
        <f aca="false" t="array" ref="E1741:E1741">INDEX($A$9:A1740, MAX(IF($D$9:D1740=1, ROW(D$9:$D1740)-ROW($D$9)+1, 0)))</f>
        <v>46286</v>
      </c>
      <c r="F1741" s="36" t="n">
        <f aca="false">(A1741-$A$2)/365.25</f>
        <v>6.63655030800821</v>
      </c>
      <c r="G1741" s="37" t="n">
        <f aca="false">INDEX('Default Prob'!$P$5:$P$14,MIN(1+_xlfn.IFNA(MATCH(F1741,'Default Prob'!$F$5:$F$14,1),0),COUNT('Default Prob'!$P$5:$P$14)))</f>
        <v>0.0457509688066373</v>
      </c>
      <c r="H1741" s="37" t="n">
        <f aca="false">H1740*EXP(-G1740*(F1741-F1740))</f>
        <v>0.763426199102107</v>
      </c>
      <c r="I1741" s="38" t="n">
        <f aca="false">H1740-H1741</f>
        <v>9.56322404090937E-005</v>
      </c>
      <c r="J1741" s="39" t="n">
        <f aca="false">INDEX('Default Prob'!$C$3:$C$20, _xlfn.IFNA(MATCH(F1741, 'Default Prob'!$B$3:$B$20, 1), 1))</f>
        <v>-0.00361</v>
      </c>
      <c r="K1741" s="40" t="n">
        <f aca="false">1/((1+J1741)^F1741)</f>
        <v>1.02429164441121</v>
      </c>
      <c r="L1741" s="41" t="n">
        <f aca="false">IF(AND(D1741, A1741 &lt;= $G$2), $D$5*$D$2*(A1741-E1741)/365.25, 0)</f>
        <v>0</v>
      </c>
      <c r="M1741" s="41" t="n">
        <f aca="false">IF(A1741&lt;=$G$2, $D$5*$D$2*(A1741-E1741)/365.25, 0)</f>
        <v>0</v>
      </c>
      <c r="N1741" s="42" t="n">
        <f aca="false">(L1741*H1741 + M1741*I1741) * K1741</f>
        <v>0</v>
      </c>
      <c r="O1741" s="43" t="n">
        <f aca="false">IF(A1741&lt;=$G$2, $D$2*(1-$D$3), 0)</f>
        <v>0</v>
      </c>
      <c r="P1741" s="44" t="n">
        <f aca="false">O1741*I1741*K1741</f>
        <v>0</v>
      </c>
    </row>
    <row r="1742" customFormat="false" ht="15" hidden="false" customHeight="false" outlineLevel="0" collapsed="false">
      <c r="A1742" s="4" t="n">
        <f aca="false">WORKDAY(A1741, 1)</f>
        <v>46321</v>
      </c>
      <c r="B1742" s="33" t="n">
        <f aca="false">DATE(2000, MONTH(A1742), DAY(A1742))</f>
        <v>36825</v>
      </c>
      <c r="C1742" s="33" t="n">
        <f aca="false">VLOOKUP(B1742, $R$9:$S$13, 2)</f>
        <v>36880</v>
      </c>
      <c r="D1742" s="34" t="n">
        <f aca="false">IF(OR(C1742=B1742, AND(C1742&lt;&gt;C1741, C1741&gt;B1741)), 1, 0)</f>
        <v>0</v>
      </c>
      <c r="E1742" s="4" t="n">
        <f aca="false" t="array" ref="E1742:E1742">INDEX($A$9:A1741, MAX(IF($D$9:D1741=1, ROW(D$9:$D1741)-ROW($D$9)+1, 0)))</f>
        <v>46286</v>
      </c>
      <c r="F1742" s="36" t="n">
        <f aca="false">(A1742-$A$2)/365.25</f>
        <v>6.64476386036961</v>
      </c>
      <c r="G1742" s="37" t="n">
        <f aca="false">INDEX('Default Prob'!$P$5:$P$14,MIN(1+_xlfn.IFNA(MATCH(F1742,'Default Prob'!$F$5:$F$14,1),0),COUNT('Default Prob'!$P$5:$P$14)))</f>
        <v>0.0457509688066373</v>
      </c>
      <c r="H1742" s="37" t="n">
        <f aca="false">H1741*EXP(-G1741*(F1742-F1741))</f>
        <v>0.763139374243357</v>
      </c>
      <c r="I1742" s="38" t="n">
        <f aca="false">H1741-H1742</f>
        <v>0.000286824858749757</v>
      </c>
      <c r="J1742" s="39" t="n">
        <f aca="false">INDEX('Default Prob'!$C$3:$C$20, _xlfn.IFNA(MATCH(F1742, 'Default Prob'!$B$3:$B$20, 1), 1))</f>
        <v>-0.00361</v>
      </c>
      <c r="K1742" s="40" t="n">
        <f aca="false">1/((1+J1742)^F1742)</f>
        <v>1.02432207100914</v>
      </c>
      <c r="L1742" s="41" t="n">
        <f aca="false">IF(AND(D1742, A1742 &lt;= $G$2), $D$5*$D$2*(A1742-E1742)/365.25, 0)</f>
        <v>0</v>
      </c>
      <c r="M1742" s="41" t="n">
        <f aca="false">IF(A1742&lt;=$G$2, $D$5*$D$2*(A1742-E1742)/365.25, 0)</f>
        <v>0</v>
      </c>
      <c r="N1742" s="42" t="n">
        <f aca="false">(L1742*H1742 + M1742*I1742) * K1742</f>
        <v>0</v>
      </c>
      <c r="O1742" s="43" t="n">
        <f aca="false">IF(A1742&lt;=$G$2, $D$2*(1-$D$3), 0)</f>
        <v>0</v>
      </c>
      <c r="P1742" s="44" t="n">
        <f aca="false">O1742*I1742*K1742</f>
        <v>0</v>
      </c>
    </row>
    <row r="1743" customFormat="false" ht="15" hidden="false" customHeight="false" outlineLevel="0" collapsed="false">
      <c r="A1743" s="4" t="n">
        <f aca="false">WORKDAY(A1742, 1)</f>
        <v>46322</v>
      </c>
      <c r="B1743" s="33" t="n">
        <f aca="false">DATE(2000, MONTH(A1743), DAY(A1743))</f>
        <v>36826</v>
      </c>
      <c r="C1743" s="33" t="n">
        <f aca="false">VLOOKUP(B1743, $R$9:$S$13, 2)</f>
        <v>36880</v>
      </c>
      <c r="D1743" s="34" t="n">
        <f aca="false">IF(OR(C1743=B1743, AND(C1743&lt;&gt;C1742, C1742&gt;B1742)), 1, 0)</f>
        <v>0</v>
      </c>
      <c r="E1743" s="4" t="n">
        <f aca="false" t="array" ref="E1743:E1743">INDEX($A$9:A1742, MAX(IF($D$9:D1742=1, ROW(D$9:$D1742)-ROW($D$9)+1, 0)))</f>
        <v>46286</v>
      </c>
      <c r="F1743" s="36" t="n">
        <f aca="false">(A1743-$A$2)/365.25</f>
        <v>6.64750171115674</v>
      </c>
      <c r="G1743" s="37" t="n">
        <f aca="false">INDEX('Default Prob'!$P$5:$P$14,MIN(1+_xlfn.IFNA(MATCH(F1743,'Default Prob'!$F$5:$F$14,1),0),COUNT('Default Prob'!$P$5:$P$14)))</f>
        <v>0.0457509688066373</v>
      </c>
      <c r="H1743" s="37" t="n">
        <f aca="false">H1742*EXP(-G1742*(F1743-F1742))</f>
        <v>0.763043789906267</v>
      </c>
      <c r="I1743" s="38" t="n">
        <f aca="false">H1742-H1743</f>
        <v>9.55843370908926E-005</v>
      </c>
      <c r="J1743" s="39" t="n">
        <f aca="false">INDEX('Default Prob'!$C$3:$C$20, _xlfn.IFNA(MATCH(F1743, 'Default Prob'!$B$3:$B$20, 1), 1))</f>
        <v>-0.00361</v>
      </c>
      <c r="K1743" s="40" t="n">
        <f aca="false">1/((1+J1743)^F1743)</f>
        <v>1.0243322134093</v>
      </c>
      <c r="L1743" s="41" t="n">
        <f aca="false">IF(AND(D1743, A1743 &lt;= $G$2), $D$5*$D$2*(A1743-E1743)/365.25, 0)</f>
        <v>0</v>
      </c>
      <c r="M1743" s="41" t="n">
        <f aca="false">IF(A1743&lt;=$G$2, $D$5*$D$2*(A1743-E1743)/365.25, 0)</f>
        <v>0</v>
      </c>
      <c r="N1743" s="42" t="n">
        <f aca="false">(L1743*H1743 + M1743*I1743) * K1743</f>
        <v>0</v>
      </c>
      <c r="O1743" s="43" t="n">
        <f aca="false">IF(A1743&lt;=$G$2, $D$2*(1-$D$3), 0)</f>
        <v>0</v>
      </c>
      <c r="P1743" s="44" t="n">
        <f aca="false">O1743*I1743*K1743</f>
        <v>0</v>
      </c>
    </row>
    <row r="1744" customFormat="false" ht="15" hidden="false" customHeight="false" outlineLevel="0" collapsed="false">
      <c r="A1744" s="4" t="n">
        <f aca="false">WORKDAY(A1743, 1)</f>
        <v>46323</v>
      </c>
      <c r="B1744" s="33" t="n">
        <f aca="false">DATE(2000, MONTH(A1744), DAY(A1744))</f>
        <v>36827</v>
      </c>
      <c r="C1744" s="33" t="n">
        <f aca="false">VLOOKUP(B1744, $R$9:$S$13, 2)</f>
        <v>36880</v>
      </c>
      <c r="D1744" s="34" t="n">
        <f aca="false">IF(OR(C1744=B1744, AND(C1744&lt;&gt;C1743, C1743&gt;B1743)), 1, 0)</f>
        <v>0</v>
      </c>
      <c r="E1744" s="4" t="n">
        <f aca="false" t="array" ref="E1744:E1744">INDEX($A$9:A1743, MAX(IF($D$9:D1743=1, ROW(D$9:$D1743)-ROW($D$9)+1, 0)))</f>
        <v>46286</v>
      </c>
      <c r="F1744" s="36" t="n">
        <f aca="false">(A1744-$A$2)/365.25</f>
        <v>6.65023956194387</v>
      </c>
      <c r="G1744" s="37" t="n">
        <f aca="false">INDEX('Default Prob'!$P$5:$P$14,MIN(1+_xlfn.IFNA(MATCH(F1744,'Default Prob'!$F$5:$F$14,1),0),COUNT('Default Prob'!$P$5:$P$14)))</f>
        <v>0.0457509688066373</v>
      </c>
      <c r="H1744" s="37" t="n">
        <f aca="false">H1743*EXP(-G1743*(F1744-F1743))</f>
        <v>0.762948217541255</v>
      </c>
      <c r="I1744" s="38" t="n">
        <f aca="false">H1743-H1744</f>
        <v>9.55723650111207E-005</v>
      </c>
      <c r="J1744" s="39" t="n">
        <f aca="false">INDEX('Default Prob'!$C$3:$C$20, _xlfn.IFNA(MATCH(F1744, 'Default Prob'!$B$3:$B$20, 1), 1))</f>
        <v>-0.00361</v>
      </c>
      <c r="K1744" s="40" t="n">
        <f aca="false">1/((1+J1744)^F1744)</f>
        <v>1.02434235590988</v>
      </c>
      <c r="L1744" s="41" t="n">
        <f aca="false">IF(AND(D1744, A1744 &lt;= $G$2), $D$5*$D$2*(A1744-E1744)/365.25, 0)</f>
        <v>0</v>
      </c>
      <c r="M1744" s="41" t="n">
        <f aca="false">IF(A1744&lt;=$G$2, $D$5*$D$2*(A1744-E1744)/365.25, 0)</f>
        <v>0</v>
      </c>
      <c r="N1744" s="42" t="n">
        <f aca="false">(L1744*H1744 + M1744*I1744) * K1744</f>
        <v>0</v>
      </c>
      <c r="O1744" s="43" t="n">
        <f aca="false">IF(A1744&lt;=$G$2, $D$2*(1-$D$3), 0)</f>
        <v>0</v>
      </c>
      <c r="P1744" s="44" t="n">
        <f aca="false">O1744*I1744*K1744</f>
        <v>0</v>
      </c>
    </row>
    <row r="1745" customFormat="false" ht="15" hidden="false" customHeight="false" outlineLevel="0" collapsed="false">
      <c r="A1745" s="4" t="n">
        <f aca="false">WORKDAY(A1744, 1)</f>
        <v>46324</v>
      </c>
      <c r="B1745" s="33" t="n">
        <f aca="false">DATE(2000, MONTH(A1745), DAY(A1745))</f>
        <v>36828</v>
      </c>
      <c r="C1745" s="33" t="n">
        <f aca="false">VLOOKUP(B1745, $R$9:$S$13, 2)</f>
        <v>36880</v>
      </c>
      <c r="D1745" s="34" t="n">
        <f aca="false">IF(OR(C1745=B1745, AND(C1745&lt;&gt;C1744, C1744&gt;B1744)), 1, 0)</f>
        <v>0</v>
      </c>
      <c r="E1745" s="4" t="n">
        <f aca="false" t="array" ref="E1745:E1745">INDEX($A$9:A1744, MAX(IF($D$9:D1744=1, ROW(D$9:$D1744)-ROW($D$9)+1, 0)))</f>
        <v>46286</v>
      </c>
      <c r="F1745" s="36" t="n">
        <f aca="false">(A1745-$A$2)/365.25</f>
        <v>6.65297741273101</v>
      </c>
      <c r="G1745" s="37" t="n">
        <f aca="false">INDEX('Default Prob'!$P$5:$P$14,MIN(1+_xlfn.IFNA(MATCH(F1745,'Default Prob'!$F$5:$F$14,1),0),COUNT('Default Prob'!$P$5:$P$14)))</f>
        <v>0.0457509688066373</v>
      </c>
      <c r="H1745" s="37" t="n">
        <f aca="false">H1744*EXP(-G1744*(F1745-F1744))</f>
        <v>0.762852657146825</v>
      </c>
      <c r="I1745" s="38" t="n">
        <f aca="false">H1744-H1745</f>
        <v>9.55603944308159E-005</v>
      </c>
      <c r="J1745" s="39" t="n">
        <f aca="false">INDEX('Default Prob'!$C$3:$C$20, _xlfn.IFNA(MATCH(F1745, 'Default Prob'!$B$3:$B$20, 1), 1))</f>
        <v>-0.00361</v>
      </c>
      <c r="K1745" s="40" t="n">
        <f aca="false">1/((1+J1745)^F1745)</f>
        <v>1.02435249851089</v>
      </c>
      <c r="L1745" s="41" t="n">
        <f aca="false">IF(AND(D1745, A1745 &lt;= $G$2), $D$5*$D$2*(A1745-E1745)/365.25, 0)</f>
        <v>0</v>
      </c>
      <c r="M1745" s="41" t="n">
        <f aca="false">IF(A1745&lt;=$G$2, $D$5*$D$2*(A1745-E1745)/365.25, 0)</f>
        <v>0</v>
      </c>
      <c r="N1745" s="42" t="n">
        <f aca="false">(L1745*H1745 + M1745*I1745) * K1745</f>
        <v>0</v>
      </c>
      <c r="O1745" s="43" t="n">
        <f aca="false">IF(A1745&lt;=$G$2, $D$2*(1-$D$3), 0)</f>
        <v>0</v>
      </c>
      <c r="P1745" s="44" t="n">
        <f aca="false">O1745*I1745*K1745</f>
        <v>0</v>
      </c>
    </row>
    <row r="1746" customFormat="false" ht="15" hidden="false" customHeight="false" outlineLevel="0" collapsed="false">
      <c r="A1746" s="4" t="n">
        <f aca="false">WORKDAY(A1745, 1)</f>
        <v>46325</v>
      </c>
      <c r="B1746" s="33" t="n">
        <f aca="false">DATE(2000, MONTH(A1746), DAY(A1746))</f>
        <v>36829</v>
      </c>
      <c r="C1746" s="33" t="n">
        <f aca="false">VLOOKUP(B1746, $R$9:$S$13, 2)</f>
        <v>36880</v>
      </c>
      <c r="D1746" s="34" t="n">
        <f aca="false">IF(OR(C1746=B1746, AND(C1746&lt;&gt;C1745, C1745&gt;B1745)), 1, 0)</f>
        <v>0</v>
      </c>
      <c r="E1746" s="4" t="n">
        <f aca="false" t="array" ref="E1746:E1746">INDEX($A$9:A1745, MAX(IF($D$9:D1745=1, ROW(D$9:$D1745)-ROW($D$9)+1, 0)))</f>
        <v>46286</v>
      </c>
      <c r="F1746" s="36" t="n">
        <f aca="false">(A1746-$A$2)/365.25</f>
        <v>6.65571526351814</v>
      </c>
      <c r="G1746" s="37" t="n">
        <f aca="false">INDEX('Default Prob'!$P$5:$P$14,MIN(1+_xlfn.IFNA(MATCH(F1746,'Default Prob'!$F$5:$F$14,1),0),COUNT('Default Prob'!$P$5:$P$14)))</f>
        <v>0.0457509688066373</v>
      </c>
      <c r="H1746" s="37" t="n">
        <f aca="false">H1745*EXP(-G1745*(F1746-F1745))</f>
        <v>0.762757108721475</v>
      </c>
      <c r="I1746" s="38" t="n">
        <f aca="false">H1745-H1746</f>
        <v>9.55484253498673E-005</v>
      </c>
      <c r="J1746" s="39" t="n">
        <f aca="false">INDEX('Default Prob'!$C$3:$C$20, _xlfn.IFNA(MATCH(F1746, 'Default Prob'!$B$3:$B$20, 1), 1))</f>
        <v>-0.00361</v>
      </c>
      <c r="K1746" s="40" t="n">
        <f aca="false">1/((1+J1746)^F1746)</f>
        <v>1.02436264121233</v>
      </c>
      <c r="L1746" s="41" t="n">
        <f aca="false">IF(AND(D1746, A1746 &lt;= $G$2), $D$5*$D$2*(A1746-E1746)/365.25, 0)</f>
        <v>0</v>
      </c>
      <c r="M1746" s="41" t="n">
        <f aca="false">IF(A1746&lt;=$G$2, $D$5*$D$2*(A1746-E1746)/365.25, 0)</f>
        <v>0</v>
      </c>
      <c r="N1746" s="42" t="n">
        <f aca="false">(L1746*H1746 + M1746*I1746) * K1746</f>
        <v>0</v>
      </c>
      <c r="O1746" s="43" t="n">
        <f aca="false">IF(A1746&lt;=$G$2, $D$2*(1-$D$3), 0)</f>
        <v>0</v>
      </c>
      <c r="P1746" s="44" t="n">
        <f aca="false">O1746*I1746*K1746</f>
        <v>0</v>
      </c>
    </row>
    <row r="1747" customFormat="false" ht="15" hidden="false" customHeight="false" outlineLevel="0" collapsed="false">
      <c r="A1747" s="4" t="n">
        <f aca="false">WORKDAY(A1746, 1)</f>
        <v>46328</v>
      </c>
      <c r="B1747" s="33" t="n">
        <f aca="false">DATE(2000, MONTH(A1747), DAY(A1747))</f>
        <v>36832</v>
      </c>
      <c r="C1747" s="33" t="n">
        <f aca="false">VLOOKUP(B1747, $R$9:$S$13, 2)</f>
        <v>36880</v>
      </c>
      <c r="D1747" s="34" t="n">
        <f aca="false">IF(OR(C1747=B1747, AND(C1747&lt;&gt;C1746, C1746&gt;B1746)), 1, 0)</f>
        <v>0</v>
      </c>
      <c r="E1747" s="4" t="n">
        <f aca="false" t="array" ref="E1747:E1747">INDEX($A$9:A1746, MAX(IF($D$9:D1746=1, ROW(D$9:$D1746)-ROW($D$9)+1, 0)))</f>
        <v>46286</v>
      </c>
      <c r="F1747" s="36" t="n">
        <f aca="false">(A1747-$A$2)/365.25</f>
        <v>6.66392881587954</v>
      </c>
      <c r="G1747" s="37" t="n">
        <f aca="false">INDEX('Default Prob'!$P$5:$P$14,MIN(1+_xlfn.IFNA(MATCH(F1747,'Default Prob'!$F$5:$F$14,1),0),COUNT('Default Prob'!$P$5:$P$14)))</f>
        <v>0.0457509688066373</v>
      </c>
      <c r="H1747" s="37" t="n">
        <f aca="false">H1746*EXP(-G1746*(F1747-F1746))</f>
        <v>0.76247053524492</v>
      </c>
      <c r="I1747" s="38" t="n">
        <f aca="false">H1746-H1747</f>
        <v>0.000286573476554364</v>
      </c>
      <c r="J1747" s="39" t="n">
        <f aca="false">INDEX('Default Prob'!$C$3:$C$20, _xlfn.IFNA(MATCH(F1747, 'Default Prob'!$B$3:$B$20, 1), 1))</f>
        <v>-0.00361</v>
      </c>
      <c r="K1747" s="40" t="n">
        <f aca="false">1/((1+J1747)^F1747)</f>
        <v>1.02439306991921</v>
      </c>
      <c r="L1747" s="41" t="n">
        <f aca="false">IF(AND(D1747, A1747 &lt;= $G$2), $D$5*$D$2*(A1747-E1747)/365.25, 0)</f>
        <v>0</v>
      </c>
      <c r="M1747" s="41" t="n">
        <f aca="false">IF(A1747&lt;=$G$2, $D$5*$D$2*(A1747-E1747)/365.25, 0)</f>
        <v>0</v>
      </c>
      <c r="N1747" s="42" t="n">
        <f aca="false">(L1747*H1747 + M1747*I1747) * K1747</f>
        <v>0</v>
      </c>
      <c r="O1747" s="43" t="n">
        <f aca="false">IF(A1747&lt;=$G$2, $D$2*(1-$D$3), 0)</f>
        <v>0</v>
      </c>
      <c r="P1747" s="44" t="n">
        <f aca="false">O1747*I1747*K1747</f>
        <v>0</v>
      </c>
    </row>
    <row r="1748" customFormat="false" ht="15" hidden="false" customHeight="false" outlineLevel="0" collapsed="false">
      <c r="A1748" s="4" t="n">
        <f aca="false">WORKDAY(A1747, 1)</f>
        <v>46329</v>
      </c>
      <c r="B1748" s="33" t="n">
        <f aca="false">DATE(2000, MONTH(A1748), DAY(A1748))</f>
        <v>36833</v>
      </c>
      <c r="C1748" s="33" t="n">
        <f aca="false">VLOOKUP(B1748, $R$9:$S$13, 2)</f>
        <v>36880</v>
      </c>
      <c r="D1748" s="34" t="n">
        <f aca="false">IF(OR(C1748=B1748, AND(C1748&lt;&gt;C1747, C1747&gt;B1747)), 1, 0)</f>
        <v>0</v>
      </c>
      <c r="E1748" s="4" t="n">
        <f aca="false" t="array" ref="E1748:E1748">INDEX($A$9:A1747, MAX(IF($D$9:D1747=1, ROW(D$9:$D1747)-ROW($D$9)+1, 0)))</f>
        <v>46286</v>
      </c>
      <c r="F1748" s="36" t="n">
        <f aca="false">(A1748-$A$2)/365.25</f>
        <v>6.66666666666667</v>
      </c>
      <c r="G1748" s="37" t="n">
        <f aca="false">INDEX('Default Prob'!$P$5:$P$14,MIN(1+_xlfn.IFNA(MATCH(F1748,'Default Prob'!$F$5:$F$14,1),0),COUNT('Default Prob'!$P$5:$P$14)))</f>
        <v>0.0457509688066373</v>
      </c>
      <c r="H1748" s="37" t="n">
        <f aca="false">H1747*EXP(-G1747*(F1748-F1747))</f>
        <v>0.762375034680905</v>
      </c>
      <c r="I1748" s="38" t="n">
        <f aca="false">H1747-H1748</f>
        <v>9.55005640156381E-005</v>
      </c>
      <c r="J1748" s="39" t="n">
        <f aca="false">INDEX('Default Prob'!$C$3:$C$20, _xlfn.IFNA(MATCH(F1748, 'Default Prob'!$B$3:$B$20, 1), 1))</f>
        <v>-0.00361</v>
      </c>
      <c r="K1748" s="40" t="n">
        <f aca="false">1/((1+J1748)^F1748)</f>
        <v>1.02440321302237</v>
      </c>
      <c r="L1748" s="41" t="n">
        <f aca="false">IF(AND(D1748, A1748 &lt;= $G$2), $D$5*$D$2*(A1748-E1748)/365.25, 0)</f>
        <v>0</v>
      </c>
      <c r="M1748" s="41" t="n">
        <f aca="false">IF(A1748&lt;=$G$2, $D$5*$D$2*(A1748-E1748)/365.25, 0)</f>
        <v>0</v>
      </c>
      <c r="N1748" s="42" t="n">
        <f aca="false">(L1748*H1748 + M1748*I1748) * K1748</f>
        <v>0</v>
      </c>
      <c r="O1748" s="43" t="n">
        <f aca="false">IF(A1748&lt;=$G$2, $D$2*(1-$D$3), 0)</f>
        <v>0</v>
      </c>
      <c r="P1748" s="44" t="n">
        <f aca="false">O1748*I1748*K1748</f>
        <v>0</v>
      </c>
    </row>
    <row r="1749" customFormat="false" ht="15" hidden="false" customHeight="false" outlineLevel="0" collapsed="false">
      <c r="A1749" s="4" t="n">
        <f aca="false">WORKDAY(A1748, 1)</f>
        <v>46330</v>
      </c>
      <c r="B1749" s="33" t="n">
        <f aca="false">DATE(2000, MONTH(A1749), DAY(A1749))</f>
        <v>36834</v>
      </c>
      <c r="C1749" s="33" t="n">
        <f aca="false">VLOOKUP(B1749, $R$9:$S$13, 2)</f>
        <v>36880</v>
      </c>
      <c r="D1749" s="34" t="n">
        <f aca="false">IF(OR(C1749=B1749, AND(C1749&lt;&gt;C1748, C1748&gt;B1748)), 1, 0)</f>
        <v>0</v>
      </c>
      <c r="E1749" s="4" t="n">
        <f aca="false" t="array" ref="E1749:E1749">INDEX($A$9:A1748, MAX(IF($D$9:D1748=1, ROW(D$9:$D1748)-ROW($D$9)+1, 0)))</f>
        <v>46286</v>
      </c>
      <c r="F1749" s="36" t="n">
        <f aca="false">(A1749-$A$2)/365.25</f>
        <v>6.6694045174538</v>
      </c>
      <c r="G1749" s="37" t="n">
        <f aca="false">INDEX('Default Prob'!$P$5:$P$14,MIN(1+_xlfn.IFNA(MATCH(F1749,'Default Prob'!$F$5:$F$14,1),0),COUNT('Default Prob'!$P$5:$P$14)))</f>
        <v>0.0457509688066373</v>
      </c>
      <c r="H1749" s="37" t="n">
        <f aca="false">H1748*EXP(-G1748*(F1749-F1748))</f>
        <v>0.762279546078476</v>
      </c>
      <c r="I1749" s="38" t="n">
        <f aca="false">H1748-H1749</f>
        <v>9.54886024284729E-005</v>
      </c>
      <c r="J1749" s="39" t="n">
        <f aca="false">INDEX('Default Prob'!$C$3:$C$20, _xlfn.IFNA(MATCH(F1749, 'Default Prob'!$B$3:$B$20, 1), 1))</f>
        <v>-0.00361</v>
      </c>
      <c r="K1749" s="40" t="n">
        <f aca="false">1/((1+J1749)^F1749)</f>
        <v>1.02441335622596</v>
      </c>
      <c r="L1749" s="41" t="n">
        <f aca="false">IF(AND(D1749, A1749 &lt;= $G$2), $D$5*$D$2*(A1749-E1749)/365.25, 0)</f>
        <v>0</v>
      </c>
      <c r="M1749" s="41" t="n">
        <f aca="false">IF(A1749&lt;=$G$2, $D$5*$D$2*(A1749-E1749)/365.25, 0)</f>
        <v>0</v>
      </c>
      <c r="N1749" s="42" t="n">
        <f aca="false">(L1749*H1749 + M1749*I1749) * K1749</f>
        <v>0</v>
      </c>
      <c r="O1749" s="43" t="n">
        <f aca="false">IF(A1749&lt;=$G$2, $D$2*(1-$D$3), 0)</f>
        <v>0</v>
      </c>
      <c r="P1749" s="44" t="n">
        <f aca="false">O1749*I1749*K1749</f>
        <v>0</v>
      </c>
    </row>
    <row r="1750" customFormat="false" ht="15" hidden="false" customHeight="false" outlineLevel="0" collapsed="false">
      <c r="A1750" s="4" t="n">
        <f aca="false">WORKDAY(A1749, 1)</f>
        <v>46331</v>
      </c>
      <c r="B1750" s="33" t="n">
        <f aca="false">DATE(2000, MONTH(A1750), DAY(A1750))</f>
        <v>36835</v>
      </c>
      <c r="C1750" s="33" t="n">
        <f aca="false">VLOOKUP(B1750, $R$9:$S$13, 2)</f>
        <v>36880</v>
      </c>
      <c r="D1750" s="34" t="n">
        <f aca="false">IF(OR(C1750=B1750, AND(C1750&lt;&gt;C1749, C1749&gt;B1749)), 1, 0)</f>
        <v>0</v>
      </c>
      <c r="E1750" s="4" t="n">
        <f aca="false" t="array" ref="E1750:E1750">INDEX($A$9:A1749, MAX(IF($D$9:D1749=1, ROW(D$9:$D1749)-ROW($D$9)+1, 0)))</f>
        <v>46286</v>
      </c>
      <c r="F1750" s="36" t="n">
        <f aca="false">(A1750-$A$2)/365.25</f>
        <v>6.67214236824093</v>
      </c>
      <c r="G1750" s="37" t="n">
        <f aca="false">INDEX('Default Prob'!$P$5:$P$14,MIN(1+_xlfn.IFNA(MATCH(F1750,'Default Prob'!$F$5:$F$14,1),0),COUNT('Default Prob'!$P$5:$P$14)))</f>
        <v>0.0457509688066373</v>
      </c>
      <c r="H1750" s="37" t="n">
        <f aca="false">H1749*EXP(-G1749*(F1750-F1749))</f>
        <v>0.762184069436137</v>
      </c>
      <c r="I1750" s="38" t="n">
        <f aca="false">H1749-H1750</f>
        <v>9.54766423395537E-005</v>
      </c>
      <c r="J1750" s="39" t="n">
        <f aca="false">INDEX('Default Prob'!$C$3:$C$20, _xlfn.IFNA(MATCH(F1750, 'Default Prob'!$B$3:$B$20, 1), 1))</f>
        <v>-0.00361</v>
      </c>
      <c r="K1750" s="40" t="n">
        <f aca="false">1/((1+J1750)^F1750)</f>
        <v>1.02442349952999</v>
      </c>
      <c r="L1750" s="41" t="n">
        <f aca="false">IF(AND(D1750, A1750 &lt;= $G$2), $D$5*$D$2*(A1750-E1750)/365.25, 0)</f>
        <v>0</v>
      </c>
      <c r="M1750" s="41" t="n">
        <f aca="false">IF(A1750&lt;=$G$2, $D$5*$D$2*(A1750-E1750)/365.25, 0)</f>
        <v>0</v>
      </c>
      <c r="N1750" s="42" t="n">
        <f aca="false">(L1750*H1750 + M1750*I1750) * K1750</f>
        <v>0</v>
      </c>
      <c r="O1750" s="43" t="n">
        <f aca="false">IF(A1750&lt;=$G$2, $D$2*(1-$D$3), 0)</f>
        <v>0</v>
      </c>
      <c r="P1750" s="44" t="n">
        <f aca="false">O1750*I1750*K1750</f>
        <v>0</v>
      </c>
    </row>
    <row r="1751" customFormat="false" ht="15" hidden="false" customHeight="false" outlineLevel="0" collapsed="false">
      <c r="A1751" s="4" t="n">
        <f aca="false">WORKDAY(A1750, 1)</f>
        <v>46332</v>
      </c>
      <c r="B1751" s="33" t="n">
        <f aca="false">DATE(2000, MONTH(A1751), DAY(A1751))</f>
        <v>36836</v>
      </c>
      <c r="C1751" s="33" t="n">
        <f aca="false">VLOOKUP(B1751, $R$9:$S$13, 2)</f>
        <v>36880</v>
      </c>
      <c r="D1751" s="34" t="n">
        <f aca="false">IF(OR(C1751=B1751, AND(C1751&lt;&gt;C1750, C1750&gt;B1750)), 1, 0)</f>
        <v>0</v>
      </c>
      <c r="E1751" s="4" t="n">
        <f aca="false" t="array" ref="E1751:E1751">INDEX($A$9:A1750, MAX(IF($D$9:D1750=1, ROW(D$9:$D1750)-ROW($D$9)+1, 0)))</f>
        <v>46286</v>
      </c>
      <c r="F1751" s="36" t="n">
        <f aca="false">(A1751-$A$2)/365.25</f>
        <v>6.67488021902806</v>
      </c>
      <c r="G1751" s="37" t="n">
        <f aca="false">INDEX('Default Prob'!$P$5:$P$14,MIN(1+_xlfn.IFNA(MATCH(F1751,'Default Prob'!$F$5:$F$14,1),0),COUNT('Default Prob'!$P$5:$P$14)))</f>
        <v>0.0457509688066373</v>
      </c>
      <c r="H1751" s="37" t="n">
        <f aca="false">H1750*EXP(-G1750*(F1751-F1750))</f>
        <v>0.762088604752388</v>
      </c>
      <c r="I1751" s="38" t="n">
        <f aca="false">H1750-H1751</f>
        <v>9.54646837486584E-005</v>
      </c>
      <c r="J1751" s="39" t="n">
        <f aca="false">INDEX('Default Prob'!$C$3:$C$20, _xlfn.IFNA(MATCH(F1751, 'Default Prob'!$B$3:$B$20, 1), 1))</f>
        <v>-0.00361</v>
      </c>
      <c r="K1751" s="40" t="n">
        <f aca="false">1/((1+J1751)^F1751)</f>
        <v>1.02443364293444</v>
      </c>
      <c r="L1751" s="41" t="n">
        <f aca="false">IF(AND(D1751, A1751 &lt;= $G$2), $D$5*$D$2*(A1751-E1751)/365.25, 0)</f>
        <v>0</v>
      </c>
      <c r="M1751" s="41" t="n">
        <f aca="false">IF(A1751&lt;=$G$2, $D$5*$D$2*(A1751-E1751)/365.25, 0)</f>
        <v>0</v>
      </c>
      <c r="N1751" s="42" t="n">
        <f aca="false">(L1751*H1751 + M1751*I1751) * K1751</f>
        <v>0</v>
      </c>
      <c r="O1751" s="43" t="n">
        <f aca="false">IF(A1751&lt;=$G$2, $D$2*(1-$D$3), 0)</f>
        <v>0</v>
      </c>
      <c r="P1751" s="44" t="n">
        <f aca="false">O1751*I1751*K1751</f>
        <v>0</v>
      </c>
    </row>
    <row r="1752" customFormat="false" ht="15" hidden="false" customHeight="false" outlineLevel="0" collapsed="false">
      <c r="A1752" s="4" t="n">
        <f aca="false">WORKDAY(A1751, 1)</f>
        <v>46335</v>
      </c>
      <c r="B1752" s="33" t="n">
        <f aca="false">DATE(2000, MONTH(A1752), DAY(A1752))</f>
        <v>36839</v>
      </c>
      <c r="C1752" s="33" t="n">
        <f aca="false">VLOOKUP(B1752, $R$9:$S$13, 2)</f>
        <v>36880</v>
      </c>
      <c r="D1752" s="34" t="n">
        <f aca="false">IF(OR(C1752=B1752, AND(C1752&lt;&gt;C1751, C1751&gt;B1751)), 1, 0)</f>
        <v>0</v>
      </c>
      <c r="E1752" s="4" t="n">
        <f aca="false" t="array" ref="E1752:E1752">INDEX($A$9:A1751, MAX(IF($D$9:D1751=1, ROW(D$9:$D1751)-ROW($D$9)+1, 0)))</f>
        <v>46286</v>
      </c>
      <c r="F1752" s="36" t="n">
        <f aca="false">(A1752-$A$2)/365.25</f>
        <v>6.68309377138946</v>
      </c>
      <c r="G1752" s="37" t="n">
        <f aca="false">INDEX('Default Prob'!$P$5:$P$14,MIN(1+_xlfn.IFNA(MATCH(F1752,'Default Prob'!$F$5:$F$14,1),0),COUNT('Default Prob'!$P$5:$P$14)))</f>
        <v>0.0457509688066373</v>
      </c>
      <c r="H1752" s="37" t="n">
        <f aca="false">H1751*EXP(-G1751*(F1752-F1751))</f>
        <v>0.76180228243771</v>
      </c>
      <c r="I1752" s="38" t="n">
        <f aca="false">H1751-H1752</f>
        <v>0.000286322314678178</v>
      </c>
      <c r="J1752" s="39" t="n">
        <f aca="false">INDEX('Default Prob'!$C$3:$C$20, _xlfn.IFNA(MATCH(F1752, 'Default Prob'!$B$3:$B$20, 1), 1))</f>
        <v>-0.00361</v>
      </c>
      <c r="K1752" s="40" t="n">
        <f aca="false">1/((1+J1752)^F1752)</f>
        <v>1.02446407375044</v>
      </c>
      <c r="L1752" s="41" t="n">
        <f aca="false">IF(AND(D1752, A1752 &lt;= $G$2), $D$5*$D$2*(A1752-E1752)/365.25, 0)</f>
        <v>0</v>
      </c>
      <c r="M1752" s="41" t="n">
        <f aca="false">IF(A1752&lt;=$G$2, $D$5*$D$2*(A1752-E1752)/365.25, 0)</f>
        <v>0</v>
      </c>
      <c r="N1752" s="42" t="n">
        <f aca="false">(L1752*H1752 + M1752*I1752) * K1752</f>
        <v>0</v>
      </c>
      <c r="O1752" s="43" t="n">
        <f aca="false">IF(A1752&lt;=$G$2, $D$2*(1-$D$3), 0)</f>
        <v>0</v>
      </c>
      <c r="P1752" s="44" t="n">
        <f aca="false">O1752*I1752*K1752</f>
        <v>0</v>
      </c>
    </row>
    <row r="1753" customFormat="false" ht="15" hidden="false" customHeight="false" outlineLevel="0" collapsed="false">
      <c r="A1753" s="4" t="n">
        <f aca="false">WORKDAY(A1752, 1)</f>
        <v>46336</v>
      </c>
      <c r="B1753" s="33" t="n">
        <f aca="false">DATE(2000, MONTH(A1753), DAY(A1753))</f>
        <v>36840</v>
      </c>
      <c r="C1753" s="33" t="n">
        <f aca="false">VLOOKUP(B1753, $R$9:$S$13, 2)</f>
        <v>36880</v>
      </c>
      <c r="D1753" s="34" t="n">
        <f aca="false">IF(OR(C1753=B1753, AND(C1753&lt;&gt;C1752, C1752&gt;B1752)), 1, 0)</f>
        <v>0</v>
      </c>
      <c r="E1753" s="4" t="n">
        <f aca="false" t="array" ref="E1753:E1753">INDEX($A$9:A1752, MAX(IF($D$9:D1752=1, ROW(D$9:$D1752)-ROW($D$9)+1, 0)))</f>
        <v>46286</v>
      </c>
      <c r="F1753" s="36" t="n">
        <f aca="false">(A1753-$A$2)/365.25</f>
        <v>6.68583162217659</v>
      </c>
      <c r="G1753" s="37" t="n">
        <f aca="false">INDEX('Default Prob'!$P$5:$P$14,MIN(1+_xlfn.IFNA(MATCH(F1753,'Default Prob'!$F$5:$F$14,1),0),COUNT('Default Prob'!$P$5:$P$14)))</f>
        <v>0.0457509688066373</v>
      </c>
      <c r="H1753" s="37" t="n">
        <f aca="false">H1752*EXP(-G1752*(F1753-F1752))</f>
        <v>0.761706865573348</v>
      </c>
      <c r="I1753" s="38" t="n">
        <f aca="false">H1752-H1753</f>
        <v>9.54168643615416E-005</v>
      </c>
      <c r="J1753" s="39" t="n">
        <f aca="false">INDEX('Default Prob'!$C$3:$C$20, _xlfn.IFNA(MATCH(F1753, 'Default Prob'!$B$3:$B$20, 1), 1))</f>
        <v>-0.00361</v>
      </c>
      <c r="K1753" s="40" t="n">
        <f aca="false">1/((1+J1753)^F1753)</f>
        <v>1.02447421755665</v>
      </c>
      <c r="L1753" s="41" t="n">
        <f aca="false">IF(AND(D1753, A1753 &lt;= $G$2), $D$5*$D$2*(A1753-E1753)/365.25, 0)</f>
        <v>0</v>
      </c>
      <c r="M1753" s="41" t="n">
        <f aca="false">IF(A1753&lt;=$G$2, $D$5*$D$2*(A1753-E1753)/365.25, 0)</f>
        <v>0</v>
      </c>
      <c r="N1753" s="42" t="n">
        <f aca="false">(L1753*H1753 + M1753*I1753) * K1753</f>
        <v>0</v>
      </c>
      <c r="O1753" s="43" t="n">
        <f aca="false">IF(A1753&lt;=$G$2, $D$2*(1-$D$3), 0)</f>
        <v>0</v>
      </c>
      <c r="P1753" s="44" t="n">
        <f aca="false">O1753*I1753*K1753</f>
        <v>0</v>
      </c>
    </row>
    <row r="1754" customFormat="false" ht="15" hidden="false" customHeight="false" outlineLevel="0" collapsed="false">
      <c r="A1754" s="4" t="n">
        <f aca="false">WORKDAY(A1753, 1)</f>
        <v>46337</v>
      </c>
      <c r="B1754" s="33" t="n">
        <f aca="false">DATE(2000, MONTH(A1754), DAY(A1754))</f>
        <v>36841</v>
      </c>
      <c r="C1754" s="33" t="n">
        <f aca="false">VLOOKUP(B1754, $R$9:$S$13, 2)</f>
        <v>36880</v>
      </c>
      <c r="D1754" s="34" t="n">
        <f aca="false">IF(OR(C1754=B1754, AND(C1754&lt;&gt;C1753, C1753&gt;B1753)), 1, 0)</f>
        <v>0</v>
      </c>
      <c r="E1754" s="4" t="n">
        <f aca="false" t="array" ref="E1754:E1754">INDEX($A$9:A1753, MAX(IF($D$9:D1753=1, ROW(D$9:$D1753)-ROW($D$9)+1, 0)))</f>
        <v>46286</v>
      </c>
      <c r="F1754" s="36" t="n">
        <f aca="false">(A1754-$A$2)/365.25</f>
        <v>6.68856947296372</v>
      </c>
      <c r="G1754" s="37" t="n">
        <f aca="false">INDEX('Default Prob'!$P$5:$P$14,MIN(1+_xlfn.IFNA(MATCH(F1754,'Default Prob'!$F$5:$F$14,1),0),COUNT('Default Prob'!$P$5:$P$14)))</f>
        <v>0.0457509688066373</v>
      </c>
      <c r="H1754" s="37" t="n">
        <f aca="false">H1753*EXP(-G1753*(F1754-F1753))</f>
        <v>0.76161146066009</v>
      </c>
      <c r="I1754" s="38" t="n">
        <f aca="false">H1753-H1754</f>
        <v>9.54049132579904E-005</v>
      </c>
      <c r="J1754" s="39" t="n">
        <f aca="false">INDEX('Default Prob'!$C$3:$C$20, _xlfn.IFNA(MATCH(F1754, 'Default Prob'!$B$3:$B$20, 1), 1))</f>
        <v>-0.00361</v>
      </c>
      <c r="K1754" s="40" t="n">
        <f aca="false">1/((1+J1754)^F1754)</f>
        <v>1.02448436146329</v>
      </c>
      <c r="L1754" s="41" t="n">
        <f aca="false">IF(AND(D1754, A1754 &lt;= $G$2), $D$5*$D$2*(A1754-E1754)/365.25, 0)</f>
        <v>0</v>
      </c>
      <c r="M1754" s="41" t="n">
        <f aca="false">IF(A1754&lt;=$G$2, $D$5*$D$2*(A1754-E1754)/365.25, 0)</f>
        <v>0</v>
      </c>
      <c r="N1754" s="42" t="n">
        <f aca="false">(L1754*H1754 + M1754*I1754) * K1754</f>
        <v>0</v>
      </c>
      <c r="O1754" s="43" t="n">
        <f aca="false">IF(A1754&lt;=$G$2, $D$2*(1-$D$3), 0)</f>
        <v>0</v>
      </c>
      <c r="P1754" s="44" t="n">
        <f aca="false">O1754*I1754*K1754</f>
        <v>0</v>
      </c>
    </row>
    <row r="1755" customFormat="false" ht="15" hidden="false" customHeight="false" outlineLevel="0" collapsed="false">
      <c r="A1755" s="4" t="n">
        <f aca="false">WORKDAY(A1754, 1)</f>
        <v>46338</v>
      </c>
      <c r="B1755" s="33" t="n">
        <f aca="false">DATE(2000, MONTH(A1755), DAY(A1755))</f>
        <v>36842</v>
      </c>
      <c r="C1755" s="33" t="n">
        <f aca="false">VLOOKUP(B1755, $R$9:$S$13, 2)</f>
        <v>36880</v>
      </c>
      <c r="D1755" s="34" t="n">
        <f aca="false">IF(OR(C1755=B1755, AND(C1755&lt;&gt;C1754, C1754&gt;B1754)), 1, 0)</f>
        <v>0</v>
      </c>
      <c r="E1755" s="4" t="n">
        <f aca="false" t="array" ref="E1755:E1755">INDEX($A$9:A1754, MAX(IF($D$9:D1754=1, ROW(D$9:$D1754)-ROW($D$9)+1, 0)))</f>
        <v>46286</v>
      </c>
      <c r="F1755" s="36" t="n">
        <f aca="false">(A1755-$A$2)/365.25</f>
        <v>6.69130732375086</v>
      </c>
      <c r="G1755" s="37" t="n">
        <f aca="false">INDEX('Default Prob'!$P$5:$P$14,MIN(1+_xlfn.IFNA(MATCH(F1755,'Default Prob'!$F$5:$F$14,1),0),COUNT('Default Prob'!$P$5:$P$14)))</f>
        <v>0.0457509688066373</v>
      </c>
      <c r="H1755" s="37" t="n">
        <f aca="false">H1754*EXP(-G1754*(F1755-F1754))</f>
        <v>0.761516067696439</v>
      </c>
      <c r="I1755" s="38" t="n">
        <f aca="false">H1754-H1755</f>
        <v>9.53929636512418E-005</v>
      </c>
      <c r="J1755" s="39" t="n">
        <f aca="false">INDEX('Default Prob'!$C$3:$C$20, _xlfn.IFNA(MATCH(F1755, 'Default Prob'!$B$3:$B$20, 1), 1))</f>
        <v>-0.00361</v>
      </c>
      <c r="K1755" s="40" t="n">
        <f aca="false">1/((1+J1755)^F1755)</f>
        <v>1.02449450547038</v>
      </c>
      <c r="L1755" s="41" t="n">
        <f aca="false">IF(AND(D1755, A1755 &lt;= $G$2), $D$5*$D$2*(A1755-E1755)/365.25, 0)</f>
        <v>0</v>
      </c>
      <c r="M1755" s="41" t="n">
        <f aca="false">IF(A1755&lt;=$G$2, $D$5*$D$2*(A1755-E1755)/365.25, 0)</f>
        <v>0</v>
      </c>
      <c r="N1755" s="42" t="n">
        <f aca="false">(L1755*H1755 + M1755*I1755) * K1755</f>
        <v>0</v>
      </c>
      <c r="O1755" s="43" t="n">
        <f aca="false">IF(A1755&lt;=$G$2, $D$2*(1-$D$3), 0)</f>
        <v>0</v>
      </c>
      <c r="P1755" s="44" t="n">
        <f aca="false">O1755*I1755*K1755</f>
        <v>0</v>
      </c>
    </row>
    <row r="1756" customFormat="false" ht="15" hidden="false" customHeight="false" outlineLevel="0" collapsed="false">
      <c r="A1756" s="4" t="n">
        <f aca="false">WORKDAY(A1755, 1)</f>
        <v>46339</v>
      </c>
      <c r="B1756" s="33" t="n">
        <f aca="false">DATE(2000, MONTH(A1756), DAY(A1756))</f>
        <v>36843</v>
      </c>
      <c r="C1756" s="33" t="n">
        <f aca="false">VLOOKUP(B1756, $R$9:$S$13, 2)</f>
        <v>36880</v>
      </c>
      <c r="D1756" s="34" t="n">
        <f aca="false">IF(OR(C1756=B1756, AND(C1756&lt;&gt;C1755, C1755&gt;B1755)), 1, 0)</f>
        <v>0</v>
      </c>
      <c r="E1756" s="4" t="n">
        <f aca="false" t="array" ref="E1756:E1756">INDEX($A$9:A1755, MAX(IF($D$9:D1755=1, ROW(D$9:$D1755)-ROW($D$9)+1, 0)))</f>
        <v>46286</v>
      </c>
      <c r="F1756" s="36" t="n">
        <f aca="false">(A1756-$A$2)/365.25</f>
        <v>6.69404517453799</v>
      </c>
      <c r="G1756" s="37" t="n">
        <f aca="false">INDEX('Default Prob'!$P$5:$P$14,MIN(1+_xlfn.IFNA(MATCH(F1756,'Default Prob'!$F$5:$F$14,1),0),COUNT('Default Prob'!$P$5:$P$14)))</f>
        <v>0.0457509688066373</v>
      </c>
      <c r="H1756" s="37" t="n">
        <f aca="false">H1755*EXP(-G1755*(F1756-F1755))</f>
        <v>0.761420686680898</v>
      </c>
      <c r="I1756" s="38" t="n">
        <f aca="false">H1755-H1756</f>
        <v>9.5381015541296E-005</v>
      </c>
      <c r="J1756" s="39" t="n">
        <f aca="false">INDEX('Default Prob'!$C$3:$C$20, _xlfn.IFNA(MATCH(F1756, 'Default Prob'!$B$3:$B$20, 1), 1))</f>
        <v>-0.00361</v>
      </c>
      <c r="K1756" s="40" t="n">
        <f aca="false">1/((1+J1756)^F1756)</f>
        <v>1.02450464957791</v>
      </c>
      <c r="L1756" s="41" t="n">
        <f aca="false">IF(AND(D1756, A1756 &lt;= $G$2), $D$5*$D$2*(A1756-E1756)/365.25, 0)</f>
        <v>0</v>
      </c>
      <c r="M1756" s="41" t="n">
        <f aca="false">IF(A1756&lt;=$G$2, $D$5*$D$2*(A1756-E1756)/365.25, 0)</f>
        <v>0</v>
      </c>
      <c r="N1756" s="42" t="n">
        <f aca="false">(L1756*H1756 + M1756*I1756) * K1756</f>
        <v>0</v>
      </c>
      <c r="O1756" s="43" t="n">
        <f aca="false">IF(A1756&lt;=$G$2, $D$2*(1-$D$3), 0)</f>
        <v>0</v>
      </c>
      <c r="P1756" s="44" t="n">
        <f aca="false">O1756*I1756*K1756</f>
        <v>0</v>
      </c>
    </row>
    <row r="1757" customFormat="false" ht="15" hidden="false" customHeight="false" outlineLevel="0" collapsed="false">
      <c r="A1757" s="4" t="n">
        <f aca="false">WORKDAY(A1756, 1)</f>
        <v>46342</v>
      </c>
      <c r="B1757" s="33" t="n">
        <f aca="false">DATE(2000, MONTH(A1757), DAY(A1757))</f>
        <v>36846</v>
      </c>
      <c r="C1757" s="33" t="n">
        <f aca="false">VLOOKUP(B1757, $R$9:$S$13, 2)</f>
        <v>36880</v>
      </c>
      <c r="D1757" s="34" t="n">
        <f aca="false">IF(OR(C1757=B1757, AND(C1757&lt;&gt;C1756, C1756&gt;B1756)), 1, 0)</f>
        <v>0</v>
      </c>
      <c r="E1757" s="4" t="n">
        <f aca="false" t="array" ref="E1757:E1757">INDEX($A$9:A1756, MAX(IF($D$9:D1756=1, ROW(D$9:$D1756)-ROW($D$9)+1, 0)))</f>
        <v>46286</v>
      </c>
      <c r="F1757" s="36" t="n">
        <f aca="false">(A1757-$A$2)/365.25</f>
        <v>6.70225872689938</v>
      </c>
      <c r="G1757" s="37" t="n">
        <f aca="false">INDEX('Default Prob'!$P$5:$P$14,MIN(1+_xlfn.IFNA(MATCH(F1757,'Default Prob'!$F$5:$F$14,1),0),COUNT('Default Prob'!$P$5:$P$14)))</f>
        <v>0.0457509688066373</v>
      </c>
      <c r="H1757" s="37" t="n">
        <f aca="false">H1756*EXP(-G1756*(F1757-F1756))</f>
        <v>0.76113461530797</v>
      </c>
      <c r="I1757" s="38" t="n">
        <f aca="false">H1756-H1757</f>
        <v>0.000286071372928021</v>
      </c>
      <c r="J1757" s="39" t="n">
        <f aca="false">INDEX('Default Prob'!$C$3:$C$20, _xlfn.IFNA(MATCH(F1757, 'Default Prob'!$B$3:$B$20, 1), 1))</f>
        <v>-0.00361</v>
      </c>
      <c r="K1757" s="40" t="n">
        <f aca="false">1/((1+J1757)^F1757)</f>
        <v>1.02453508250316</v>
      </c>
      <c r="L1757" s="41" t="n">
        <f aca="false">IF(AND(D1757, A1757 &lt;= $G$2), $D$5*$D$2*(A1757-E1757)/365.25, 0)</f>
        <v>0</v>
      </c>
      <c r="M1757" s="41" t="n">
        <f aca="false">IF(A1757&lt;=$G$2, $D$5*$D$2*(A1757-E1757)/365.25, 0)</f>
        <v>0</v>
      </c>
      <c r="N1757" s="42" t="n">
        <f aca="false">(L1757*H1757 + M1757*I1757) * K1757</f>
        <v>0</v>
      </c>
      <c r="O1757" s="43" t="n">
        <f aca="false">IF(A1757&lt;=$G$2, $D$2*(1-$D$3), 0)</f>
        <v>0</v>
      </c>
      <c r="P1757" s="44" t="n">
        <f aca="false">O1757*I1757*K1757</f>
        <v>0</v>
      </c>
    </row>
    <row r="1758" customFormat="false" ht="15" hidden="false" customHeight="false" outlineLevel="0" collapsed="false">
      <c r="A1758" s="4" t="n">
        <f aca="false">WORKDAY(A1757, 1)</f>
        <v>46343</v>
      </c>
      <c r="B1758" s="33" t="n">
        <f aca="false">DATE(2000, MONTH(A1758), DAY(A1758))</f>
        <v>36847</v>
      </c>
      <c r="C1758" s="33" t="n">
        <f aca="false">VLOOKUP(B1758, $R$9:$S$13, 2)</f>
        <v>36880</v>
      </c>
      <c r="D1758" s="34" t="n">
        <f aca="false">IF(OR(C1758=B1758, AND(C1758&lt;&gt;C1757, C1757&gt;B1757)), 1, 0)</f>
        <v>0</v>
      </c>
      <c r="E1758" s="4" t="n">
        <f aca="false" t="array" ref="E1758:E1758">INDEX($A$9:A1757, MAX(IF($D$9:D1757=1, ROW(D$9:$D1757)-ROW($D$9)+1, 0)))</f>
        <v>46286</v>
      </c>
      <c r="F1758" s="36" t="n">
        <f aca="false">(A1758-$A$2)/365.25</f>
        <v>6.70499657768652</v>
      </c>
      <c r="G1758" s="37" t="n">
        <f aca="false">INDEX('Default Prob'!$P$5:$P$14,MIN(1+_xlfn.IFNA(MATCH(F1758,'Default Prob'!$F$5:$F$14,1),0),COUNT('Default Prob'!$P$5:$P$14)))</f>
        <v>0.0457509688066373</v>
      </c>
      <c r="H1758" s="37" t="n">
        <f aca="false">H1757*EXP(-G1757*(F1758-F1757))</f>
        <v>0.761039282069905</v>
      </c>
      <c r="I1758" s="38" t="n">
        <f aca="false">H1757-H1758</f>
        <v>9.53332380645433E-005</v>
      </c>
      <c r="J1758" s="39" t="n">
        <f aca="false">INDEX('Default Prob'!$C$3:$C$20, _xlfn.IFNA(MATCH(F1758, 'Default Prob'!$B$3:$B$20, 1), 1))</f>
        <v>-0.00361</v>
      </c>
      <c r="K1758" s="40" t="n">
        <f aca="false">1/((1+J1758)^F1758)</f>
        <v>1.02454522701246</v>
      </c>
      <c r="L1758" s="41" t="n">
        <f aca="false">IF(AND(D1758, A1758 &lt;= $G$2), $D$5*$D$2*(A1758-E1758)/365.25, 0)</f>
        <v>0</v>
      </c>
      <c r="M1758" s="41" t="n">
        <f aca="false">IF(A1758&lt;=$G$2, $D$5*$D$2*(A1758-E1758)/365.25, 0)</f>
        <v>0</v>
      </c>
      <c r="N1758" s="42" t="n">
        <f aca="false">(L1758*H1758 + M1758*I1758) * K1758</f>
        <v>0</v>
      </c>
      <c r="O1758" s="43" t="n">
        <f aca="false">IF(A1758&lt;=$G$2, $D$2*(1-$D$3), 0)</f>
        <v>0</v>
      </c>
      <c r="P1758" s="44" t="n">
        <f aca="false">O1758*I1758*K1758</f>
        <v>0</v>
      </c>
    </row>
    <row r="1759" customFormat="false" ht="15" hidden="false" customHeight="false" outlineLevel="0" collapsed="false">
      <c r="A1759" s="4" t="n">
        <f aca="false">WORKDAY(A1758, 1)</f>
        <v>46344</v>
      </c>
      <c r="B1759" s="33" t="n">
        <f aca="false">DATE(2000, MONTH(A1759), DAY(A1759))</f>
        <v>36848</v>
      </c>
      <c r="C1759" s="33" t="n">
        <f aca="false">VLOOKUP(B1759, $R$9:$S$13, 2)</f>
        <v>36880</v>
      </c>
      <c r="D1759" s="34" t="n">
        <f aca="false">IF(OR(C1759=B1759, AND(C1759&lt;&gt;C1758, C1758&gt;B1758)), 1, 0)</f>
        <v>0</v>
      </c>
      <c r="E1759" s="4" t="n">
        <f aca="false" t="array" ref="E1759:E1759">INDEX($A$9:A1758, MAX(IF($D$9:D1758=1, ROW(D$9:$D1758)-ROW($D$9)+1, 0)))</f>
        <v>46286</v>
      </c>
      <c r="F1759" s="36" t="n">
        <f aca="false">(A1759-$A$2)/365.25</f>
        <v>6.70773442847365</v>
      </c>
      <c r="G1759" s="37" t="n">
        <f aca="false">INDEX('Default Prob'!$P$5:$P$14,MIN(1+_xlfn.IFNA(MATCH(F1759,'Default Prob'!$F$5:$F$14,1),0),COUNT('Default Prob'!$P$5:$P$14)))</f>
        <v>0.0457509688066373</v>
      </c>
      <c r="H1759" s="37" t="n">
        <f aca="false">H1758*EXP(-G1758*(F1759-F1758))</f>
        <v>0.76094396077247</v>
      </c>
      <c r="I1759" s="38" t="n">
        <f aca="false">H1758-H1759</f>
        <v>9.53212974352802E-005</v>
      </c>
      <c r="J1759" s="39" t="n">
        <f aca="false">INDEX('Default Prob'!$C$3:$C$20, _xlfn.IFNA(MATCH(F1759, 'Default Prob'!$B$3:$B$20, 1), 1))</f>
        <v>-0.00361</v>
      </c>
      <c r="K1759" s="40" t="n">
        <f aca="false">1/((1+J1759)^F1759)</f>
        <v>1.02455537162222</v>
      </c>
      <c r="L1759" s="41" t="n">
        <f aca="false">IF(AND(D1759, A1759 &lt;= $G$2), $D$5*$D$2*(A1759-E1759)/365.25, 0)</f>
        <v>0</v>
      </c>
      <c r="M1759" s="41" t="n">
        <f aca="false">IF(A1759&lt;=$G$2, $D$5*$D$2*(A1759-E1759)/365.25, 0)</f>
        <v>0</v>
      </c>
      <c r="N1759" s="42" t="n">
        <f aca="false">(L1759*H1759 + M1759*I1759) * K1759</f>
        <v>0</v>
      </c>
      <c r="O1759" s="43" t="n">
        <f aca="false">IF(A1759&lt;=$G$2, $D$2*(1-$D$3), 0)</f>
        <v>0</v>
      </c>
      <c r="P1759" s="44" t="n">
        <f aca="false">O1759*I1759*K1759</f>
        <v>0</v>
      </c>
    </row>
    <row r="1760" customFormat="false" ht="15" hidden="false" customHeight="false" outlineLevel="0" collapsed="false">
      <c r="A1760" s="4" t="n">
        <f aca="false">WORKDAY(A1759, 1)</f>
        <v>46345</v>
      </c>
      <c r="B1760" s="33" t="n">
        <f aca="false">DATE(2000, MONTH(A1760), DAY(A1760))</f>
        <v>36849</v>
      </c>
      <c r="C1760" s="33" t="n">
        <f aca="false">VLOOKUP(B1760, $R$9:$S$13, 2)</f>
        <v>36880</v>
      </c>
      <c r="D1760" s="34" t="n">
        <f aca="false">IF(OR(C1760=B1760, AND(C1760&lt;&gt;C1759, C1759&gt;B1759)), 1, 0)</f>
        <v>0</v>
      </c>
      <c r="E1760" s="4" t="n">
        <f aca="false" t="array" ref="E1760:E1760">INDEX($A$9:A1759, MAX(IF($D$9:D1759=1, ROW(D$9:$D1759)-ROW($D$9)+1, 0)))</f>
        <v>46286</v>
      </c>
      <c r="F1760" s="36" t="n">
        <f aca="false">(A1760-$A$2)/365.25</f>
        <v>6.71047227926078</v>
      </c>
      <c r="G1760" s="37" t="n">
        <f aca="false">INDEX('Default Prob'!$P$5:$P$14,MIN(1+_xlfn.IFNA(MATCH(F1760,'Default Prob'!$F$5:$F$14,1),0),COUNT('Default Prob'!$P$5:$P$14)))</f>
        <v>0.0457509688066373</v>
      </c>
      <c r="H1760" s="37" t="n">
        <f aca="false">H1759*EXP(-G1759*(F1760-F1759))</f>
        <v>0.760848651414168</v>
      </c>
      <c r="I1760" s="38" t="n">
        <f aca="false">H1759-H1760</f>
        <v>9.53093583015985E-005</v>
      </c>
      <c r="J1760" s="39" t="n">
        <f aca="false">INDEX('Default Prob'!$C$3:$C$20, _xlfn.IFNA(MATCH(F1760, 'Default Prob'!$B$3:$B$20, 1), 1))</f>
        <v>-0.00361</v>
      </c>
      <c r="K1760" s="40" t="n">
        <f aca="false">1/((1+J1760)^F1760)</f>
        <v>1.02456551633242</v>
      </c>
      <c r="L1760" s="41" t="n">
        <f aca="false">IF(AND(D1760, A1760 &lt;= $G$2), $D$5*$D$2*(A1760-E1760)/365.25, 0)</f>
        <v>0</v>
      </c>
      <c r="M1760" s="41" t="n">
        <f aca="false">IF(A1760&lt;=$G$2, $D$5*$D$2*(A1760-E1760)/365.25, 0)</f>
        <v>0</v>
      </c>
      <c r="N1760" s="42" t="n">
        <f aca="false">(L1760*H1760 + M1760*I1760) * K1760</f>
        <v>0</v>
      </c>
      <c r="O1760" s="43" t="n">
        <f aca="false">IF(A1760&lt;=$G$2, $D$2*(1-$D$3), 0)</f>
        <v>0</v>
      </c>
      <c r="P1760" s="44" t="n">
        <f aca="false">O1760*I1760*K1760</f>
        <v>0</v>
      </c>
    </row>
    <row r="1761" customFormat="false" ht="15" hidden="false" customHeight="false" outlineLevel="0" collapsed="false">
      <c r="A1761" s="4" t="n">
        <f aca="false">WORKDAY(A1760, 1)</f>
        <v>46346</v>
      </c>
      <c r="B1761" s="33" t="n">
        <f aca="false">DATE(2000, MONTH(A1761), DAY(A1761))</f>
        <v>36850</v>
      </c>
      <c r="C1761" s="33" t="n">
        <f aca="false">VLOOKUP(B1761, $R$9:$S$13, 2)</f>
        <v>36880</v>
      </c>
      <c r="D1761" s="34" t="n">
        <f aca="false">IF(OR(C1761=B1761, AND(C1761&lt;&gt;C1760, C1760&gt;B1760)), 1, 0)</f>
        <v>0</v>
      </c>
      <c r="E1761" s="4" t="n">
        <f aca="false" t="array" ref="E1761:E1761">INDEX($A$9:A1760, MAX(IF($D$9:D1760=1, ROW(D$9:$D1760)-ROW($D$9)+1, 0)))</f>
        <v>46286</v>
      </c>
      <c r="F1761" s="36" t="n">
        <f aca="false">(A1761-$A$2)/365.25</f>
        <v>6.71321013004791</v>
      </c>
      <c r="G1761" s="37" t="n">
        <f aca="false">INDEX('Default Prob'!$P$5:$P$14,MIN(1+_xlfn.IFNA(MATCH(F1761,'Default Prob'!$F$5:$F$14,1),0),COUNT('Default Prob'!$P$5:$P$14)))</f>
        <v>0.0457509688066373</v>
      </c>
      <c r="H1761" s="37" t="n">
        <f aca="false">H1760*EXP(-G1760*(F1761-F1760))</f>
        <v>0.760753353993505</v>
      </c>
      <c r="I1761" s="38" t="n">
        <f aca="false">H1760-H1761</f>
        <v>9.52974206632762E-005</v>
      </c>
      <c r="J1761" s="39" t="n">
        <f aca="false">INDEX('Default Prob'!$C$3:$C$20, _xlfn.IFNA(MATCH(F1761, 'Default Prob'!$B$3:$B$20, 1), 1))</f>
        <v>-0.00361</v>
      </c>
      <c r="K1761" s="40" t="n">
        <f aca="false">1/((1+J1761)^F1761)</f>
        <v>1.02457566114307</v>
      </c>
      <c r="L1761" s="41" t="n">
        <f aca="false">IF(AND(D1761, A1761 &lt;= $G$2), $D$5*$D$2*(A1761-E1761)/365.25, 0)</f>
        <v>0</v>
      </c>
      <c r="M1761" s="41" t="n">
        <f aca="false">IF(A1761&lt;=$G$2, $D$5*$D$2*(A1761-E1761)/365.25, 0)</f>
        <v>0</v>
      </c>
      <c r="N1761" s="42" t="n">
        <f aca="false">(L1761*H1761 + M1761*I1761) * K1761</f>
        <v>0</v>
      </c>
      <c r="O1761" s="43" t="n">
        <f aca="false">IF(A1761&lt;=$G$2, $D$2*(1-$D$3), 0)</f>
        <v>0</v>
      </c>
      <c r="P1761" s="44" t="n">
        <f aca="false">O1761*I1761*K1761</f>
        <v>0</v>
      </c>
    </row>
    <row r="1762" customFormat="false" ht="15" hidden="false" customHeight="false" outlineLevel="0" collapsed="false">
      <c r="A1762" s="4" t="n">
        <f aca="false">WORKDAY(A1761, 1)</f>
        <v>46349</v>
      </c>
      <c r="B1762" s="33" t="n">
        <f aca="false">DATE(2000, MONTH(A1762), DAY(A1762))</f>
        <v>36853</v>
      </c>
      <c r="C1762" s="33" t="n">
        <f aca="false">VLOOKUP(B1762, $R$9:$S$13, 2)</f>
        <v>36880</v>
      </c>
      <c r="D1762" s="34" t="n">
        <f aca="false">IF(OR(C1762=B1762, AND(C1762&lt;&gt;C1761, C1761&gt;B1761)), 1, 0)</f>
        <v>0</v>
      </c>
      <c r="E1762" s="4" t="n">
        <f aca="false" t="array" ref="E1762:E1762">INDEX($A$9:A1761, MAX(IF($D$9:D1761=1, ROW(D$9:$D1761)-ROW($D$9)+1, 0)))</f>
        <v>46286</v>
      </c>
      <c r="F1762" s="36" t="n">
        <f aca="false">(A1762-$A$2)/365.25</f>
        <v>6.72142368240931</v>
      </c>
      <c r="G1762" s="37" t="n">
        <f aca="false">INDEX('Default Prob'!$P$5:$P$14,MIN(1+_xlfn.IFNA(MATCH(F1762,'Default Prob'!$F$5:$F$14,1),0),COUNT('Default Prob'!$P$5:$P$14)))</f>
        <v>0.0457509688066373</v>
      </c>
      <c r="H1762" s="37" t="n">
        <f aca="false">H1761*EXP(-G1761*(F1762-F1761))</f>
        <v>0.760467533342394</v>
      </c>
      <c r="I1762" s="38" t="n">
        <f aca="false">H1761-H1762</f>
        <v>0.000285820651110935</v>
      </c>
      <c r="J1762" s="39" t="n">
        <f aca="false">INDEX('Default Prob'!$C$3:$C$20, _xlfn.IFNA(MATCH(F1762, 'Default Prob'!$B$3:$B$20, 1), 1))</f>
        <v>-0.00361</v>
      </c>
      <c r="K1762" s="40" t="n">
        <f aca="false">1/((1+J1762)^F1762)</f>
        <v>1.02460609617771</v>
      </c>
      <c r="L1762" s="41" t="n">
        <f aca="false">IF(AND(D1762, A1762 &lt;= $G$2), $D$5*$D$2*(A1762-E1762)/365.25, 0)</f>
        <v>0</v>
      </c>
      <c r="M1762" s="41" t="n">
        <f aca="false">IF(A1762&lt;=$G$2, $D$5*$D$2*(A1762-E1762)/365.25, 0)</f>
        <v>0</v>
      </c>
      <c r="N1762" s="42" t="n">
        <f aca="false">(L1762*H1762 + M1762*I1762) * K1762</f>
        <v>0</v>
      </c>
      <c r="O1762" s="43" t="n">
        <f aca="false">IF(A1762&lt;=$G$2, $D$2*(1-$D$3), 0)</f>
        <v>0</v>
      </c>
      <c r="P1762" s="44" t="n">
        <f aca="false">O1762*I1762*K1762</f>
        <v>0</v>
      </c>
    </row>
    <row r="1763" customFormat="false" ht="15" hidden="false" customHeight="false" outlineLevel="0" collapsed="false">
      <c r="A1763" s="4" t="n">
        <f aca="false">WORKDAY(A1762, 1)</f>
        <v>46350</v>
      </c>
      <c r="B1763" s="33" t="n">
        <f aca="false">DATE(2000, MONTH(A1763), DAY(A1763))</f>
        <v>36854</v>
      </c>
      <c r="C1763" s="33" t="n">
        <f aca="false">VLOOKUP(B1763, $R$9:$S$13, 2)</f>
        <v>36880</v>
      </c>
      <c r="D1763" s="34" t="n">
        <f aca="false">IF(OR(C1763=B1763, AND(C1763&lt;&gt;C1762, C1762&gt;B1762)), 1, 0)</f>
        <v>0</v>
      </c>
      <c r="E1763" s="4" t="n">
        <f aca="false" t="array" ref="E1763:E1763">INDEX($A$9:A1762, MAX(IF($D$9:D1762=1, ROW(D$9:$D1762)-ROW($D$9)+1, 0)))</f>
        <v>46286</v>
      </c>
      <c r="F1763" s="36" t="n">
        <f aca="false">(A1763-$A$2)/365.25</f>
        <v>6.72416153319644</v>
      </c>
      <c r="G1763" s="37" t="n">
        <f aca="false">INDEX('Default Prob'!$P$5:$P$14,MIN(1+_xlfn.IFNA(MATCH(F1763,'Default Prob'!$F$5:$F$14,1),0),COUNT('Default Prob'!$P$5:$P$14)))</f>
        <v>0.0457509688066373</v>
      </c>
      <c r="H1763" s="37" t="n">
        <f aca="false">H1762*EXP(-G1762*(F1763-F1762))</f>
        <v>0.760372283657334</v>
      </c>
      <c r="I1763" s="38" t="n">
        <f aca="false">H1762-H1763</f>
        <v>9.52496850601392E-005</v>
      </c>
      <c r="J1763" s="39" t="n">
        <f aca="false">INDEX('Default Prob'!$C$3:$C$20, _xlfn.IFNA(MATCH(F1763, 'Default Prob'!$B$3:$B$20, 1), 1))</f>
        <v>-0.00361</v>
      </c>
      <c r="K1763" s="40" t="n">
        <f aca="false">1/((1+J1763)^F1763)</f>
        <v>1.02461624139017</v>
      </c>
      <c r="L1763" s="41" t="n">
        <f aca="false">IF(AND(D1763, A1763 &lt;= $G$2), $D$5*$D$2*(A1763-E1763)/365.25, 0)</f>
        <v>0</v>
      </c>
      <c r="M1763" s="41" t="n">
        <f aca="false">IF(A1763&lt;=$G$2, $D$5*$D$2*(A1763-E1763)/365.25, 0)</f>
        <v>0</v>
      </c>
      <c r="N1763" s="42" t="n">
        <f aca="false">(L1763*H1763 + M1763*I1763) * K1763</f>
        <v>0</v>
      </c>
      <c r="O1763" s="43" t="n">
        <f aca="false">IF(A1763&lt;=$G$2, $D$2*(1-$D$3), 0)</f>
        <v>0</v>
      </c>
      <c r="P1763" s="44" t="n">
        <f aca="false">O1763*I1763*K1763</f>
        <v>0</v>
      </c>
    </row>
    <row r="1764" customFormat="false" ht="15" hidden="false" customHeight="false" outlineLevel="0" collapsed="false">
      <c r="A1764" s="4" t="n">
        <f aca="false">WORKDAY(A1763, 1)</f>
        <v>46351</v>
      </c>
      <c r="B1764" s="33" t="n">
        <f aca="false">DATE(2000, MONTH(A1764), DAY(A1764))</f>
        <v>36855</v>
      </c>
      <c r="C1764" s="33" t="n">
        <f aca="false">VLOOKUP(B1764, $R$9:$S$13, 2)</f>
        <v>36880</v>
      </c>
      <c r="D1764" s="34" t="n">
        <f aca="false">IF(OR(C1764=B1764, AND(C1764&lt;&gt;C1763, C1763&gt;B1763)), 1, 0)</f>
        <v>0</v>
      </c>
      <c r="E1764" s="4" t="n">
        <f aca="false" t="array" ref="E1764:E1764">INDEX($A$9:A1763, MAX(IF($D$9:D1763=1, ROW(D$9:$D1763)-ROW($D$9)+1, 0)))</f>
        <v>46286</v>
      </c>
      <c r="F1764" s="36" t="n">
        <f aca="false">(A1764-$A$2)/365.25</f>
        <v>6.72689938398357</v>
      </c>
      <c r="G1764" s="37" t="n">
        <f aca="false">INDEX('Default Prob'!$P$5:$P$14,MIN(1+_xlfn.IFNA(MATCH(F1764,'Default Prob'!$F$5:$F$14,1),0),COUNT('Default Prob'!$P$5:$P$14)))</f>
        <v>0.0457509688066373</v>
      </c>
      <c r="H1764" s="37" t="n">
        <f aca="false">H1763*EXP(-G1763*(F1764-F1763))</f>
        <v>0.760277045902438</v>
      </c>
      <c r="I1764" s="38" t="n">
        <f aca="false">H1763-H1764</f>
        <v>9.52377548960603E-005</v>
      </c>
      <c r="J1764" s="39" t="n">
        <f aca="false">INDEX('Default Prob'!$C$3:$C$20, _xlfn.IFNA(MATCH(F1764, 'Default Prob'!$B$3:$B$20, 1), 1))</f>
        <v>-0.00361</v>
      </c>
      <c r="K1764" s="40" t="n">
        <f aca="false">1/((1+J1764)^F1764)</f>
        <v>1.02462638670307</v>
      </c>
      <c r="L1764" s="41" t="n">
        <f aca="false">IF(AND(D1764, A1764 &lt;= $G$2), $D$5*$D$2*(A1764-E1764)/365.25, 0)</f>
        <v>0</v>
      </c>
      <c r="M1764" s="41" t="n">
        <f aca="false">IF(A1764&lt;=$G$2, $D$5*$D$2*(A1764-E1764)/365.25, 0)</f>
        <v>0</v>
      </c>
      <c r="N1764" s="42" t="n">
        <f aca="false">(L1764*H1764 + M1764*I1764) * K1764</f>
        <v>0</v>
      </c>
      <c r="O1764" s="43" t="n">
        <f aca="false">IF(A1764&lt;=$G$2, $D$2*(1-$D$3), 0)</f>
        <v>0</v>
      </c>
      <c r="P1764" s="44" t="n">
        <f aca="false">O1764*I1764*K1764</f>
        <v>0</v>
      </c>
    </row>
    <row r="1765" customFormat="false" ht="15" hidden="false" customHeight="false" outlineLevel="0" collapsed="false">
      <c r="A1765" s="4" t="n">
        <f aca="false">WORKDAY(A1764, 1)</f>
        <v>46352</v>
      </c>
      <c r="B1765" s="33" t="n">
        <f aca="false">DATE(2000, MONTH(A1765), DAY(A1765))</f>
        <v>36856</v>
      </c>
      <c r="C1765" s="33" t="n">
        <f aca="false">VLOOKUP(B1765, $R$9:$S$13, 2)</f>
        <v>36880</v>
      </c>
      <c r="D1765" s="34" t="n">
        <f aca="false">IF(OR(C1765=B1765, AND(C1765&lt;&gt;C1764, C1764&gt;B1764)), 1, 0)</f>
        <v>0</v>
      </c>
      <c r="E1765" s="4" t="n">
        <f aca="false" t="array" ref="E1765:E1765">INDEX($A$9:A1764, MAX(IF($D$9:D1764=1, ROW(D$9:$D1764)-ROW($D$9)+1, 0)))</f>
        <v>46286</v>
      </c>
      <c r="F1765" s="36" t="n">
        <f aca="false">(A1765-$A$2)/365.25</f>
        <v>6.72963723477071</v>
      </c>
      <c r="G1765" s="37" t="n">
        <f aca="false">INDEX('Default Prob'!$P$5:$P$14,MIN(1+_xlfn.IFNA(MATCH(F1765,'Default Prob'!$F$5:$F$14,1),0),COUNT('Default Prob'!$P$5:$P$14)))</f>
        <v>0.0457509688066373</v>
      </c>
      <c r="H1765" s="37" t="n">
        <f aca="false">H1764*EXP(-G1764*(F1765-F1764))</f>
        <v>0.760181820076212</v>
      </c>
      <c r="I1765" s="38" t="n">
        <f aca="false">H1764-H1765</f>
        <v>9.52258262261196E-005</v>
      </c>
      <c r="J1765" s="39" t="n">
        <f aca="false">INDEX('Default Prob'!$C$3:$C$20, _xlfn.IFNA(MATCH(F1765, 'Default Prob'!$B$3:$B$20, 1), 1))</f>
        <v>-0.00361</v>
      </c>
      <c r="K1765" s="40" t="n">
        <f aca="false">1/((1+J1765)^F1765)</f>
        <v>1.02463653211643</v>
      </c>
      <c r="L1765" s="41" t="n">
        <f aca="false">IF(AND(D1765, A1765 &lt;= $G$2), $D$5*$D$2*(A1765-E1765)/365.25, 0)</f>
        <v>0</v>
      </c>
      <c r="M1765" s="41" t="n">
        <f aca="false">IF(A1765&lt;=$G$2, $D$5*$D$2*(A1765-E1765)/365.25, 0)</f>
        <v>0</v>
      </c>
      <c r="N1765" s="42" t="n">
        <f aca="false">(L1765*H1765 + M1765*I1765) * K1765</f>
        <v>0</v>
      </c>
      <c r="O1765" s="43" t="n">
        <f aca="false">IF(A1765&lt;=$G$2, $D$2*(1-$D$3), 0)</f>
        <v>0</v>
      </c>
      <c r="P1765" s="44" t="n">
        <f aca="false">O1765*I1765*K1765</f>
        <v>0</v>
      </c>
    </row>
    <row r="1766" customFormat="false" ht="15" hidden="false" customHeight="false" outlineLevel="0" collapsed="false">
      <c r="A1766" s="4" t="n">
        <f aca="false">WORKDAY(A1765, 1)</f>
        <v>46353</v>
      </c>
      <c r="B1766" s="33" t="n">
        <f aca="false">DATE(2000, MONTH(A1766), DAY(A1766))</f>
        <v>36857</v>
      </c>
      <c r="C1766" s="33" t="n">
        <f aca="false">VLOOKUP(B1766, $R$9:$S$13, 2)</f>
        <v>36880</v>
      </c>
      <c r="D1766" s="34" t="n">
        <f aca="false">IF(OR(C1766=B1766, AND(C1766&lt;&gt;C1765, C1765&gt;B1765)), 1, 0)</f>
        <v>0</v>
      </c>
      <c r="E1766" s="4" t="n">
        <f aca="false" t="array" ref="E1766:E1766">INDEX($A$9:A1765, MAX(IF($D$9:D1765=1, ROW(D$9:$D1765)-ROW($D$9)+1, 0)))</f>
        <v>46286</v>
      </c>
      <c r="F1766" s="36" t="n">
        <f aca="false">(A1766-$A$2)/365.25</f>
        <v>6.73237508555784</v>
      </c>
      <c r="G1766" s="37" t="n">
        <f aca="false">INDEX('Default Prob'!$P$5:$P$14,MIN(1+_xlfn.IFNA(MATCH(F1766,'Default Prob'!$F$5:$F$14,1),0),COUNT('Default Prob'!$P$5:$P$14)))</f>
        <v>0.0457509688066373</v>
      </c>
      <c r="H1766" s="37" t="n">
        <f aca="false">H1765*EXP(-G1765*(F1766-F1765))</f>
        <v>0.760086606177161</v>
      </c>
      <c r="I1766" s="38" t="n">
        <f aca="false">H1765-H1766</f>
        <v>9.52138990503171E-005</v>
      </c>
      <c r="J1766" s="39" t="n">
        <f aca="false">INDEX('Default Prob'!$C$3:$C$20, _xlfn.IFNA(MATCH(F1766, 'Default Prob'!$B$3:$B$20, 1), 1))</f>
        <v>-0.00361</v>
      </c>
      <c r="K1766" s="40" t="n">
        <f aca="false">1/((1+J1766)^F1766)</f>
        <v>1.02464667763025</v>
      </c>
      <c r="L1766" s="41" t="n">
        <f aca="false">IF(AND(D1766, A1766 &lt;= $G$2), $D$5*$D$2*(A1766-E1766)/365.25, 0)</f>
        <v>0</v>
      </c>
      <c r="M1766" s="41" t="n">
        <f aca="false">IF(A1766&lt;=$G$2, $D$5*$D$2*(A1766-E1766)/365.25, 0)</f>
        <v>0</v>
      </c>
      <c r="N1766" s="42" t="n">
        <f aca="false">(L1766*H1766 + M1766*I1766) * K1766</f>
        <v>0</v>
      </c>
      <c r="O1766" s="43" t="n">
        <f aca="false">IF(A1766&lt;=$G$2, $D$2*(1-$D$3), 0)</f>
        <v>0</v>
      </c>
      <c r="P1766" s="44" t="n">
        <f aca="false">O1766*I1766*K1766</f>
        <v>0</v>
      </c>
    </row>
    <row r="1767" customFormat="false" ht="15" hidden="false" customHeight="false" outlineLevel="0" collapsed="false">
      <c r="A1767" s="4" t="n">
        <f aca="false">WORKDAY(A1766, 1)</f>
        <v>46356</v>
      </c>
      <c r="B1767" s="33" t="n">
        <f aca="false">DATE(2000, MONTH(A1767), DAY(A1767))</f>
        <v>36860</v>
      </c>
      <c r="C1767" s="33" t="n">
        <f aca="false">VLOOKUP(B1767, $R$9:$S$13, 2)</f>
        <v>36880</v>
      </c>
      <c r="D1767" s="34" t="n">
        <f aca="false">IF(OR(C1767=B1767, AND(C1767&lt;&gt;C1766, C1766&gt;B1766)), 1, 0)</f>
        <v>0</v>
      </c>
      <c r="E1767" s="4" t="n">
        <f aca="false" t="array" ref="E1767:E1767">INDEX($A$9:A1766, MAX(IF($D$9:D1766=1, ROW(D$9:$D1766)-ROW($D$9)+1, 0)))</f>
        <v>46286</v>
      </c>
      <c r="F1767" s="36" t="n">
        <f aca="false">(A1767-$A$2)/365.25</f>
        <v>6.74058863791923</v>
      </c>
      <c r="G1767" s="37" t="n">
        <f aca="false">INDEX('Default Prob'!$P$5:$P$14,MIN(1+_xlfn.IFNA(MATCH(F1767,'Default Prob'!$F$5:$F$14,1),0),COUNT('Default Prob'!$P$5:$P$14)))</f>
        <v>0.0457509688066373</v>
      </c>
      <c r="H1767" s="37" t="n">
        <f aca="false">H1766*EXP(-G1766*(F1767-F1766))</f>
        <v>0.759801036028127</v>
      </c>
      <c r="I1767" s="38" t="n">
        <f aca="false">H1766-H1767</f>
        <v>0.000285570149034298</v>
      </c>
      <c r="J1767" s="39" t="n">
        <f aca="false">INDEX('Default Prob'!$C$3:$C$20, _xlfn.IFNA(MATCH(F1767, 'Default Prob'!$B$3:$B$20, 1), 1))</f>
        <v>-0.00361</v>
      </c>
      <c r="K1767" s="40" t="n">
        <f aca="false">1/((1+J1767)^F1767)</f>
        <v>1.02467711477444</v>
      </c>
      <c r="L1767" s="41" t="n">
        <f aca="false">IF(AND(D1767, A1767 &lt;= $G$2), $D$5*$D$2*(A1767-E1767)/365.25, 0)</f>
        <v>0</v>
      </c>
      <c r="M1767" s="41" t="n">
        <f aca="false">IF(A1767&lt;=$G$2, $D$5*$D$2*(A1767-E1767)/365.25, 0)</f>
        <v>0</v>
      </c>
      <c r="N1767" s="42" t="n">
        <f aca="false">(L1767*H1767 + M1767*I1767) * K1767</f>
        <v>0</v>
      </c>
      <c r="O1767" s="43" t="n">
        <f aca="false">IF(A1767&lt;=$G$2, $D$2*(1-$D$3), 0)</f>
        <v>0</v>
      </c>
      <c r="P1767" s="44" t="n">
        <f aca="false">O1767*I1767*K1767</f>
        <v>0</v>
      </c>
    </row>
    <row r="1768" customFormat="false" ht="15" hidden="false" customHeight="false" outlineLevel="0" collapsed="false">
      <c r="A1768" s="4" t="n">
        <f aca="false">WORKDAY(A1767, 1)</f>
        <v>46357</v>
      </c>
      <c r="B1768" s="33" t="n">
        <f aca="false">DATE(2000, MONTH(A1768), DAY(A1768))</f>
        <v>36861</v>
      </c>
      <c r="C1768" s="33" t="n">
        <f aca="false">VLOOKUP(B1768, $R$9:$S$13, 2)</f>
        <v>36880</v>
      </c>
      <c r="D1768" s="34" t="n">
        <f aca="false">IF(OR(C1768=B1768, AND(C1768&lt;&gt;C1767, C1767&gt;B1767)), 1, 0)</f>
        <v>0</v>
      </c>
      <c r="E1768" s="4" t="n">
        <f aca="false" t="array" ref="E1768:E1768">INDEX($A$9:A1767, MAX(IF($D$9:D1767=1, ROW(D$9:$D1767)-ROW($D$9)+1, 0)))</f>
        <v>46286</v>
      </c>
      <c r="F1768" s="36" t="n">
        <f aca="false">(A1768-$A$2)/365.25</f>
        <v>6.74332648870637</v>
      </c>
      <c r="G1768" s="37" t="n">
        <f aca="false">INDEX('Default Prob'!$P$5:$P$14,MIN(1+_xlfn.IFNA(MATCH(F1768,'Default Prob'!$F$5:$F$14,1),0),COUNT('Default Prob'!$P$5:$P$14)))</f>
        <v>0.0457509688066373</v>
      </c>
      <c r="H1768" s="37" t="n">
        <f aca="false">H1767*EXP(-G1767*(F1768-F1767))</f>
        <v>0.759705869822843</v>
      </c>
      <c r="I1768" s="38" t="n">
        <f aca="false">H1767-H1768</f>
        <v>9.51662052842694E-005</v>
      </c>
      <c r="J1768" s="39" t="n">
        <f aca="false">INDEX('Default Prob'!$C$3:$C$20, _xlfn.IFNA(MATCH(F1768, 'Default Prob'!$B$3:$B$20, 1), 1))</f>
        <v>-0.00361</v>
      </c>
      <c r="K1768" s="40" t="n">
        <f aca="false">1/((1+J1768)^F1768)</f>
        <v>1.02468726069009</v>
      </c>
      <c r="L1768" s="41" t="n">
        <f aca="false">IF(AND(D1768, A1768 &lt;= $G$2), $D$5*$D$2*(A1768-E1768)/365.25, 0)</f>
        <v>0</v>
      </c>
      <c r="M1768" s="41" t="n">
        <f aca="false">IF(A1768&lt;=$G$2, $D$5*$D$2*(A1768-E1768)/365.25, 0)</f>
        <v>0</v>
      </c>
      <c r="N1768" s="42" t="n">
        <f aca="false">(L1768*H1768 + M1768*I1768) * K1768</f>
        <v>0</v>
      </c>
      <c r="O1768" s="43" t="n">
        <f aca="false">IF(A1768&lt;=$G$2, $D$2*(1-$D$3), 0)</f>
        <v>0</v>
      </c>
      <c r="P1768" s="44" t="n">
        <f aca="false">O1768*I1768*K1768</f>
        <v>0</v>
      </c>
    </row>
    <row r="1769" customFormat="false" ht="15" hidden="false" customHeight="false" outlineLevel="0" collapsed="false">
      <c r="A1769" s="4" t="n">
        <f aca="false">WORKDAY(A1768, 1)</f>
        <v>46358</v>
      </c>
      <c r="B1769" s="33" t="n">
        <f aca="false">DATE(2000, MONTH(A1769), DAY(A1769))</f>
        <v>36862</v>
      </c>
      <c r="C1769" s="33" t="n">
        <f aca="false">VLOOKUP(B1769, $R$9:$S$13, 2)</f>
        <v>36880</v>
      </c>
      <c r="D1769" s="34" t="n">
        <f aca="false">IF(OR(C1769=B1769, AND(C1769&lt;&gt;C1768, C1768&gt;B1768)), 1, 0)</f>
        <v>0</v>
      </c>
      <c r="E1769" s="4" t="n">
        <f aca="false" t="array" ref="E1769:E1769">INDEX($A$9:A1768, MAX(IF($D$9:D1768=1, ROW(D$9:$D1768)-ROW($D$9)+1, 0)))</f>
        <v>46286</v>
      </c>
      <c r="F1769" s="36" t="n">
        <f aca="false">(A1769-$A$2)/365.25</f>
        <v>6.7460643394935</v>
      </c>
      <c r="G1769" s="37" t="n">
        <f aca="false">INDEX('Default Prob'!$P$5:$P$14,MIN(1+_xlfn.IFNA(MATCH(F1769,'Default Prob'!$F$5:$F$14,1),0),COUNT('Default Prob'!$P$5:$P$14)))</f>
        <v>0.0457509688066373</v>
      </c>
      <c r="H1769" s="37" t="n">
        <f aca="false">H1768*EXP(-G1768*(F1769-F1768))</f>
        <v>0.759610715537267</v>
      </c>
      <c r="I1769" s="38" t="n">
        <f aca="false">H1768-H1769</f>
        <v>9.5154285576049E-005</v>
      </c>
      <c r="J1769" s="39" t="n">
        <f aca="false">INDEX('Default Prob'!$C$3:$C$20, _xlfn.IFNA(MATCH(F1769, 'Default Prob'!$B$3:$B$20, 1), 1))</f>
        <v>-0.00361</v>
      </c>
      <c r="K1769" s="40" t="n">
        <f aca="false">1/((1+J1769)^F1769)</f>
        <v>1.0246974067062</v>
      </c>
      <c r="L1769" s="41" t="n">
        <f aca="false">IF(AND(D1769, A1769 &lt;= $G$2), $D$5*$D$2*(A1769-E1769)/365.25, 0)</f>
        <v>0</v>
      </c>
      <c r="M1769" s="41" t="n">
        <f aca="false">IF(A1769&lt;=$G$2, $D$5*$D$2*(A1769-E1769)/365.25, 0)</f>
        <v>0</v>
      </c>
      <c r="N1769" s="42" t="n">
        <f aca="false">(L1769*H1769 + M1769*I1769) * K1769</f>
        <v>0</v>
      </c>
      <c r="O1769" s="43" t="n">
        <f aca="false">IF(A1769&lt;=$G$2, $D$2*(1-$D$3), 0)</f>
        <v>0</v>
      </c>
      <c r="P1769" s="44" t="n">
        <f aca="false">O1769*I1769*K1769</f>
        <v>0</v>
      </c>
    </row>
    <row r="1770" customFormat="false" ht="15" hidden="false" customHeight="false" outlineLevel="0" collapsed="false">
      <c r="A1770" s="4" t="n">
        <f aca="false">WORKDAY(A1769, 1)</f>
        <v>46359</v>
      </c>
      <c r="B1770" s="33" t="n">
        <f aca="false">DATE(2000, MONTH(A1770), DAY(A1770))</f>
        <v>36863</v>
      </c>
      <c r="C1770" s="33" t="n">
        <f aca="false">VLOOKUP(B1770, $R$9:$S$13, 2)</f>
        <v>36880</v>
      </c>
      <c r="D1770" s="34" t="n">
        <f aca="false">IF(OR(C1770=B1770, AND(C1770&lt;&gt;C1769, C1769&gt;B1769)), 1, 0)</f>
        <v>0</v>
      </c>
      <c r="E1770" s="4" t="n">
        <f aca="false" t="array" ref="E1770:E1770">INDEX($A$9:A1769, MAX(IF($D$9:D1769=1, ROW(D$9:$D1769)-ROW($D$9)+1, 0)))</f>
        <v>46286</v>
      </c>
      <c r="F1770" s="36" t="n">
        <f aca="false">(A1770-$A$2)/365.25</f>
        <v>6.74880219028063</v>
      </c>
      <c r="G1770" s="37" t="n">
        <f aca="false">INDEX('Default Prob'!$P$5:$P$14,MIN(1+_xlfn.IFNA(MATCH(F1770,'Default Prob'!$F$5:$F$14,1),0),COUNT('Default Prob'!$P$5:$P$14)))</f>
        <v>0.0457509688066373</v>
      </c>
      <c r="H1770" s="37" t="n">
        <f aca="false">H1769*EXP(-G1769*(F1770-F1769))</f>
        <v>0.759515573169906</v>
      </c>
      <c r="I1770" s="38" t="n">
        <f aca="false">H1769-H1770</f>
        <v>9.51423673608565E-005</v>
      </c>
      <c r="J1770" s="39" t="n">
        <f aca="false">INDEX('Default Prob'!$C$3:$C$20, _xlfn.IFNA(MATCH(F1770, 'Default Prob'!$B$3:$B$20, 1), 1))</f>
        <v>-0.00361</v>
      </c>
      <c r="K1770" s="40" t="n">
        <f aca="false">1/((1+J1770)^F1770)</f>
        <v>1.02470755282277</v>
      </c>
      <c r="L1770" s="41" t="n">
        <f aca="false">IF(AND(D1770, A1770 &lt;= $G$2), $D$5*$D$2*(A1770-E1770)/365.25, 0)</f>
        <v>0</v>
      </c>
      <c r="M1770" s="41" t="n">
        <f aca="false">IF(A1770&lt;=$G$2, $D$5*$D$2*(A1770-E1770)/365.25, 0)</f>
        <v>0</v>
      </c>
      <c r="N1770" s="42" t="n">
        <f aca="false">(L1770*H1770 + M1770*I1770) * K1770</f>
        <v>0</v>
      </c>
      <c r="O1770" s="43" t="n">
        <f aca="false">IF(A1770&lt;=$G$2, $D$2*(1-$D$3), 0)</f>
        <v>0</v>
      </c>
      <c r="P1770" s="44" t="n">
        <f aca="false">O1770*I1770*K1770</f>
        <v>0</v>
      </c>
    </row>
    <row r="1771" customFormat="false" ht="15" hidden="false" customHeight="false" outlineLevel="0" collapsed="false">
      <c r="A1771" s="4" t="n">
        <f aca="false">WORKDAY(A1770, 1)</f>
        <v>46360</v>
      </c>
      <c r="B1771" s="33" t="n">
        <f aca="false">DATE(2000, MONTH(A1771), DAY(A1771))</f>
        <v>36864</v>
      </c>
      <c r="C1771" s="33" t="n">
        <f aca="false">VLOOKUP(B1771, $R$9:$S$13, 2)</f>
        <v>36880</v>
      </c>
      <c r="D1771" s="34" t="n">
        <f aca="false">IF(OR(C1771=B1771, AND(C1771&lt;&gt;C1770, C1770&gt;B1770)), 1, 0)</f>
        <v>0</v>
      </c>
      <c r="E1771" s="4" t="n">
        <f aca="false" t="array" ref="E1771:E1771">INDEX($A$9:A1770, MAX(IF($D$9:D1770=1, ROW(D$9:$D1770)-ROW($D$9)+1, 0)))</f>
        <v>46286</v>
      </c>
      <c r="F1771" s="36" t="n">
        <f aca="false">(A1771-$A$2)/365.25</f>
        <v>6.75154004106776</v>
      </c>
      <c r="G1771" s="37" t="n">
        <f aca="false">INDEX('Default Prob'!$P$5:$P$14,MIN(1+_xlfn.IFNA(MATCH(F1771,'Default Prob'!$F$5:$F$14,1),0),COUNT('Default Prob'!$P$5:$P$14)))</f>
        <v>0.0457509688066373</v>
      </c>
      <c r="H1771" s="37" t="n">
        <f aca="false">H1770*EXP(-G1770*(F1771-F1770))</f>
        <v>0.759420442719268</v>
      </c>
      <c r="I1771" s="38" t="n">
        <f aca="false">H1770-H1771</f>
        <v>9.51304506383588E-005</v>
      </c>
      <c r="J1771" s="39" t="n">
        <f aca="false">INDEX('Default Prob'!$C$3:$C$20, _xlfn.IFNA(MATCH(F1771, 'Default Prob'!$B$3:$B$20, 1), 1))</f>
        <v>-0.00361</v>
      </c>
      <c r="K1771" s="40" t="n">
        <f aca="false">1/((1+J1771)^F1771)</f>
        <v>1.0247176990398</v>
      </c>
      <c r="L1771" s="41" t="n">
        <f aca="false">IF(AND(D1771, A1771 &lt;= $G$2), $D$5*$D$2*(A1771-E1771)/365.25, 0)</f>
        <v>0</v>
      </c>
      <c r="M1771" s="41" t="n">
        <f aca="false">IF(A1771&lt;=$G$2, $D$5*$D$2*(A1771-E1771)/365.25, 0)</f>
        <v>0</v>
      </c>
      <c r="N1771" s="42" t="n">
        <f aca="false">(L1771*H1771 + M1771*I1771) * K1771</f>
        <v>0</v>
      </c>
      <c r="O1771" s="43" t="n">
        <f aca="false">IF(A1771&lt;=$G$2, $D$2*(1-$D$3), 0)</f>
        <v>0</v>
      </c>
      <c r="P1771" s="44" t="n">
        <f aca="false">O1771*I1771*K1771</f>
        <v>0</v>
      </c>
    </row>
    <row r="1772" customFormat="false" ht="15" hidden="false" customHeight="false" outlineLevel="0" collapsed="false">
      <c r="A1772" s="4" t="n">
        <f aca="false">WORKDAY(A1771, 1)</f>
        <v>46363</v>
      </c>
      <c r="B1772" s="33" t="n">
        <f aca="false">DATE(2000, MONTH(A1772), DAY(A1772))</f>
        <v>36867</v>
      </c>
      <c r="C1772" s="33" t="n">
        <f aca="false">VLOOKUP(B1772, $R$9:$S$13, 2)</f>
        <v>36880</v>
      </c>
      <c r="D1772" s="34" t="n">
        <f aca="false">IF(OR(C1772=B1772, AND(C1772&lt;&gt;C1771, C1771&gt;B1771)), 1, 0)</f>
        <v>0</v>
      </c>
      <c r="E1772" s="4" t="n">
        <f aca="false" t="array" ref="E1772:E1772">INDEX($A$9:A1771, MAX(IF($D$9:D1771=1, ROW(D$9:$D1771)-ROW($D$9)+1, 0)))</f>
        <v>46286</v>
      </c>
      <c r="F1772" s="36" t="n">
        <f aca="false">(A1772-$A$2)/365.25</f>
        <v>6.75975359342916</v>
      </c>
      <c r="G1772" s="37" t="n">
        <f aca="false">INDEX('Default Prob'!$P$5:$P$14,MIN(1+_xlfn.IFNA(MATCH(F1772,'Default Prob'!$F$5:$F$14,1),0),COUNT('Default Prob'!$P$5:$P$14)))</f>
        <v>0.0457509688066373</v>
      </c>
      <c r="H1772" s="37" t="n">
        <f aca="false">H1771*EXP(-G1771*(F1772-F1771))</f>
        <v>0.759135122852762</v>
      </c>
      <c r="I1772" s="38" t="n">
        <f aca="false">H1771-H1772</f>
        <v>0.000285319866505485</v>
      </c>
      <c r="J1772" s="39" t="n">
        <f aca="false">INDEX('Default Prob'!$C$3:$C$20, _xlfn.IFNA(MATCH(F1772, 'Default Prob'!$B$3:$B$20, 1), 1))</f>
        <v>-0.00361</v>
      </c>
      <c r="K1772" s="40" t="n">
        <f aca="false">1/((1+J1772)^F1772)</f>
        <v>1.02474813829369</v>
      </c>
      <c r="L1772" s="41" t="n">
        <f aca="false">IF(AND(D1772, A1772 &lt;= $G$2), $D$5*$D$2*(A1772-E1772)/365.25, 0)</f>
        <v>0</v>
      </c>
      <c r="M1772" s="41" t="n">
        <f aca="false">IF(A1772&lt;=$G$2, $D$5*$D$2*(A1772-E1772)/365.25, 0)</f>
        <v>0</v>
      </c>
      <c r="N1772" s="42" t="n">
        <f aca="false">(L1772*H1772 + M1772*I1772) * K1772</f>
        <v>0</v>
      </c>
      <c r="O1772" s="43" t="n">
        <f aca="false">IF(A1772&lt;=$G$2, $D$2*(1-$D$3), 0)</f>
        <v>0</v>
      </c>
      <c r="P1772" s="44" t="n">
        <f aca="false">O1772*I1772*K1772</f>
        <v>0</v>
      </c>
    </row>
    <row r="1773" customFormat="false" ht="15" hidden="false" customHeight="false" outlineLevel="0" collapsed="false">
      <c r="A1773" s="4" t="n">
        <f aca="false">WORKDAY(A1772, 1)</f>
        <v>46364</v>
      </c>
      <c r="B1773" s="33" t="n">
        <f aca="false">DATE(2000, MONTH(A1773), DAY(A1773))</f>
        <v>36868</v>
      </c>
      <c r="C1773" s="33" t="n">
        <f aca="false">VLOOKUP(B1773, $R$9:$S$13, 2)</f>
        <v>36880</v>
      </c>
      <c r="D1773" s="34" t="n">
        <f aca="false">IF(OR(C1773=B1773, AND(C1773&lt;&gt;C1772, C1772&gt;B1772)), 1, 0)</f>
        <v>0</v>
      </c>
      <c r="E1773" s="4" t="n">
        <f aca="false" t="array" ref="E1773:E1773">INDEX($A$9:A1772, MAX(IF($D$9:D1772=1, ROW(D$9:$D1772)-ROW($D$9)+1, 0)))</f>
        <v>46286</v>
      </c>
      <c r="F1773" s="36" t="n">
        <f aca="false">(A1773-$A$2)/365.25</f>
        <v>6.76249144421629</v>
      </c>
      <c r="G1773" s="37" t="n">
        <f aca="false">INDEX('Default Prob'!$P$5:$P$14,MIN(1+_xlfn.IFNA(MATCH(F1773,'Default Prob'!$F$5:$F$14,1),0),COUNT('Default Prob'!$P$5:$P$14)))</f>
        <v>0.0457509688066373</v>
      </c>
      <c r="H1773" s="37" t="n">
        <f aca="false">H1772*EXP(-G1772*(F1773-F1772))</f>
        <v>0.75904004005409</v>
      </c>
      <c r="I1773" s="38" t="n">
        <f aca="false">H1772-H1773</f>
        <v>9.50827986726521E-005</v>
      </c>
      <c r="J1773" s="39" t="n">
        <f aca="false">INDEX('Default Prob'!$C$3:$C$20, _xlfn.IFNA(MATCH(F1773, 'Default Prob'!$B$3:$B$20, 1), 1))</f>
        <v>-0.00361</v>
      </c>
      <c r="K1773" s="40" t="n">
        <f aca="false">1/((1+J1773)^F1773)</f>
        <v>1.02475828491258</v>
      </c>
      <c r="L1773" s="41" t="n">
        <f aca="false">IF(AND(D1773, A1773 &lt;= $G$2), $D$5*$D$2*(A1773-E1773)/365.25, 0)</f>
        <v>0</v>
      </c>
      <c r="M1773" s="41" t="n">
        <f aca="false">IF(A1773&lt;=$G$2, $D$5*$D$2*(A1773-E1773)/365.25, 0)</f>
        <v>0</v>
      </c>
      <c r="N1773" s="42" t="n">
        <f aca="false">(L1773*H1773 + M1773*I1773) * K1773</f>
        <v>0</v>
      </c>
      <c r="O1773" s="43" t="n">
        <f aca="false">IF(A1773&lt;=$G$2, $D$2*(1-$D$3), 0)</f>
        <v>0</v>
      </c>
      <c r="P1773" s="44" t="n">
        <f aca="false">O1773*I1773*K1773</f>
        <v>0</v>
      </c>
    </row>
    <row r="1774" customFormat="false" ht="15" hidden="false" customHeight="false" outlineLevel="0" collapsed="false">
      <c r="A1774" s="4" t="n">
        <f aca="false">WORKDAY(A1773, 1)</f>
        <v>46365</v>
      </c>
      <c r="B1774" s="33" t="n">
        <f aca="false">DATE(2000, MONTH(A1774), DAY(A1774))</f>
        <v>36869</v>
      </c>
      <c r="C1774" s="33" t="n">
        <f aca="false">VLOOKUP(B1774, $R$9:$S$13, 2)</f>
        <v>36880</v>
      </c>
      <c r="D1774" s="34" t="n">
        <f aca="false">IF(OR(C1774=B1774, AND(C1774&lt;&gt;C1773, C1773&gt;B1773)), 1, 0)</f>
        <v>0</v>
      </c>
      <c r="E1774" s="4" t="n">
        <f aca="false" t="array" ref="E1774:E1774">INDEX($A$9:A1773, MAX(IF($D$9:D1773=1, ROW(D$9:$D1773)-ROW($D$9)+1, 0)))</f>
        <v>46286</v>
      </c>
      <c r="F1774" s="36" t="n">
        <f aca="false">(A1774-$A$2)/365.25</f>
        <v>6.76522929500342</v>
      </c>
      <c r="G1774" s="37" t="n">
        <f aca="false">INDEX('Default Prob'!$P$5:$P$14,MIN(1+_xlfn.IFNA(MATCH(F1774,'Default Prob'!$F$5:$F$14,1),0),COUNT('Default Prob'!$P$5:$P$14)))</f>
        <v>0.0457509688066373</v>
      </c>
      <c r="H1774" s="37" t="n">
        <f aca="false">H1773*EXP(-G1773*(F1774-F1773))</f>
        <v>0.758944969164678</v>
      </c>
      <c r="I1774" s="38" t="n">
        <f aca="false">H1773-H1774</f>
        <v>9.50708894111862E-005</v>
      </c>
      <c r="J1774" s="39" t="n">
        <f aca="false">INDEX('Default Prob'!$C$3:$C$20, _xlfn.IFNA(MATCH(F1774, 'Default Prob'!$B$3:$B$20, 1), 1))</f>
        <v>-0.00361</v>
      </c>
      <c r="K1774" s="40" t="n">
        <f aca="false">1/((1+J1774)^F1774)</f>
        <v>1.02476843163194</v>
      </c>
      <c r="L1774" s="41" t="n">
        <f aca="false">IF(AND(D1774, A1774 &lt;= $G$2), $D$5*$D$2*(A1774-E1774)/365.25, 0)</f>
        <v>0</v>
      </c>
      <c r="M1774" s="41" t="n">
        <f aca="false">IF(A1774&lt;=$G$2, $D$5*$D$2*(A1774-E1774)/365.25, 0)</f>
        <v>0</v>
      </c>
      <c r="N1774" s="42" t="n">
        <f aca="false">(L1774*H1774 + M1774*I1774) * K1774</f>
        <v>0</v>
      </c>
      <c r="O1774" s="43" t="n">
        <f aca="false">IF(A1774&lt;=$G$2, $D$2*(1-$D$3), 0)</f>
        <v>0</v>
      </c>
      <c r="P1774" s="44" t="n">
        <f aca="false">O1774*I1774*K1774</f>
        <v>0</v>
      </c>
    </row>
    <row r="1775" customFormat="false" ht="15" hidden="false" customHeight="false" outlineLevel="0" collapsed="false">
      <c r="A1775" s="4" t="n">
        <f aca="false">WORKDAY(A1774, 1)</f>
        <v>46366</v>
      </c>
      <c r="B1775" s="33" t="n">
        <f aca="false">DATE(2000, MONTH(A1775), DAY(A1775))</f>
        <v>36870</v>
      </c>
      <c r="C1775" s="33" t="n">
        <f aca="false">VLOOKUP(B1775, $R$9:$S$13, 2)</f>
        <v>36880</v>
      </c>
      <c r="D1775" s="34" t="n">
        <f aca="false">IF(OR(C1775=B1775, AND(C1775&lt;&gt;C1774, C1774&gt;B1774)), 1, 0)</f>
        <v>0</v>
      </c>
      <c r="E1775" s="4" t="n">
        <f aca="false" t="array" ref="E1775:E1775">INDEX($A$9:A1774, MAX(IF($D$9:D1774=1, ROW(D$9:$D1774)-ROW($D$9)+1, 0)))</f>
        <v>46286</v>
      </c>
      <c r="F1775" s="36" t="n">
        <f aca="false">(A1775-$A$2)/365.25</f>
        <v>6.76796714579055</v>
      </c>
      <c r="G1775" s="37" t="n">
        <f aca="false">INDEX('Default Prob'!$P$5:$P$14,MIN(1+_xlfn.IFNA(MATCH(F1775,'Default Prob'!$F$5:$F$14,1),0),COUNT('Default Prob'!$P$5:$P$14)))</f>
        <v>0.0457509688066373</v>
      </c>
      <c r="H1775" s="37" t="n">
        <f aca="false">H1774*EXP(-G1774*(F1775-F1774))</f>
        <v>0.758849910183037</v>
      </c>
      <c r="I1775" s="38" t="n">
        <f aca="false">H1774-H1775</f>
        <v>9.5058981641527E-005</v>
      </c>
      <c r="J1775" s="39" t="n">
        <f aca="false">INDEX('Default Prob'!$C$3:$C$20, _xlfn.IFNA(MATCH(F1775, 'Default Prob'!$B$3:$B$20, 1), 1))</f>
        <v>-0.00361</v>
      </c>
      <c r="K1775" s="40" t="n">
        <f aca="false">1/((1+J1775)^F1775)</f>
        <v>1.02477857845177</v>
      </c>
      <c r="L1775" s="41" t="n">
        <f aca="false">IF(AND(D1775, A1775 &lt;= $G$2), $D$5*$D$2*(A1775-E1775)/365.25, 0)</f>
        <v>0</v>
      </c>
      <c r="M1775" s="41" t="n">
        <f aca="false">IF(A1775&lt;=$G$2, $D$5*$D$2*(A1775-E1775)/365.25, 0)</f>
        <v>0</v>
      </c>
      <c r="N1775" s="42" t="n">
        <f aca="false">(L1775*H1775 + M1775*I1775) * K1775</f>
        <v>0</v>
      </c>
      <c r="O1775" s="43" t="n">
        <f aca="false">IF(A1775&lt;=$G$2, $D$2*(1-$D$3), 0)</f>
        <v>0</v>
      </c>
      <c r="P1775" s="44" t="n">
        <f aca="false">O1775*I1775*K1775</f>
        <v>0</v>
      </c>
    </row>
    <row r="1776" customFormat="false" ht="15" hidden="false" customHeight="false" outlineLevel="0" collapsed="false">
      <c r="A1776" s="4" t="n">
        <f aca="false">WORKDAY(A1775, 1)</f>
        <v>46367</v>
      </c>
      <c r="B1776" s="33" t="n">
        <f aca="false">DATE(2000, MONTH(A1776), DAY(A1776))</f>
        <v>36871</v>
      </c>
      <c r="C1776" s="33" t="n">
        <f aca="false">VLOOKUP(B1776, $R$9:$S$13, 2)</f>
        <v>36880</v>
      </c>
      <c r="D1776" s="34" t="n">
        <f aca="false">IF(OR(C1776=B1776, AND(C1776&lt;&gt;C1775, C1775&gt;B1775)), 1, 0)</f>
        <v>0</v>
      </c>
      <c r="E1776" s="4" t="n">
        <f aca="false" t="array" ref="E1776:E1776">INDEX($A$9:A1775, MAX(IF($D$9:D1775=1, ROW(D$9:$D1775)-ROW($D$9)+1, 0)))</f>
        <v>46286</v>
      </c>
      <c r="F1776" s="36" t="n">
        <f aca="false">(A1776-$A$2)/365.25</f>
        <v>6.77070499657769</v>
      </c>
      <c r="G1776" s="37" t="n">
        <f aca="false">INDEX('Default Prob'!$P$5:$P$14,MIN(1+_xlfn.IFNA(MATCH(F1776,'Default Prob'!$F$5:$F$14,1),0),COUNT('Default Prob'!$P$5:$P$14)))</f>
        <v>0.0457509688066373</v>
      </c>
      <c r="H1776" s="37" t="n">
        <f aca="false">H1775*EXP(-G1775*(F1776-F1775))</f>
        <v>0.758754863107674</v>
      </c>
      <c r="I1776" s="38" t="n">
        <f aca="false">H1775-H1776</f>
        <v>9.50470753632304E-005</v>
      </c>
      <c r="J1776" s="39" t="n">
        <f aca="false">INDEX('Default Prob'!$C$3:$C$20, _xlfn.IFNA(MATCH(F1776, 'Default Prob'!$B$3:$B$20, 1), 1))</f>
        <v>-0.00361</v>
      </c>
      <c r="K1776" s="40" t="n">
        <f aca="false">1/((1+J1776)^F1776)</f>
        <v>1.02478872537207</v>
      </c>
      <c r="L1776" s="41" t="n">
        <f aca="false">IF(AND(D1776, A1776 &lt;= $G$2), $D$5*$D$2*(A1776-E1776)/365.25, 0)</f>
        <v>0</v>
      </c>
      <c r="M1776" s="41" t="n">
        <f aca="false">IF(A1776&lt;=$G$2, $D$5*$D$2*(A1776-E1776)/365.25, 0)</f>
        <v>0</v>
      </c>
      <c r="N1776" s="42" t="n">
        <f aca="false">(L1776*H1776 + M1776*I1776) * K1776</f>
        <v>0</v>
      </c>
      <c r="O1776" s="43" t="n">
        <f aca="false">IF(A1776&lt;=$G$2, $D$2*(1-$D$3), 0)</f>
        <v>0</v>
      </c>
      <c r="P1776" s="44" t="n">
        <f aca="false">O1776*I1776*K1776</f>
        <v>0</v>
      </c>
    </row>
    <row r="1777" customFormat="false" ht="15" hidden="false" customHeight="false" outlineLevel="0" collapsed="false">
      <c r="A1777" s="4" t="n">
        <f aca="false">WORKDAY(A1776, 1)</f>
        <v>46370</v>
      </c>
      <c r="B1777" s="33" t="n">
        <f aca="false">DATE(2000, MONTH(A1777), DAY(A1777))</f>
        <v>36874</v>
      </c>
      <c r="C1777" s="33" t="n">
        <f aca="false">VLOOKUP(B1777, $R$9:$S$13, 2)</f>
        <v>36880</v>
      </c>
      <c r="D1777" s="34" t="n">
        <f aca="false">IF(OR(C1777=B1777, AND(C1777&lt;&gt;C1776, C1776&gt;B1776)), 1, 0)</f>
        <v>0</v>
      </c>
      <c r="E1777" s="4" t="n">
        <f aca="false" t="array" ref="E1777:E1777">INDEX($A$9:A1776, MAX(IF($D$9:D1776=1, ROW(D$9:$D1776)-ROW($D$9)+1, 0)))</f>
        <v>46286</v>
      </c>
      <c r="F1777" s="36" t="n">
        <f aca="false">(A1777-$A$2)/365.25</f>
        <v>6.77891854893908</v>
      </c>
      <c r="G1777" s="37" t="n">
        <f aca="false">INDEX('Default Prob'!$P$5:$P$14,MIN(1+_xlfn.IFNA(MATCH(F1777,'Default Prob'!$F$5:$F$14,1),0),COUNT('Default Prob'!$P$5:$P$14)))</f>
        <v>0.0457509688066373</v>
      </c>
      <c r="H1777" s="37" t="n">
        <f aca="false">H1776*EXP(-G1776*(F1777-F1776))</f>
        <v>0.758469793304342</v>
      </c>
      <c r="I1777" s="38" t="n">
        <f aca="false">H1776-H1777</f>
        <v>0.000285069803331983</v>
      </c>
      <c r="J1777" s="39" t="n">
        <f aca="false">INDEX('Default Prob'!$C$3:$C$20, _xlfn.IFNA(MATCH(F1777, 'Default Prob'!$B$3:$B$20, 1), 1))</f>
        <v>-0.00361</v>
      </c>
      <c r="K1777" s="40" t="n">
        <f aca="false">1/((1+J1777)^F1777)</f>
        <v>1.0248191667358</v>
      </c>
      <c r="L1777" s="41" t="n">
        <f aca="false">IF(AND(D1777, A1777 &lt;= $G$2), $D$5*$D$2*(A1777-E1777)/365.25, 0)</f>
        <v>0</v>
      </c>
      <c r="M1777" s="41" t="n">
        <f aca="false">IF(A1777&lt;=$G$2, $D$5*$D$2*(A1777-E1777)/365.25, 0)</f>
        <v>0</v>
      </c>
      <c r="N1777" s="42" t="n">
        <f aca="false">(L1777*H1777 + M1777*I1777) * K1777</f>
        <v>0</v>
      </c>
      <c r="O1777" s="43" t="n">
        <f aca="false">IF(A1777&lt;=$G$2, $D$2*(1-$D$3), 0)</f>
        <v>0</v>
      </c>
      <c r="P1777" s="44" t="n">
        <f aca="false">O1777*I1777*K1777</f>
        <v>0</v>
      </c>
    </row>
    <row r="1778" customFormat="false" ht="15" hidden="false" customHeight="false" outlineLevel="0" collapsed="false">
      <c r="A1778" s="4" t="n">
        <f aca="false">WORKDAY(A1777, 1)</f>
        <v>46371</v>
      </c>
      <c r="B1778" s="33" t="n">
        <f aca="false">DATE(2000, MONTH(A1778), DAY(A1778))</f>
        <v>36875</v>
      </c>
      <c r="C1778" s="33" t="n">
        <f aca="false">VLOOKUP(B1778, $R$9:$S$13, 2)</f>
        <v>36880</v>
      </c>
      <c r="D1778" s="34" t="n">
        <f aca="false">IF(OR(C1778=B1778, AND(C1778&lt;&gt;C1777, C1777&gt;B1777)), 1, 0)</f>
        <v>0</v>
      </c>
      <c r="E1778" s="4" t="n">
        <f aca="false" t="array" ref="E1778:E1778">INDEX($A$9:A1777, MAX(IF($D$9:D1777=1, ROW(D$9:$D1777)-ROW($D$9)+1, 0)))</f>
        <v>46286</v>
      </c>
      <c r="F1778" s="36" t="n">
        <f aca="false">(A1778-$A$2)/365.25</f>
        <v>6.78165639972622</v>
      </c>
      <c r="G1778" s="37" t="n">
        <f aca="false">INDEX('Default Prob'!$P$5:$P$14,MIN(1+_xlfn.IFNA(MATCH(F1778,'Default Prob'!$F$5:$F$14,1),0),COUNT('Default Prob'!$P$5:$P$14)))</f>
        <v>0.0457509688066373</v>
      </c>
      <c r="H1778" s="37" t="n">
        <f aca="false">H1777*EXP(-G1777*(F1778-F1777))</f>
        <v>0.758374793839181</v>
      </c>
      <c r="I1778" s="38" t="n">
        <f aca="false">H1777-H1778</f>
        <v>9.49994651611164E-005</v>
      </c>
      <c r="J1778" s="39" t="n">
        <f aca="false">INDEX('Default Prob'!$C$3:$C$20, _xlfn.IFNA(MATCH(F1778, 'Default Prob'!$B$3:$B$20, 1), 1))</f>
        <v>-0.00361</v>
      </c>
      <c r="K1778" s="40" t="n">
        <f aca="false">1/((1+J1778)^F1778)</f>
        <v>1.02482931405798</v>
      </c>
      <c r="L1778" s="41" t="n">
        <f aca="false">IF(AND(D1778, A1778 &lt;= $G$2), $D$5*$D$2*(A1778-E1778)/365.25, 0)</f>
        <v>0</v>
      </c>
      <c r="M1778" s="41" t="n">
        <f aca="false">IF(A1778&lt;=$G$2, $D$5*$D$2*(A1778-E1778)/365.25, 0)</f>
        <v>0</v>
      </c>
      <c r="N1778" s="42" t="n">
        <f aca="false">(L1778*H1778 + M1778*I1778) * K1778</f>
        <v>0</v>
      </c>
      <c r="O1778" s="43" t="n">
        <f aca="false">IF(A1778&lt;=$G$2, $D$2*(1-$D$3), 0)</f>
        <v>0</v>
      </c>
      <c r="P1778" s="44" t="n">
        <f aca="false">O1778*I1778*K1778</f>
        <v>0</v>
      </c>
    </row>
    <row r="1779" customFormat="false" ht="15" hidden="false" customHeight="false" outlineLevel="0" collapsed="false">
      <c r="A1779" s="4" t="n">
        <f aca="false">WORKDAY(A1778, 1)</f>
        <v>46372</v>
      </c>
      <c r="B1779" s="33" t="n">
        <f aca="false">DATE(2000, MONTH(A1779), DAY(A1779))</f>
        <v>36876</v>
      </c>
      <c r="C1779" s="33" t="n">
        <f aca="false">VLOOKUP(B1779, $R$9:$S$13, 2)</f>
        <v>36880</v>
      </c>
      <c r="D1779" s="34" t="n">
        <f aca="false">IF(OR(C1779=B1779, AND(C1779&lt;&gt;C1778, C1778&gt;B1778)), 1, 0)</f>
        <v>0</v>
      </c>
      <c r="E1779" s="4" t="n">
        <f aca="false" t="array" ref="E1779:E1779">INDEX($A$9:A1778, MAX(IF($D$9:D1778=1, ROW(D$9:$D1778)-ROW($D$9)+1, 0)))</f>
        <v>46286</v>
      </c>
      <c r="F1779" s="36" t="n">
        <f aca="false">(A1779-$A$2)/365.25</f>
        <v>6.78439425051335</v>
      </c>
      <c r="G1779" s="37" t="n">
        <f aca="false">INDEX('Default Prob'!$P$5:$P$14,MIN(1+_xlfn.IFNA(MATCH(F1779,'Default Prob'!$F$5:$F$14,1),0),COUNT('Default Prob'!$P$5:$P$14)))</f>
        <v>0.0457509688066373</v>
      </c>
      <c r="H1779" s="37" t="n">
        <f aca="false">H1778*EXP(-G1778*(F1779-F1778))</f>
        <v>0.758279806272843</v>
      </c>
      <c r="I1779" s="38" t="n">
        <f aca="false">H1778-H1779</f>
        <v>9.49875663373012E-005</v>
      </c>
      <c r="J1779" s="39" t="n">
        <f aca="false">INDEX('Default Prob'!$C$3:$C$20, _xlfn.IFNA(MATCH(F1779, 'Default Prob'!$B$3:$B$20, 1), 1))</f>
        <v>-0.00361</v>
      </c>
      <c r="K1779" s="40" t="n">
        <f aca="false">1/((1+J1779)^F1779)</f>
        <v>1.02483946148064</v>
      </c>
      <c r="L1779" s="41" t="n">
        <f aca="false">IF(AND(D1779, A1779 &lt;= $G$2), $D$5*$D$2*(A1779-E1779)/365.25, 0)</f>
        <v>0</v>
      </c>
      <c r="M1779" s="41" t="n">
        <f aca="false">IF(A1779&lt;=$G$2, $D$5*$D$2*(A1779-E1779)/365.25, 0)</f>
        <v>0</v>
      </c>
      <c r="N1779" s="42" t="n">
        <f aca="false">(L1779*H1779 + M1779*I1779) * K1779</f>
        <v>0</v>
      </c>
      <c r="O1779" s="43" t="n">
        <f aca="false">IF(A1779&lt;=$G$2, $D$2*(1-$D$3), 0)</f>
        <v>0</v>
      </c>
      <c r="P1779" s="44" t="n">
        <f aca="false">O1779*I1779*K1779</f>
        <v>0</v>
      </c>
    </row>
    <row r="1780" customFormat="false" ht="15" hidden="false" customHeight="false" outlineLevel="0" collapsed="false">
      <c r="A1780" s="4" t="n">
        <f aca="false">WORKDAY(A1779, 1)</f>
        <v>46373</v>
      </c>
      <c r="B1780" s="33" t="n">
        <f aca="false">DATE(2000, MONTH(A1780), DAY(A1780))</f>
        <v>36877</v>
      </c>
      <c r="C1780" s="33" t="n">
        <f aca="false">VLOOKUP(B1780, $R$9:$S$13, 2)</f>
        <v>36880</v>
      </c>
      <c r="D1780" s="34" t="n">
        <f aca="false">IF(OR(C1780=B1780, AND(C1780&lt;&gt;C1779, C1779&gt;B1779)), 1, 0)</f>
        <v>0</v>
      </c>
      <c r="E1780" s="4" t="n">
        <f aca="false" t="array" ref="E1780:E1780">INDEX($A$9:A1779, MAX(IF($D$9:D1779=1, ROW(D$9:$D1779)-ROW($D$9)+1, 0)))</f>
        <v>46286</v>
      </c>
      <c r="F1780" s="36" t="n">
        <f aca="false">(A1780-$A$2)/365.25</f>
        <v>6.78713210130048</v>
      </c>
      <c r="G1780" s="37" t="n">
        <f aca="false">INDEX('Default Prob'!$P$5:$P$14,MIN(1+_xlfn.IFNA(MATCH(F1780,'Default Prob'!$F$5:$F$14,1),0),COUNT('Default Prob'!$P$5:$P$14)))</f>
        <v>0.0457509688066373</v>
      </c>
      <c r="H1780" s="37" t="n">
        <f aca="false">H1779*EXP(-G1779*(F1780-F1779))</f>
        <v>0.758184830603839</v>
      </c>
      <c r="I1780" s="38" t="n">
        <f aca="false">H1779-H1780</f>
        <v>9.49756690039605E-005</v>
      </c>
      <c r="J1780" s="39" t="n">
        <f aca="false">INDEX('Default Prob'!$C$3:$C$20, _xlfn.IFNA(MATCH(F1780, 'Default Prob'!$B$3:$B$20, 1), 1))</f>
        <v>-0.00361</v>
      </c>
      <c r="K1780" s="40" t="n">
        <f aca="false">1/((1+J1780)^F1780)</f>
        <v>1.02484960900378</v>
      </c>
      <c r="L1780" s="41" t="n">
        <f aca="false">IF(AND(D1780, A1780 &lt;= $G$2), $D$5*$D$2*(A1780-E1780)/365.25, 0)</f>
        <v>0</v>
      </c>
      <c r="M1780" s="41" t="n">
        <f aca="false">IF(A1780&lt;=$G$2, $D$5*$D$2*(A1780-E1780)/365.25, 0)</f>
        <v>0</v>
      </c>
      <c r="N1780" s="42" t="n">
        <f aca="false">(L1780*H1780 + M1780*I1780) * K1780</f>
        <v>0</v>
      </c>
      <c r="O1780" s="43" t="n">
        <f aca="false">IF(A1780&lt;=$G$2, $D$2*(1-$D$3), 0)</f>
        <v>0</v>
      </c>
      <c r="P1780" s="44" t="n">
        <f aca="false">O1780*I1780*K1780</f>
        <v>0</v>
      </c>
    </row>
    <row r="1781" customFormat="false" ht="15" hidden="false" customHeight="false" outlineLevel="0" collapsed="false">
      <c r="A1781" s="4" t="n">
        <f aca="false">WORKDAY(A1780, 1)</f>
        <v>46374</v>
      </c>
      <c r="B1781" s="33" t="n">
        <f aca="false">DATE(2000, MONTH(A1781), DAY(A1781))</f>
        <v>36878</v>
      </c>
      <c r="C1781" s="33" t="n">
        <f aca="false">VLOOKUP(B1781, $R$9:$S$13, 2)</f>
        <v>36880</v>
      </c>
      <c r="D1781" s="34" t="n">
        <f aca="false">IF(OR(C1781=B1781, AND(C1781&lt;&gt;C1780, C1780&gt;B1780)), 1, 0)</f>
        <v>0</v>
      </c>
      <c r="E1781" s="4" t="n">
        <f aca="false" t="array" ref="E1781:E1781">INDEX($A$9:A1780, MAX(IF($D$9:D1780=1, ROW(D$9:$D1780)-ROW($D$9)+1, 0)))</f>
        <v>46286</v>
      </c>
      <c r="F1781" s="36" t="n">
        <f aca="false">(A1781-$A$2)/365.25</f>
        <v>6.78986995208761</v>
      </c>
      <c r="G1781" s="37" t="n">
        <f aca="false">INDEX('Default Prob'!$P$5:$P$14,MIN(1+_xlfn.IFNA(MATCH(F1781,'Default Prob'!$F$5:$F$14,1),0),COUNT('Default Prob'!$P$5:$P$14)))</f>
        <v>0.0457509688066373</v>
      </c>
      <c r="H1781" s="37" t="n">
        <f aca="false">H1780*EXP(-G1780*(F1781-F1780))</f>
        <v>0.758089866830678</v>
      </c>
      <c r="I1781" s="38" t="n">
        <f aca="false">H1780-H1781</f>
        <v>9.49637731607611E-005</v>
      </c>
      <c r="J1781" s="39" t="n">
        <f aca="false">INDEX('Default Prob'!$C$3:$C$20, _xlfn.IFNA(MATCH(F1781, 'Default Prob'!$B$3:$B$20, 1), 1))</f>
        <v>-0.00361</v>
      </c>
      <c r="K1781" s="40" t="n">
        <f aca="false">1/((1+J1781)^F1781)</f>
        <v>1.02485975662739</v>
      </c>
      <c r="L1781" s="41" t="n">
        <f aca="false">IF(AND(D1781, A1781 &lt;= $G$2), $D$5*$D$2*(A1781-E1781)/365.25, 0)</f>
        <v>0</v>
      </c>
      <c r="M1781" s="41" t="n">
        <f aca="false">IF(A1781&lt;=$G$2, $D$5*$D$2*(A1781-E1781)/365.25, 0)</f>
        <v>0</v>
      </c>
      <c r="N1781" s="42" t="n">
        <f aca="false">(L1781*H1781 + M1781*I1781) * K1781</f>
        <v>0</v>
      </c>
      <c r="O1781" s="43" t="n">
        <f aca="false">IF(A1781&lt;=$G$2, $D$2*(1-$D$3), 0)</f>
        <v>0</v>
      </c>
      <c r="P1781" s="44" t="n">
        <f aca="false">O1781*I1781*K1781</f>
        <v>0</v>
      </c>
    </row>
    <row r="1782" customFormat="false" ht="15" hidden="false" customHeight="false" outlineLevel="0" collapsed="false">
      <c r="A1782" s="4" t="n">
        <f aca="false">WORKDAY(A1781, 1)</f>
        <v>46377</v>
      </c>
      <c r="B1782" s="33" t="n">
        <f aca="false">DATE(2000, MONTH(A1782), DAY(A1782))</f>
        <v>36881</v>
      </c>
      <c r="C1782" s="33" t="n">
        <f aca="false">VLOOKUP(B1782, $R$9:$S$13, 2)</f>
        <v>36605</v>
      </c>
      <c r="D1782" s="34" t="n">
        <f aca="false">IF(OR(C1782=B1782, AND(C1782&lt;&gt;C1781, C1781&gt;B1781)), 1, 0)</f>
        <v>1</v>
      </c>
      <c r="E1782" s="4" t="n">
        <f aca="false" t="array" ref="E1782:E1782">INDEX($A$9:A1781, MAX(IF($D$9:D1781=1, ROW(D$9:$D1781)-ROW($D$9)+1, 0)))</f>
        <v>46286</v>
      </c>
      <c r="F1782" s="36" t="n">
        <f aca="false">(A1782-$A$2)/365.25</f>
        <v>6.79808350444901</v>
      </c>
      <c r="G1782" s="37" t="n">
        <f aca="false">INDEX('Default Prob'!$P$5:$P$14,MIN(1+_xlfn.IFNA(MATCH(F1782,'Default Prob'!$F$5:$F$14,1),0),COUNT('Default Prob'!$P$5:$P$14)))</f>
        <v>0.0457509688066373</v>
      </c>
      <c r="H1782" s="37" t="n">
        <f aca="false">H1781*EXP(-G1781*(F1782-F1781))</f>
        <v>0.757805046871357</v>
      </c>
      <c r="I1782" s="38" t="n">
        <f aca="false">H1781-H1782</f>
        <v>0.000284819959321614</v>
      </c>
      <c r="J1782" s="39" t="n">
        <f aca="false">INDEX('Default Prob'!$C$3:$C$20, _xlfn.IFNA(MATCH(F1782, 'Default Prob'!$B$3:$B$20, 1), 1))</f>
        <v>-0.00361</v>
      </c>
      <c r="K1782" s="40" t="n">
        <f aca="false">1/((1+J1782)^F1782)</f>
        <v>1.0248902001011</v>
      </c>
      <c r="L1782" s="41" t="n">
        <f aca="false">IF(AND(D1782, A1782 &lt;= $G$2), $D$5*$D$2*(A1782-E1782)/365.25, 0)</f>
        <v>0</v>
      </c>
      <c r="M1782" s="41" t="n">
        <f aca="false">IF(A1782&lt;=$G$2, $D$5*$D$2*(A1782-E1782)/365.25, 0)</f>
        <v>0</v>
      </c>
      <c r="N1782" s="42" t="n">
        <f aca="false">(L1782*H1782 + M1782*I1782) * K1782</f>
        <v>0</v>
      </c>
      <c r="O1782" s="43" t="n">
        <f aca="false">IF(A1782&lt;=$G$2, $D$2*(1-$D$3), 0)</f>
        <v>0</v>
      </c>
      <c r="P1782" s="44" t="n">
        <f aca="false">O1782*I1782*K1782</f>
        <v>0</v>
      </c>
    </row>
    <row r="1783" customFormat="false" ht="15" hidden="false" customHeight="false" outlineLevel="0" collapsed="false">
      <c r="A1783" s="4" t="n">
        <f aca="false">WORKDAY(A1782, 1)</f>
        <v>46378</v>
      </c>
      <c r="B1783" s="33" t="n">
        <f aca="false">DATE(2000, MONTH(A1783), DAY(A1783))</f>
        <v>36882</v>
      </c>
      <c r="C1783" s="33" t="n">
        <f aca="false">VLOOKUP(B1783, $R$9:$S$13, 2)</f>
        <v>36605</v>
      </c>
      <c r="D1783" s="34" t="n">
        <f aca="false">IF(OR(C1783=B1783, AND(C1783&lt;&gt;C1782, C1782&gt;B1782)), 1, 0)</f>
        <v>0</v>
      </c>
      <c r="E1783" s="4" t="n">
        <f aca="false" t="array" ref="E1783:E1783">INDEX($A$9:A1782, MAX(IF($D$9:D1782=1, ROW(D$9:$D1782)-ROW($D$9)+1, 0)))</f>
        <v>46377</v>
      </c>
      <c r="F1783" s="36" t="n">
        <f aca="false">(A1783-$A$2)/365.25</f>
        <v>6.80082135523614</v>
      </c>
      <c r="G1783" s="37" t="n">
        <f aca="false">INDEX('Default Prob'!$P$5:$P$14,MIN(1+_xlfn.IFNA(MATCH(F1783,'Default Prob'!$F$5:$F$14,1),0),COUNT('Default Prob'!$P$5:$P$14)))</f>
        <v>0.0457509688066373</v>
      </c>
      <c r="H1783" s="37" t="n">
        <f aca="false">H1782*EXP(-G1782*(F1783-F1782))</f>
        <v>0.757710130666671</v>
      </c>
      <c r="I1783" s="38" t="n">
        <f aca="false">H1782-H1783</f>
        <v>9.49162046856022E-005</v>
      </c>
      <c r="J1783" s="39" t="n">
        <f aca="false">INDEX('Default Prob'!$C$3:$C$20, _xlfn.IFNA(MATCH(F1783, 'Default Prob'!$B$3:$B$20, 1), 1))</f>
        <v>-0.00361</v>
      </c>
      <c r="K1783" s="40" t="n">
        <f aca="false">1/((1+J1783)^F1783)</f>
        <v>1.02490034812663</v>
      </c>
      <c r="L1783" s="41" t="n">
        <f aca="false">IF(AND(D1783, A1783 &lt;= $G$2), $D$5*$D$2*(A1783-E1783)/365.25, 0)</f>
        <v>0</v>
      </c>
      <c r="M1783" s="41" t="n">
        <f aca="false">IF(A1783&lt;=$G$2, $D$5*$D$2*(A1783-E1783)/365.25, 0)</f>
        <v>0</v>
      </c>
      <c r="N1783" s="42" t="n">
        <f aca="false">(L1783*H1783 + M1783*I1783) * K1783</f>
        <v>0</v>
      </c>
      <c r="O1783" s="43" t="n">
        <f aca="false">IF(A1783&lt;=$G$2, $D$2*(1-$D$3), 0)</f>
        <v>0</v>
      </c>
      <c r="P1783" s="44" t="n">
        <f aca="false">O1783*I1783*K1783</f>
        <v>0</v>
      </c>
    </row>
    <row r="1784" customFormat="false" ht="15" hidden="false" customHeight="false" outlineLevel="0" collapsed="false">
      <c r="A1784" s="4" t="n">
        <f aca="false">WORKDAY(A1783, 1)</f>
        <v>46379</v>
      </c>
      <c r="B1784" s="33" t="n">
        <f aca="false">DATE(2000, MONTH(A1784), DAY(A1784))</f>
        <v>36883</v>
      </c>
      <c r="C1784" s="33" t="n">
        <f aca="false">VLOOKUP(B1784, $R$9:$S$13, 2)</f>
        <v>36605</v>
      </c>
      <c r="D1784" s="34" t="n">
        <f aca="false">IF(OR(C1784=B1784, AND(C1784&lt;&gt;C1783, C1783&gt;B1783)), 1, 0)</f>
        <v>0</v>
      </c>
      <c r="E1784" s="4" t="n">
        <f aca="false" t="array" ref="E1784:E1784">INDEX($A$9:A1783, MAX(IF($D$9:D1783=1, ROW(D$9:$D1783)-ROW($D$9)+1, 0)))</f>
        <v>46377</v>
      </c>
      <c r="F1784" s="36" t="n">
        <f aca="false">(A1784-$A$2)/365.25</f>
        <v>6.80355920602327</v>
      </c>
      <c r="G1784" s="37" t="n">
        <f aca="false">INDEX('Default Prob'!$P$5:$P$14,MIN(1+_xlfn.IFNA(MATCH(F1784,'Default Prob'!$F$5:$F$14,1),0),COUNT('Default Prob'!$P$5:$P$14)))</f>
        <v>0.0457509688066373</v>
      </c>
      <c r="H1784" s="37" t="n">
        <f aca="false">H1783*EXP(-G1783*(F1784-F1783))</f>
        <v>0.757615226350381</v>
      </c>
      <c r="I1784" s="38" t="n">
        <f aca="false">H1783-H1784</f>
        <v>9.4904316290445E-005</v>
      </c>
      <c r="J1784" s="39" t="n">
        <f aca="false">INDEX('Default Prob'!$C$3:$C$20, _xlfn.IFNA(MATCH(F1784, 'Default Prob'!$B$3:$B$20, 1), 1))</f>
        <v>-0.00361</v>
      </c>
      <c r="K1784" s="40" t="n">
        <f aca="false">1/((1+J1784)^F1784)</f>
        <v>1.02491049625264</v>
      </c>
      <c r="L1784" s="41" t="n">
        <f aca="false">IF(AND(D1784, A1784 &lt;= $G$2), $D$5*$D$2*(A1784-E1784)/365.25, 0)</f>
        <v>0</v>
      </c>
      <c r="M1784" s="41" t="n">
        <f aca="false">IF(A1784&lt;=$G$2, $D$5*$D$2*(A1784-E1784)/365.25, 0)</f>
        <v>0</v>
      </c>
      <c r="N1784" s="42" t="n">
        <f aca="false">(L1784*H1784 + M1784*I1784) * K1784</f>
        <v>0</v>
      </c>
      <c r="O1784" s="43" t="n">
        <f aca="false">IF(A1784&lt;=$G$2, $D$2*(1-$D$3), 0)</f>
        <v>0</v>
      </c>
      <c r="P1784" s="44" t="n">
        <f aca="false">O1784*I1784*K1784</f>
        <v>0</v>
      </c>
    </row>
    <row r="1785" customFormat="false" ht="15" hidden="false" customHeight="false" outlineLevel="0" collapsed="false">
      <c r="A1785" s="4" t="n">
        <f aca="false">WORKDAY(A1784, 1)</f>
        <v>46380</v>
      </c>
      <c r="B1785" s="33" t="n">
        <f aca="false">DATE(2000, MONTH(A1785), DAY(A1785))</f>
        <v>36884</v>
      </c>
      <c r="C1785" s="33" t="n">
        <f aca="false">VLOOKUP(B1785, $R$9:$S$13, 2)</f>
        <v>36605</v>
      </c>
      <c r="D1785" s="34" t="n">
        <f aca="false">IF(OR(C1785=B1785, AND(C1785&lt;&gt;C1784, C1784&gt;B1784)), 1, 0)</f>
        <v>0</v>
      </c>
      <c r="E1785" s="4" t="n">
        <f aca="false" t="array" ref="E1785:E1785">INDEX($A$9:A1784, MAX(IF($D$9:D1784=1, ROW(D$9:$D1784)-ROW($D$9)+1, 0)))</f>
        <v>46377</v>
      </c>
      <c r="F1785" s="36" t="n">
        <f aca="false">(A1785-$A$2)/365.25</f>
        <v>6.8062970568104</v>
      </c>
      <c r="G1785" s="37" t="n">
        <f aca="false">INDEX('Default Prob'!$P$5:$P$14,MIN(1+_xlfn.IFNA(MATCH(F1785,'Default Prob'!$F$5:$F$14,1),0),COUNT('Default Prob'!$P$5:$P$14)))</f>
        <v>0.0457509688066373</v>
      </c>
      <c r="H1785" s="37" t="n">
        <f aca="false">H1784*EXP(-G1784*(F1785-F1784))</f>
        <v>0.757520333920997</v>
      </c>
      <c r="I1785" s="38" t="n">
        <f aca="false">H1784-H1785</f>
        <v>9.48924293842079E-005</v>
      </c>
      <c r="J1785" s="39" t="n">
        <f aca="false">INDEX('Default Prob'!$C$3:$C$20, _xlfn.IFNA(MATCH(F1785, 'Default Prob'!$B$3:$B$20, 1), 1))</f>
        <v>-0.00361</v>
      </c>
      <c r="K1785" s="40" t="n">
        <f aca="false">1/((1+J1785)^F1785)</f>
        <v>1.02492064447913</v>
      </c>
      <c r="L1785" s="41" t="n">
        <f aca="false">IF(AND(D1785, A1785 &lt;= $G$2), $D$5*$D$2*(A1785-E1785)/365.25, 0)</f>
        <v>0</v>
      </c>
      <c r="M1785" s="41" t="n">
        <f aca="false">IF(A1785&lt;=$G$2, $D$5*$D$2*(A1785-E1785)/365.25, 0)</f>
        <v>0</v>
      </c>
      <c r="N1785" s="42" t="n">
        <f aca="false">(L1785*H1785 + M1785*I1785) * K1785</f>
        <v>0</v>
      </c>
      <c r="O1785" s="43" t="n">
        <f aca="false">IF(A1785&lt;=$G$2, $D$2*(1-$D$3), 0)</f>
        <v>0</v>
      </c>
      <c r="P1785" s="44" t="n">
        <f aca="false">O1785*I1785*K1785</f>
        <v>0</v>
      </c>
    </row>
    <row r="1786" customFormat="false" ht="15" hidden="false" customHeight="false" outlineLevel="0" collapsed="false">
      <c r="A1786" s="4" t="n">
        <f aca="false">WORKDAY(A1785, 1)</f>
        <v>46381</v>
      </c>
      <c r="B1786" s="33" t="n">
        <f aca="false">DATE(2000, MONTH(A1786), DAY(A1786))</f>
        <v>36885</v>
      </c>
      <c r="C1786" s="33" t="n">
        <f aca="false">VLOOKUP(B1786, $R$9:$S$13, 2)</f>
        <v>36605</v>
      </c>
      <c r="D1786" s="34" t="n">
        <f aca="false">IF(OR(C1786=B1786, AND(C1786&lt;&gt;C1785, C1785&gt;B1785)), 1, 0)</f>
        <v>0</v>
      </c>
      <c r="E1786" s="4" t="n">
        <f aca="false" t="array" ref="E1786:E1786">INDEX($A$9:A1785, MAX(IF($D$9:D1785=1, ROW(D$9:$D1785)-ROW($D$9)+1, 0)))</f>
        <v>46377</v>
      </c>
      <c r="F1786" s="36" t="n">
        <f aca="false">(A1786-$A$2)/365.25</f>
        <v>6.80903490759754</v>
      </c>
      <c r="G1786" s="37" t="n">
        <f aca="false">INDEX('Default Prob'!$P$5:$P$14,MIN(1+_xlfn.IFNA(MATCH(F1786,'Default Prob'!$F$5:$F$14,1),0),COUNT('Default Prob'!$P$5:$P$14)))</f>
        <v>0.0457509688066373</v>
      </c>
      <c r="H1786" s="37" t="n">
        <f aca="false">H1785*EXP(-G1785*(F1786-F1785))</f>
        <v>0.75742545337703</v>
      </c>
      <c r="I1786" s="38" t="n">
        <f aca="false">H1785-H1786</f>
        <v>9.48805439668909E-005</v>
      </c>
      <c r="J1786" s="39" t="n">
        <f aca="false">INDEX('Default Prob'!$C$3:$C$20, _xlfn.IFNA(MATCH(F1786, 'Default Prob'!$B$3:$B$20, 1), 1))</f>
        <v>-0.00361</v>
      </c>
      <c r="K1786" s="40" t="n">
        <f aca="false">1/((1+J1786)^F1786)</f>
        <v>1.02493079280611</v>
      </c>
      <c r="L1786" s="41" t="n">
        <f aca="false">IF(AND(D1786, A1786 &lt;= $G$2), $D$5*$D$2*(A1786-E1786)/365.25, 0)</f>
        <v>0</v>
      </c>
      <c r="M1786" s="41" t="n">
        <f aca="false">IF(A1786&lt;=$G$2, $D$5*$D$2*(A1786-E1786)/365.25, 0)</f>
        <v>0</v>
      </c>
      <c r="N1786" s="42" t="n">
        <f aca="false">(L1786*H1786 + M1786*I1786) * K1786</f>
        <v>0</v>
      </c>
      <c r="O1786" s="43" t="n">
        <f aca="false">IF(A1786&lt;=$G$2, $D$2*(1-$D$3), 0)</f>
        <v>0</v>
      </c>
      <c r="P1786" s="44" t="n">
        <f aca="false">O1786*I1786*K1786</f>
        <v>0</v>
      </c>
    </row>
    <row r="1787" customFormat="false" ht="15" hidden="false" customHeight="false" outlineLevel="0" collapsed="false">
      <c r="A1787" s="4" t="n">
        <f aca="false">WORKDAY(A1786, 1)</f>
        <v>46384</v>
      </c>
      <c r="B1787" s="33" t="n">
        <f aca="false">DATE(2000, MONTH(A1787), DAY(A1787))</f>
        <v>36888</v>
      </c>
      <c r="C1787" s="33" t="n">
        <f aca="false">VLOOKUP(B1787, $R$9:$S$13, 2)</f>
        <v>36605</v>
      </c>
      <c r="D1787" s="34" t="n">
        <f aca="false">IF(OR(C1787=B1787, AND(C1787&lt;&gt;C1786, C1786&gt;B1786)), 1, 0)</f>
        <v>0</v>
      </c>
      <c r="E1787" s="4" t="n">
        <f aca="false" t="array" ref="E1787:E1787">INDEX($A$9:A1786, MAX(IF($D$9:D1786=1, ROW(D$9:$D1786)-ROW($D$9)+1, 0)))</f>
        <v>46377</v>
      </c>
      <c r="F1787" s="36" t="n">
        <f aca="false">(A1787-$A$2)/365.25</f>
        <v>6.81724845995893</v>
      </c>
      <c r="G1787" s="37" t="n">
        <f aca="false">INDEX('Default Prob'!$P$5:$P$14,MIN(1+_xlfn.IFNA(MATCH(F1787,'Default Prob'!$F$5:$F$14,1),0),COUNT('Default Prob'!$P$5:$P$14)))</f>
        <v>0.0457509688066373</v>
      </c>
      <c r="H1787" s="37" t="n">
        <f aca="false">H1786*EXP(-G1786*(F1787-F1786))</f>
        <v>0.757140883042748</v>
      </c>
      <c r="I1787" s="38" t="n">
        <f aca="false">H1786-H1787</f>
        <v>0.000284570334282197</v>
      </c>
      <c r="J1787" s="39" t="n">
        <f aca="false">INDEX('Default Prob'!$C$3:$C$20, _xlfn.IFNA(MATCH(F1787, 'Default Prob'!$B$3:$B$20, 1), 1))</f>
        <v>-0.00361</v>
      </c>
      <c r="K1787" s="40" t="n">
        <f aca="false">1/((1+J1787)^F1787)</f>
        <v>1.02496123838995</v>
      </c>
      <c r="L1787" s="41" t="n">
        <f aca="false">IF(AND(D1787, A1787 &lt;= $G$2), $D$5*$D$2*(A1787-E1787)/365.25, 0)</f>
        <v>0</v>
      </c>
      <c r="M1787" s="41" t="n">
        <f aca="false">IF(A1787&lt;=$G$2, $D$5*$D$2*(A1787-E1787)/365.25, 0)</f>
        <v>0</v>
      </c>
      <c r="N1787" s="42" t="n">
        <f aca="false">(L1787*H1787 + M1787*I1787) * K1787</f>
        <v>0</v>
      </c>
      <c r="O1787" s="43" t="n">
        <f aca="false">IF(A1787&lt;=$G$2, $D$2*(1-$D$3), 0)</f>
        <v>0</v>
      </c>
      <c r="P1787" s="44" t="n">
        <f aca="false">O1787*I1787*K1787</f>
        <v>0</v>
      </c>
    </row>
    <row r="1788" customFormat="false" ht="15" hidden="false" customHeight="false" outlineLevel="0" collapsed="false">
      <c r="A1788" s="4" t="n">
        <f aca="false">WORKDAY(A1787, 1)</f>
        <v>46385</v>
      </c>
      <c r="B1788" s="33" t="n">
        <f aca="false">DATE(2000, MONTH(A1788), DAY(A1788))</f>
        <v>36889</v>
      </c>
      <c r="C1788" s="33" t="n">
        <f aca="false">VLOOKUP(B1788, $R$9:$S$13, 2)</f>
        <v>36605</v>
      </c>
      <c r="D1788" s="34" t="n">
        <f aca="false">IF(OR(C1788=B1788, AND(C1788&lt;&gt;C1787, C1787&gt;B1787)), 1, 0)</f>
        <v>0</v>
      </c>
      <c r="E1788" s="4" t="n">
        <f aca="false" t="array" ref="E1788:E1788">INDEX($A$9:A1787, MAX(IF($D$9:D1787=1, ROW(D$9:$D1787)-ROW($D$9)+1, 0)))</f>
        <v>46377</v>
      </c>
      <c r="F1788" s="36" t="n">
        <f aca="false">(A1788-$A$2)/365.25</f>
        <v>6.81998631074606</v>
      </c>
      <c r="G1788" s="37" t="n">
        <f aca="false">INDEX('Default Prob'!$P$5:$P$14,MIN(1+_xlfn.IFNA(MATCH(F1788,'Default Prob'!$F$5:$F$14,1),0),COUNT('Default Prob'!$P$5:$P$14)))</f>
        <v>0.0457509688066373</v>
      </c>
      <c r="H1788" s="37" t="n">
        <f aca="false">H1787*EXP(-G1787*(F1788-F1787))</f>
        <v>0.757046050025565</v>
      </c>
      <c r="I1788" s="38" t="n">
        <f aca="false">H1787-H1788</f>
        <v>9.4833017182272E-005</v>
      </c>
      <c r="J1788" s="39" t="n">
        <f aca="false">INDEX('Default Prob'!$C$3:$C$20, _xlfn.IFNA(MATCH(F1788, 'Default Prob'!$B$3:$B$20, 1), 1))</f>
        <v>-0.00361</v>
      </c>
      <c r="K1788" s="40" t="n">
        <f aca="false">1/((1+J1788)^F1788)</f>
        <v>1.02497138711887</v>
      </c>
      <c r="L1788" s="41" t="n">
        <f aca="false">IF(AND(D1788, A1788 &lt;= $G$2), $D$5*$D$2*(A1788-E1788)/365.25, 0)</f>
        <v>0</v>
      </c>
      <c r="M1788" s="41" t="n">
        <f aca="false">IF(A1788&lt;=$G$2, $D$5*$D$2*(A1788-E1788)/365.25, 0)</f>
        <v>0</v>
      </c>
      <c r="N1788" s="42" t="n">
        <f aca="false">(L1788*H1788 + M1788*I1788) * K1788</f>
        <v>0</v>
      </c>
      <c r="O1788" s="43" t="n">
        <f aca="false">IF(A1788&lt;=$G$2, $D$2*(1-$D$3), 0)</f>
        <v>0</v>
      </c>
      <c r="P1788" s="44" t="n">
        <f aca="false">O1788*I1788*K1788</f>
        <v>0</v>
      </c>
    </row>
    <row r="1789" customFormat="false" ht="15" hidden="false" customHeight="false" outlineLevel="0" collapsed="false">
      <c r="A1789" s="4" t="n">
        <f aca="false">WORKDAY(A1788, 1)</f>
        <v>46386</v>
      </c>
      <c r="B1789" s="33" t="n">
        <f aca="false">DATE(2000, MONTH(A1789), DAY(A1789))</f>
        <v>36890</v>
      </c>
      <c r="C1789" s="33" t="n">
        <f aca="false">VLOOKUP(B1789, $R$9:$S$13, 2)</f>
        <v>36605</v>
      </c>
      <c r="D1789" s="34" t="n">
        <f aca="false">IF(OR(C1789=B1789, AND(C1789&lt;&gt;C1788, C1788&gt;B1788)), 1, 0)</f>
        <v>0</v>
      </c>
      <c r="E1789" s="4" t="n">
        <f aca="false" t="array" ref="E1789:E1789">INDEX($A$9:A1788, MAX(IF($D$9:D1788=1, ROW(D$9:$D1788)-ROW($D$9)+1, 0)))</f>
        <v>46377</v>
      </c>
      <c r="F1789" s="36" t="n">
        <f aca="false">(A1789-$A$2)/365.25</f>
        <v>6.8227241615332</v>
      </c>
      <c r="G1789" s="37" t="n">
        <f aca="false">INDEX('Default Prob'!$P$5:$P$14,MIN(1+_xlfn.IFNA(MATCH(F1789,'Default Prob'!$F$5:$F$14,1),0),COUNT('Default Prob'!$P$5:$P$14)))</f>
        <v>0.0457509688066373</v>
      </c>
      <c r="H1789" s="37" t="n">
        <f aca="false">H1788*EXP(-G1788*(F1789-F1788))</f>
        <v>0.756951228886359</v>
      </c>
      <c r="I1789" s="38" t="n">
        <f aca="false">H1788-H1789</f>
        <v>9.48211392063358E-005</v>
      </c>
      <c r="J1789" s="39" t="n">
        <f aca="false">INDEX('Default Prob'!$C$3:$C$20, _xlfn.IFNA(MATCH(F1789, 'Default Prob'!$B$3:$B$20, 1), 1))</f>
        <v>-0.00361</v>
      </c>
      <c r="K1789" s="40" t="n">
        <f aca="false">1/((1+J1789)^F1789)</f>
        <v>1.02498153594827</v>
      </c>
      <c r="L1789" s="41" t="n">
        <f aca="false">IF(AND(D1789, A1789 &lt;= $G$2), $D$5*$D$2*(A1789-E1789)/365.25, 0)</f>
        <v>0</v>
      </c>
      <c r="M1789" s="41" t="n">
        <f aca="false">IF(A1789&lt;=$G$2, $D$5*$D$2*(A1789-E1789)/365.25, 0)</f>
        <v>0</v>
      </c>
      <c r="N1789" s="42" t="n">
        <f aca="false">(L1789*H1789 + M1789*I1789) * K1789</f>
        <v>0</v>
      </c>
      <c r="O1789" s="43" t="n">
        <f aca="false">IF(A1789&lt;=$G$2, $D$2*(1-$D$3), 0)</f>
        <v>0</v>
      </c>
      <c r="P1789" s="44" t="n">
        <f aca="false">O1789*I1789*K1789</f>
        <v>0</v>
      </c>
    </row>
    <row r="1790" customFormat="false" ht="15" hidden="false" customHeight="false" outlineLevel="0" collapsed="false">
      <c r="A1790" s="4" t="n">
        <f aca="false">WORKDAY(A1789, 1)</f>
        <v>46387</v>
      </c>
      <c r="B1790" s="33" t="n">
        <f aca="false">DATE(2000, MONTH(A1790), DAY(A1790))</f>
        <v>36891</v>
      </c>
      <c r="C1790" s="33" t="n">
        <f aca="false">VLOOKUP(B1790, $R$9:$S$13, 2)</f>
        <v>36605</v>
      </c>
      <c r="D1790" s="34" t="n">
        <f aca="false">IF(OR(C1790=B1790, AND(C1790&lt;&gt;C1789, C1789&gt;B1789)), 1, 0)</f>
        <v>0</v>
      </c>
      <c r="E1790" s="4" t="n">
        <f aca="false" t="array" ref="E1790:E1790">INDEX($A$9:A1789, MAX(IF($D$9:D1789=1, ROW(D$9:$D1789)-ROW($D$9)+1, 0)))</f>
        <v>46377</v>
      </c>
      <c r="F1790" s="36" t="n">
        <f aca="false">(A1790-$A$2)/365.25</f>
        <v>6.82546201232033</v>
      </c>
      <c r="G1790" s="37" t="n">
        <f aca="false">INDEX('Default Prob'!$P$5:$P$14,MIN(1+_xlfn.IFNA(MATCH(F1790,'Default Prob'!$F$5:$F$14,1),0),COUNT('Default Prob'!$P$5:$P$14)))</f>
        <v>0.0457509688066373</v>
      </c>
      <c r="H1790" s="37" t="n">
        <f aca="false">H1789*EXP(-G1789*(F1790-F1789))</f>
        <v>0.756856419623641</v>
      </c>
      <c r="I1790" s="38" t="n">
        <f aca="false">H1789-H1790</f>
        <v>9.48092627182096E-005</v>
      </c>
      <c r="J1790" s="39" t="n">
        <f aca="false">INDEX('Default Prob'!$C$3:$C$20, _xlfn.IFNA(MATCH(F1790, 'Default Prob'!$B$3:$B$20, 1), 1))</f>
        <v>-0.00361</v>
      </c>
      <c r="K1790" s="40" t="n">
        <f aca="false">1/((1+J1790)^F1790)</f>
        <v>1.02499168487817</v>
      </c>
      <c r="L1790" s="41" t="n">
        <f aca="false">IF(AND(D1790, A1790 &lt;= $G$2), $D$5*$D$2*(A1790-E1790)/365.25, 0)</f>
        <v>0</v>
      </c>
      <c r="M1790" s="41" t="n">
        <f aca="false">IF(A1790&lt;=$G$2, $D$5*$D$2*(A1790-E1790)/365.25, 0)</f>
        <v>0</v>
      </c>
      <c r="N1790" s="42" t="n">
        <f aca="false">(L1790*H1790 + M1790*I1790) * K1790</f>
        <v>0</v>
      </c>
      <c r="O1790" s="43" t="n">
        <f aca="false">IF(A1790&lt;=$G$2, $D$2*(1-$D$3), 0)</f>
        <v>0</v>
      </c>
      <c r="P1790" s="44" t="n">
        <f aca="false">O1790*I1790*K1790</f>
        <v>0</v>
      </c>
    </row>
    <row r="1791" customFormat="false" ht="15" hidden="false" customHeight="false" outlineLevel="0" collapsed="false">
      <c r="A1791" s="4" t="n">
        <f aca="false">WORKDAY(A1790, 1)</f>
        <v>46388</v>
      </c>
      <c r="B1791" s="33" t="n">
        <f aca="false">DATE(2000, MONTH(A1791), DAY(A1791))</f>
        <v>36526</v>
      </c>
      <c r="C1791" s="33" t="n">
        <f aca="false">VLOOKUP(B1791, $R$9:$S$13, 2)</f>
        <v>36605</v>
      </c>
      <c r="D1791" s="34" t="n">
        <f aca="false">IF(OR(C1791=B1791, AND(C1791&lt;&gt;C1790, C1790&gt;B1790)), 1, 0)</f>
        <v>0</v>
      </c>
      <c r="E1791" s="4" t="n">
        <f aca="false" t="array" ref="E1791:E1791">INDEX($A$9:A1790, MAX(IF($D$9:D1790=1, ROW(D$9:$D1790)-ROW($D$9)+1, 0)))</f>
        <v>46377</v>
      </c>
      <c r="F1791" s="36" t="n">
        <f aca="false">(A1791-$A$2)/365.25</f>
        <v>6.82819986310746</v>
      </c>
      <c r="G1791" s="37" t="n">
        <f aca="false">INDEX('Default Prob'!$P$5:$P$14,MIN(1+_xlfn.IFNA(MATCH(F1791,'Default Prob'!$F$5:$F$14,1),0),COUNT('Default Prob'!$P$5:$P$14)))</f>
        <v>0.0457509688066373</v>
      </c>
      <c r="H1791" s="37" t="n">
        <f aca="false">H1790*EXP(-G1790*(F1791-F1790))</f>
        <v>0.756761622235923</v>
      </c>
      <c r="I1791" s="38" t="n">
        <f aca="false">H1790-H1791</f>
        <v>9.47973877176711E-005</v>
      </c>
      <c r="J1791" s="39" t="n">
        <f aca="false">INDEX('Default Prob'!$C$3:$C$20, _xlfn.IFNA(MATCH(F1791, 'Default Prob'!$B$3:$B$20, 1), 1))</f>
        <v>-0.00361</v>
      </c>
      <c r="K1791" s="40" t="n">
        <f aca="false">1/((1+J1791)^F1791)</f>
        <v>1.02500183390856</v>
      </c>
      <c r="L1791" s="41" t="n">
        <f aca="false">IF(AND(D1791, A1791 &lt;= $G$2), $D$5*$D$2*(A1791-E1791)/365.25, 0)</f>
        <v>0</v>
      </c>
      <c r="M1791" s="41" t="n">
        <f aca="false">IF(A1791&lt;=$G$2, $D$5*$D$2*(A1791-E1791)/365.25, 0)</f>
        <v>0</v>
      </c>
      <c r="N1791" s="42" t="n">
        <f aca="false">(L1791*H1791 + M1791*I1791) * K1791</f>
        <v>0</v>
      </c>
      <c r="O1791" s="43" t="n">
        <f aca="false">IF(A1791&lt;=$G$2, $D$2*(1-$D$3), 0)</f>
        <v>0</v>
      </c>
      <c r="P1791" s="44" t="n">
        <f aca="false">O1791*I1791*K1791</f>
        <v>0</v>
      </c>
    </row>
    <row r="1792" customFormat="false" ht="15" hidden="false" customHeight="false" outlineLevel="0" collapsed="false">
      <c r="A1792" s="4" t="n">
        <f aca="false">WORKDAY(A1791, 1)</f>
        <v>46391</v>
      </c>
      <c r="B1792" s="33" t="n">
        <f aca="false">DATE(2000, MONTH(A1792), DAY(A1792))</f>
        <v>36529</v>
      </c>
      <c r="C1792" s="33" t="n">
        <f aca="false">VLOOKUP(B1792, $R$9:$S$13, 2)</f>
        <v>36605</v>
      </c>
      <c r="D1792" s="34" t="n">
        <f aca="false">IF(OR(C1792=B1792, AND(C1792&lt;&gt;C1791, C1791&gt;B1791)), 1, 0)</f>
        <v>0</v>
      </c>
      <c r="E1792" s="4" t="n">
        <f aca="false" t="array" ref="E1792:E1792">INDEX($A$9:A1791, MAX(IF($D$9:D1791=1, ROW(D$9:$D1791)-ROW($D$9)+1, 0)))</f>
        <v>46377</v>
      </c>
      <c r="F1792" s="36" t="n">
        <f aca="false">(A1792-$A$2)/365.25</f>
        <v>6.83641341546886</v>
      </c>
      <c r="G1792" s="37" t="n">
        <f aca="false">INDEX('Default Prob'!$P$5:$P$14,MIN(1+_xlfn.IFNA(MATCH(F1792,'Default Prob'!$F$5:$F$14,1),0),COUNT('Default Prob'!$P$5:$P$14)))</f>
        <v>0.0457509688066373</v>
      </c>
      <c r="H1792" s="37" t="n">
        <f aca="false">H1791*EXP(-G1791*(F1792-F1791))</f>
        <v>0.756477301307901</v>
      </c>
      <c r="I1792" s="38" t="n">
        <f aca="false">H1791-H1792</f>
        <v>0.000284320928021997</v>
      </c>
      <c r="J1792" s="39" t="n">
        <f aca="false">INDEX('Default Prob'!$C$3:$C$20, _xlfn.IFNA(MATCH(F1792, 'Default Prob'!$B$3:$B$20, 1), 1))</f>
        <v>-0.00361</v>
      </c>
      <c r="K1792" s="40" t="n">
        <f aca="false">1/((1+J1792)^F1792)</f>
        <v>1.02503228160267</v>
      </c>
      <c r="L1792" s="41" t="n">
        <f aca="false">IF(AND(D1792, A1792 &lt;= $G$2), $D$5*$D$2*(A1792-E1792)/365.25, 0)</f>
        <v>0</v>
      </c>
      <c r="M1792" s="41" t="n">
        <f aca="false">IF(A1792&lt;=$G$2, $D$5*$D$2*(A1792-E1792)/365.25, 0)</f>
        <v>0</v>
      </c>
      <c r="N1792" s="42" t="n">
        <f aca="false">(L1792*H1792 + M1792*I1792) * K1792</f>
        <v>0</v>
      </c>
      <c r="O1792" s="43" t="n">
        <f aca="false">IF(A1792&lt;=$G$2, $D$2*(1-$D$3), 0)</f>
        <v>0</v>
      </c>
      <c r="P1792" s="44" t="n">
        <f aca="false">O1792*I1792*K1792</f>
        <v>0</v>
      </c>
    </row>
    <row r="1793" customFormat="false" ht="15" hidden="false" customHeight="false" outlineLevel="0" collapsed="false">
      <c r="A1793" s="4" t="n">
        <f aca="false">WORKDAY(A1792, 1)</f>
        <v>46392</v>
      </c>
      <c r="B1793" s="33" t="n">
        <f aca="false">DATE(2000, MONTH(A1793), DAY(A1793))</f>
        <v>36530</v>
      </c>
      <c r="C1793" s="33" t="n">
        <f aca="false">VLOOKUP(B1793, $R$9:$S$13, 2)</f>
        <v>36605</v>
      </c>
      <c r="D1793" s="34" t="n">
        <f aca="false">IF(OR(C1793=B1793, AND(C1793&lt;&gt;C1792, C1792&gt;B1792)), 1, 0)</f>
        <v>0</v>
      </c>
      <c r="E1793" s="4" t="n">
        <f aca="false" t="array" ref="E1793:E1793">INDEX($A$9:A1792, MAX(IF($D$9:D1792=1, ROW(D$9:$D1792)-ROW($D$9)+1, 0)))</f>
        <v>46377</v>
      </c>
      <c r="F1793" s="36" t="n">
        <f aca="false">(A1793-$A$2)/365.25</f>
        <v>6.83915126625599</v>
      </c>
      <c r="G1793" s="37" t="n">
        <f aca="false">INDEX('Default Prob'!$P$5:$P$14,MIN(1+_xlfn.IFNA(MATCH(F1793,'Default Prob'!$F$5:$F$14,1),0),COUNT('Default Prob'!$P$5:$P$14)))</f>
        <v>0.0457509688066373</v>
      </c>
      <c r="H1793" s="37" t="n">
        <f aca="false">H1792*EXP(-G1792*(F1793-F1792))</f>
        <v>0.756382551405314</v>
      </c>
      <c r="I1793" s="38" t="n">
        <f aca="false">H1792-H1793</f>
        <v>9.47499025869547E-005</v>
      </c>
      <c r="J1793" s="39" t="n">
        <f aca="false">INDEX('Default Prob'!$C$3:$C$20, _xlfn.IFNA(MATCH(F1793, 'Default Prob'!$B$3:$B$20, 1), 1))</f>
        <v>-0.00361</v>
      </c>
      <c r="K1793" s="40" t="n">
        <f aca="false">1/((1+J1793)^F1793)</f>
        <v>1.02504243103503</v>
      </c>
      <c r="L1793" s="41" t="n">
        <f aca="false">IF(AND(D1793, A1793 &lt;= $G$2), $D$5*$D$2*(A1793-E1793)/365.25, 0)</f>
        <v>0</v>
      </c>
      <c r="M1793" s="41" t="n">
        <f aca="false">IF(A1793&lt;=$G$2, $D$5*$D$2*(A1793-E1793)/365.25, 0)</f>
        <v>0</v>
      </c>
      <c r="N1793" s="42" t="n">
        <f aca="false">(L1793*H1793 + M1793*I1793) * K1793</f>
        <v>0</v>
      </c>
      <c r="O1793" s="43" t="n">
        <f aca="false">IF(A1793&lt;=$G$2, $D$2*(1-$D$3), 0)</f>
        <v>0</v>
      </c>
      <c r="P1793" s="44" t="n">
        <f aca="false">O1793*I1793*K1793</f>
        <v>0</v>
      </c>
    </row>
    <row r="1794" customFormat="false" ht="15" hidden="false" customHeight="false" outlineLevel="0" collapsed="false">
      <c r="A1794" s="4" t="n">
        <f aca="false">WORKDAY(A1793, 1)</f>
        <v>46393</v>
      </c>
      <c r="B1794" s="33" t="n">
        <f aca="false">DATE(2000, MONTH(A1794), DAY(A1794))</f>
        <v>36531</v>
      </c>
      <c r="C1794" s="33" t="n">
        <f aca="false">VLOOKUP(B1794, $R$9:$S$13, 2)</f>
        <v>36605</v>
      </c>
      <c r="D1794" s="34" t="n">
        <f aca="false">IF(OR(C1794=B1794, AND(C1794&lt;&gt;C1793, C1793&gt;B1793)), 1, 0)</f>
        <v>0</v>
      </c>
      <c r="E1794" s="4" t="n">
        <f aca="false" t="array" ref="E1794:E1794">INDEX($A$9:A1793, MAX(IF($D$9:D1793=1, ROW(D$9:$D1793)-ROW($D$9)+1, 0)))</f>
        <v>46377</v>
      </c>
      <c r="F1794" s="36" t="n">
        <f aca="false">(A1794-$A$2)/365.25</f>
        <v>6.84188911704312</v>
      </c>
      <c r="G1794" s="37" t="n">
        <f aca="false">INDEX('Default Prob'!$P$5:$P$14,MIN(1+_xlfn.IFNA(MATCH(F1794,'Default Prob'!$F$5:$F$14,1),0),COUNT('Default Prob'!$P$5:$P$14)))</f>
        <v>0.0457509688066373</v>
      </c>
      <c r="H1794" s="37" t="n">
        <f aca="false">H1793*EXP(-G1793*(F1794-F1793))</f>
        <v>0.756287813370293</v>
      </c>
      <c r="I1794" s="38" t="n">
        <f aca="false">H1793-H1794</f>
        <v>9.47380350213578E-005</v>
      </c>
      <c r="J1794" s="39" t="n">
        <f aca="false">INDEX('Default Prob'!$C$3:$C$20, _xlfn.IFNA(MATCH(F1794, 'Default Prob'!$B$3:$B$20, 1), 1))</f>
        <v>-0.00361</v>
      </c>
      <c r="K1794" s="40" t="n">
        <f aca="false">1/((1+J1794)^F1794)</f>
        <v>1.02505258056789</v>
      </c>
      <c r="L1794" s="41" t="n">
        <f aca="false">IF(AND(D1794, A1794 &lt;= $G$2), $D$5*$D$2*(A1794-E1794)/365.25, 0)</f>
        <v>0</v>
      </c>
      <c r="M1794" s="41" t="n">
        <f aca="false">IF(A1794&lt;=$G$2, $D$5*$D$2*(A1794-E1794)/365.25, 0)</f>
        <v>0</v>
      </c>
      <c r="N1794" s="42" t="n">
        <f aca="false">(L1794*H1794 + M1794*I1794) * K1794</f>
        <v>0</v>
      </c>
      <c r="O1794" s="43" t="n">
        <f aca="false">IF(A1794&lt;=$G$2, $D$2*(1-$D$3), 0)</f>
        <v>0</v>
      </c>
      <c r="P1794" s="44" t="n">
        <f aca="false">O1794*I1794*K1794</f>
        <v>0</v>
      </c>
    </row>
    <row r="1795" customFormat="false" ht="15" hidden="false" customHeight="false" outlineLevel="0" collapsed="false">
      <c r="A1795" s="4" t="n">
        <f aca="false">WORKDAY(A1794, 1)</f>
        <v>46394</v>
      </c>
      <c r="B1795" s="33" t="n">
        <f aca="false">DATE(2000, MONTH(A1795), DAY(A1795))</f>
        <v>36532</v>
      </c>
      <c r="C1795" s="33" t="n">
        <f aca="false">VLOOKUP(B1795, $R$9:$S$13, 2)</f>
        <v>36605</v>
      </c>
      <c r="D1795" s="34" t="n">
        <f aca="false">IF(OR(C1795=B1795, AND(C1795&lt;&gt;C1794, C1794&gt;B1794)), 1, 0)</f>
        <v>0</v>
      </c>
      <c r="E1795" s="4" t="n">
        <f aca="false" t="array" ref="E1795:E1795">INDEX($A$9:A1794, MAX(IF($D$9:D1794=1, ROW(D$9:$D1794)-ROW($D$9)+1, 0)))</f>
        <v>46377</v>
      </c>
      <c r="F1795" s="36" t="n">
        <f aca="false">(A1795-$A$2)/365.25</f>
        <v>6.84462696783025</v>
      </c>
      <c r="G1795" s="37" t="n">
        <f aca="false">INDEX('Default Prob'!$P$5:$P$14,MIN(1+_xlfn.IFNA(MATCH(F1795,'Default Prob'!$F$5:$F$14,1),0),COUNT('Default Prob'!$P$5:$P$14)))</f>
        <v>0.0457509688066373</v>
      </c>
      <c r="H1795" s="37" t="n">
        <f aca="false">H1794*EXP(-G1794*(F1795-F1794))</f>
        <v>0.756193087201351</v>
      </c>
      <c r="I1795" s="38" t="n">
        <f aca="false">H1794-H1795</f>
        <v>9.47261689421275E-005</v>
      </c>
      <c r="J1795" s="39" t="n">
        <f aca="false">INDEX('Default Prob'!$C$3:$C$20, _xlfn.IFNA(MATCH(F1795, 'Default Prob'!$B$3:$B$20, 1), 1))</f>
        <v>-0.00361</v>
      </c>
      <c r="K1795" s="40" t="n">
        <f aca="false">1/((1+J1795)^F1795)</f>
        <v>1.02506273020124</v>
      </c>
      <c r="L1795" s="41" t="n">
        <f aca="false">IF(AND(D1795, A1795 &lt;= $G$2), $D$5*$D$2*(A1795-E1795)/365.25, 0)</f>
        <v>0</v>
      </c>
      <c r="M1795" s="41" t="n">
        <f aca="false">IF(A1795&lt;=$G$2, $D$5*$D$2*(A1795-E1795)/365.25, 0)</f>
        <v>0</v>
      </c>
      <c r="N1795" s="42" t="n">
        <f aca="false">(L1795*H1795 + M1795*I1795) * K1795</f>
        <v>0</v>
      </c>
      <c r="O1795" s="43" t="n">
        <f aca="false">IF(A1795&lt;=$G$2, $D$2*(1-$D$3), 0)</f>
        <v>0</v>
      </c>
      <c r="P1795" s="44" t="n">
        <f aca="false">O1795*I1795*K1795</f>
        <v>0</v>
      </c>
    </row>
    <row r="1796" customFormat="false" ht="15" hidden="false" customHeight="false" outlineLevel="0" collapsed="false">
      <c r="A1796" s="4" t="n">
        <f aca="false">WORKDAY(A1795, 1)</f>
        <v>46395</v>
      </c>
      <c r="B1796" s="33" t="n">
        <f aca="false">DATE(2000, MONTH(A1796), DAY(A1796))</f>
        <v>36533</v>
      </c>
      <c r="C1796" s="33" t="n">
        <f aca="false">VLOOKUP(B1796, $R$9:$S$13, 2)</f>
        <v>36605</v>
      </c>
      <c r="D1796" s="34" t="n">
        <f aca="false">IF(OR(C1796=B1796, AND(C1796&lt;&gt;C1795, C1795&gt;B1795)), 1, 0)</f>
        <v>0</v>
      </c>
      <c r="E1796" s="4" t="n">
        <f aca="false" t="array" ref="E1796:E1796">INDEX($A$9:A1795, MAX(IF($D$9:D1795=1, ROW(D$9:$D1795)-ROW($D$9)+1, 0)))</f>
        <v>46377</v>
      </c>
      <c r="F1796" s="36" t="n">
        <f aca="false">(A1796-$A$2)/365.25</f>
        <v>6.84736481861739</v>
      </c>
      <c r="G1796" s="37" t="n">
        <f aca="false">INDEX('Default Prob'!$P$5:$P$14,MIN(1+_xlfn.IFNA(MATCH(F1796,'Default Prob'!$F$5:$F$14,1),0),COUNT('Default Prob'!$P$5:$P$14)))</f>
        <v>0.0457509688066373</v>
      </c>
      <c r="H1796" s="37" t="n">
        <f aca="false">H1795*EXP(-G1795*(F1796-F1795))</f>
        <v>0.756098372897001</v>
      </c>
      <c r="I1796" s="38" t="n">
        <f aca="false">H1795-H1796</f>
        <v>9.47143043491527E-005</v>
      </c>
      <c r="J1796" s="39" t="n">
        <f aca="false">INDEX('Default Prob'!$C$3:$C$20, _xlfn.IFNA(MATCH(F1796, 'Default Prob'!$B$3:$B$20, 1), 1))</f>
        <v>-0.00361</v>
      </c>
      <c r="K1796" s="40" t="n">
        <f aca="false">1/((1+J1796)^F1796)</f>
        <v>1.02507287993509</v>
      </c>
      <c r="L1796" s="41" t="n">
        <f aca="false">IF(AND(D1796, A1796 &lt;= $G$2), $D$5*$D$2*(A1796-E1796)/365.25, 0)</f>
        <v>0</v>
      </c>
      <c r="M1796" s="41" t="n">
        <f aca="false">IF(A1796&lt;=$G$2, $D$5*$D$2*(A1796-E1796)/365.25, 0)</f>
        <v>0</v>
      </c>
      <c r="N1796" s="42" t="n">
        <f aca="false">(L1796*H1796 + M1796*I1796) * K1796</f>
        <v>0</v>
      </c>
      <c r="O1796" s="43" t="n">
        <f aca="false">IF(A1796&lt;=$G$2, $D$2*(1-$D$3), 0)</f>
        <v>0</v>
      </c>
      <c r="P1796" s="44" t="n">
        <f aca="false">O1796*I1796*K1796</f>
        <v>0</v>
      </c>
    </row>
    <row r="1797" customFormat="false" ht="15" hidden="false" customHeight="false" outlineLevel="0" collapsed="false">
      <c r="A1797" s="4" t="n">
        <f aca="false">WORKDAY(A1796, 1)</f>
        <v>46398</v>
      </c>
      <c r="B1797" s="33" t="n">
        <f aca="false">DATE(2000, MONTH(A1797), DAY(A1797))</f>
        <v>36536</v>
      </c>
      <c r="C1797" s="33" t="n">
        <f aca="false">VLOOKUP(B1797, $R$9:$S$13, 2)</f>
        <v>36605</v>
      </c>
      <c r="D1797" s="34" t="n">
        <f aca="false">IF(OR(C1797=B1797, AND(C1797&lt;&gt;C1796, C1796&gt;B1796)), 1, 0)</f>
        <v>0</v>
      </c>
      <c r="E1797" s="4" t="n">
        <f aca="false" t="array" ref="E1797:E1797">INDEX($A$9:A1796, MAX(IF($D$9:D1796=1, ROW(D$9:$D1796)-ROW($D$9)+1, 0)))</f>
        <v>46377</v>
      </c>
      <c r="F1797" s="36" t="n">
        <f aca="false">(A1797-$A$2)/365.25</f>
        <v>6.85557837097878</v>
      </c>
      <c r="G1797" s="37" t="n">
        <f aca="false">INDEX('Default Prob'!$P$5:$P$14,MIN(1+_xlfn.IFNA(MATCH(F1797,'Default Prob'!$F$5:$F$14,1),0),COUNT('Default Prob'!$P$5:$P$14)))</f>
        <v>0.0457509688066373</v>
      </c>
      <c r="H1797" s="37" t="n">
        <f aca="false">H1796*EXP(-G1796*(F1797-F1796))</f>
        <v>0.755814301156652</v>
      </c>
      <c r="I1797" s="38" t="n">
        <f aca="false">H1796-H1797</f>
        <v>0.000284071740349168</v>
      </c>
      <c r="J1797" s="39" t="n">
        <f aca="false">INDEX('Default Prob'!$C$3:$C$20, _xlfn.IFNA(MATCH(F1797, 'Default Prob'!$B$3:$B$20, 1), 1))</f>
        <v>-0.00361</v>
      </c>
      <c r="K1797" s="40" t="n">
        <f aca="false">1/((1+J1797)^F1797)</f>
        <v>1.02510332973963</v>
      </c>
      <c r="L1797" s="41" t="n">
        <f aca="false">IF(AND(D1797, A1797 &lt;= $G$2), $D$5*$D$2*(A1797-E1797)/365.25, 0)</f>
        <v>0</v>
      </c>
      <c r="M1797" s="41" t="n">
        <f aca="false">IF(A1797&lt;=$G$2, $D$5*$D$2*(A1797-E1797)/365.25, 0)</f>
        <v>0</v>
      </c>
      <c r="N1797" s="42" t="n">
        <f aca="false">(L1797*H1797 + M1797*I1797) * K1797</f>
        <v>0</v>
      </c>
      <c r="O1797" s="43" t="n">
        <f aca="false">IF(A1797&lt;=$G$2, $D$2*(1-$D$3), 0)</f>
        <v>0</v>
      </c>
      <c r="P1797" s="44" t="n">
        <f aca="false">O1797*I1797*K1797</f>
        <v>0</v>
      </c>
    </row>
    <row r="1798" customFormat="false" ht="15" hidden="false" customHeight="false" outlineLevel="0" collapsed="false">
      <c r="A1798" s="4" t="n">
        <f aca="false">WORKDAY(A1797, 1)</f>
        <v>46399</v>
      </c>
      <c r="B1798" s="33" t="n">
        <f aca="false">DATE(2000, MONTH(A1798), DAY(A1798))</f>
        <v>36537</v>
      </c>
      <c r="C1798" s="33" t="n">
        <f aca="false">VLOOKUP(B1798, $R$9:$S$13, 2)</f>
        <v>36605</v>
      </c>
      <c r="D1798" s="34" t="n">
        <f aca="false">IF(OR(C1798=B1798, AND(C1798&lt;&gt;C1797, C1797&gt;B1797)), 1, 0)</f>
        <v>0</v>
      </c>
      <c r="E1798" s="4" t="n">
        <f aca="false" t="array" ref="E1798:E1798">INDEX($A$9:A1797, MAX(IF($D$9:D1797=1, ROW(D$9:$D1797)-ROW($D$9)+1, 0)))</f>
        <v>46377</v>
      </c>
      <c r="F1798" s="36" t="n">
        <f aca="false">(A1798-$A$2)/365.25</f>
        <v>6.85831622176591</v>
      </c>
      <c r="G1798" s="37" t="n">
        <f aca="false">INDEX('Default Prob'!$P$5:$P$14,MIN(1+_xlfn.IFNA(MATCH(F1798,'Default Prob'!$F$5:$F$14,1),0),COUNT('Default Prob'!$P$5:$P$14)))</f>
        <v>0.0457509688066373</v>
      </c>
      <c r="H1798" s="37" t="n">
        <f aca="false">H1797*EXP(-G1797*(F1798-F1797))</f>
        <v>0.755719634295816</v>
      </c>
      <c r="I1798" s="38" t="n">
        <f aca="false">H1797-H1798</f>
        <v>9.46668608359236E-005</v>
      </c>
      <c r="J1798" s="39" t="n">
        <f aca="false">INDEX('Default Prob'!$C$3:$C$20, _xlfn.IFNA(MATCH(F1798, 'Default Prob'!$B$3:$B$20, 1), 1))</f>
        <v>-0.00361</v>
      </c>
      <c r="K1798" s="40" t="n">
        <f aca="false">1/((1+J1798)^F1798)</f>
        <v>1.02511347987547</v>
      </c>
      <c r="L1798" s="41" t="n">
        <f aca="false">IF(AND(D1798, A1798 &lt;= $G$2), $D$5*$D$2*(A1798-E1798)/365.25, 0)</f>
        <v>0</v>
      </c>
      <c r="M1798" s="41" t="n">
        <f aca="false">IF(A1798&lt;=$G$2, $D$5*$D$2*(A1798-E1798)/365.25, 0)</f>
        <v>0</v>
      </c>
      <c r="N1798" s="42" t="n">
        <f aca="false">(L1798*H1798 + M1798*I1798) * K1798</f>
        <v>0</v>
      </c>
      <c r="O1798" s="43" t="n">
        <f aca="false">IF(A1798&lt;=$G$2, $D$2*(1-$D$3), 0)</f>
        <v>0</v>
      </c>
      <c r="P1798" s="44" t="n">
        <f aca="false">O1798*I1798*K1798</f>
        <v>0</v>
      </c>
    </row>
    <row r="1799" customFormat="false" ht="15" hidden="false" customHeight="false" outlineLevel="0" collapsed="false">
      <c r="A1799" s="4" t="n">
        <f aca="false">WORKDAY(A1798, 1)</f>
        <v>46400</v>
      </c>
      <c r="B1799" s="33" t="n">
        <f aca="false">DATE(2000, MONTH(A1799), DAY(A1799))</f>
        <v>36538</v>
      </c>
      <c r="C1799" s="33" t="n">
        <f aca="false">VLOOKUP(B1799, $R$9:$S$13, 2)</f>
        <v>36605</v>
      </c>
      <c r="D1799" s="34" t="n">
        <f aca="false">IF(OR(C1799=B1799, AND(C1799&lt;&gt;C1798, C1798&gt;B1798)), 1, 0)</f>
        <v>0</v>
      </c>
      <c r="E1799" s="4" t="n">
        <f aca="false" t="array" ref="E1799:E1799">INDEX($A$9:A1798, MAX(IF($D$9:D1798=1, ROW(D$9:$D1798)-ROW($D$9)+1, 0)))</f>
        <v>46377</v>
      </c>
      <c r="F1799" s="36" t="n">
        <f aca="false">(A1799-$A$2)/365.25</f>
        <v>6.86105407255305</v>
      </c>
      <c r="G1799" s="37" t="n">
        <f aca="false">INDEX('Default Prob'!$P$5:$P$14,MIN(1+_xlfn.IFNA(MATCH(F1799,'Default Prob'!$F$5:$F$14,1),0),COUNT('Default Prob'!$P$5:$P$14)))</f>
        <v>0.0457509688066373</v>
      </c>
      <c r="H1799" s="37" t="n">
        <f aca="false">H1798*EXP(-G1798*(F1799-F1798))</f>
        <v>0.755624979292145</v>
      </c>
      <c r="I1799" s="38" t="n">
        <f aca="false">H1798-H1799</f>
        <v>9.46550036713401E-005</v>
      </c>
      <c r="J1799" s="39" t="n">
        <f aca="false">INDEX('Default Prob'!$C$3:$C$20, _xlfn.IFNA(MATCH(F1799, 'Default Prob'!$B$3:$B$20, 1), 1))</f>
        <v>-0.00361</v>
      </c>
      <c r="K1799" s="40" t="n">
        <f aca="false">1/((1+J1799)^F1799)</f>
        <v>1.02512363011182</v>
      </c>
      <c r="L1799" s="41" t="n">
        <f aca="false">IF(AND(D1799, A1799 &lt;= $G$2), $D$5*$D$2*(A1799-E1799)/365.25, 0)</f>
        <v>0</v>
      </c>
      <c r="M1799" s="41" t="n">
        <f aca="false">IF(A1799&lt;=$G$2, $D$5*$D$2*(A1799-E1799)/365.25, 0)</f>
        <v>0</v>
      </c>
      <c r="N1799" s="42" t="n">
        <f aca="false">(L1799*H1799 + M1799*I1799) * K1799</f>
        <v>0</v>
      </c>
      <c r="O1799" s="43" t="n">
        <f aca="false">IF(A1799&lt;=$G$2, $D$2*(1-$D$3), 0)</f>
        <v>0</v>
      </c>
      <c r="P1799" s="44" t="n">
        <f aca="false">O1799*I1799*K1799</f>
        <v>0</v>
      </c>
    </row>
    <row r="1800" customFormat="false" ht="15" hidden="false" customHeight="false" outlineLevel="0" collapsed="false">
      <c r="A1800" s="4" t="n">
        <f aca="false">WORKDAY(A1799, 1)</f>
        <v>46401</v>
      </c>
      <c r="B1800" s="33" t="n">
        <f aca="false">DATE(2000, MONTH(A1800), DAY(A1800))</f>
        <v>36539</v>
      </c>
      <c r="C1800" s="33" t="n">
        <f aca="false">VLOOKUP(B1800, $R$9:$S$13, 2)</f>
        <v>36605</v>
      </c>
      <c r="D1800" s="34" t="n">
        <f aca="false">IF(OR(C1800=B1800, AND(C1800&lt;&gt;C1799, C1799&gt;B1799)), 1, 0)</f>
        <v>0</v>
      </c>
      <c r="E1800" s="4" t="n">
        <f aca="false" t="array" ref="E1800:E1800">INDEX($A$9:A1799, MAX(IF($D$9:D1799=1, ROW(D$9:$D1799)-ROW($D$9)+1, 0)))</f>
        <v>46377</v>
      </c>
      <c r="F1800" s="36" t="n">
        <f aca="false">(A1800-$A$2)/365.25</f>
        <v>6.86379192334018</v>
      </c>
      <c r="G1800" s="37" t="n">
        <f aca="false">INDEX('Default Prob'!$P$5:$P$14,MIN(1+_xlfn.IFNA(MATCH(F1800,'Default Prob'!$F$5:$F$14,1),0),COUNT('Default Prob'!$P$5:$P$14)))</f>
        <v>0.0457509688066373</v>
      </c>
      <c r="H1800" s="37" t="n">
        <f aca="false">H1799*EXP(-G1799*(F1800-F1799))</f>
        <v>0.755530336144153</v>
      </c>
      <c r="I1800" s="38" t="n">
        <f aca="false">H1799-H1800</f>
        <v>9.46431479919019E-005</v>
      </c>
      <c r="J1800" s="39" t="n">
        <f aca="false">INDEX('Default Prob'!$C$3:$C$20, _xlfn.IFNA(MATCH(F1800, 'Default Prob'!$B$3:$B$20, 1), 1))</f>
        <v>-0.00361</v>
      </c>
      <c r="K1800" s="40" t="n">
        <f aca="false">1/((1+J1800)^F1800)</f>
        <v>1.02513378044868</v>
      </c>
      <c r="L1800" s="41" t="n">
        <f aca="false">IF(AND(D1800, A1800 &lt;= $G$2), $D$5*$D$2*(A1800-E1800)/365.25, 0)</f>
        <v>0</v>
      </c>
      <c r="M1800" s="41" t="n">
        <f aca="false">IF(A1800&lt;=$G$2, $D$5*$D$2*(A1800-E1800)/365.25, 0)</f>
        <v>0</v>
      </c>
      <c r="N1800" s="42" t="n">
        <f aca="false">(L1800*H1800 + M1800*I1800) * K1800</f>
        <v>0</v>
      </c>
      <c r="O1800" s="43" t="n">
        <f aca="false">IF(A1800&lt;=$G$2, $D$2*(1-$D$3), 0)</f>
        <v>0</v>
      </c>
      <c r="P1800" s="44" t="n">
        <f aca="false">O1800*I1800*K1800</f>
        <v>0</v>
      </c>
    </row>
    <row r="1801" customFormat="false" ht="15" hidden="false" customHeight="false" outlineLevel="0" collapsed="false">
      <c r="A1801" s="4" t="n">
        <f aca="false">WORKDAY(A1800, 1)</f>
        <v>46402</v>
      </c>
      <c r="B1801" s="33" t="n">
        <f aca="false">DATE(2000, MONTH(A1801), DAY(A1801))</f>
        <v>36540</v>
      </c>
      <c r="C1801" s="33" t="n">
        <f aca="false">VLOOKUP(B1801, $R$9:$S$13, 2)</f>
        <v>36605</v>
      </c>
      <c r="D1801" s="34" t="n">
        <f aca="false">IF(OR(C1801=B1801, AND(C1801&lt;&gt;C1800, C1800&gt;B1800)), 1, 0)</f>
        <v>0</v>
      </c>
      <c r="E1801" s="4" t="n">
        <f aca="false" t="array" ref="E1801:E1801">INDEX($A$9:A1800, MAX(IF($D$9:D1800=1, ROW(D$9:$D1800)-ROW($D$9)+1, 0)))</f>
        <v>46377</v>
      </c>
      <c r="F1801" s="36" t="n">
        <f aca="false">(A1801-$A$2)/365.25</f>
        <v>6.86652977412731</v>
      </c>
      <c r="G1801" s="37" t="n">
        <f aca="false">INDEX('Default Prob'!$P$5:$P$14,MIN(1+_xlfn.IFNA(MATCH(F1801,'Default Prob'!$F$5:$F$14,1),0),COUNT('Default Prob'!$P$5:$P$14)))</f>
        <v>0.0457509688066373</v>
      </c>
      <c r="H1801" s="37" t="n">
        <f aca="false">H1800*EXP(-G1800*(F1801-F1800))</f>
        <v>0.755435704850356</v>
      </c>
      <c r="I1801" s="38" t="n">
        <f aca="false">H1800-H1801</f>
        <v>9.4631293797498E-005</v>
      </c>
      <c r="J1801" s="39" t="n">
        <f aca="false">INDEX('Default Prob'!$C$3:$C$20, _xlfn.IFNA(MATCH(F1801, 'Default Prob'!$B$3:$B$20, 1), 1))</f>
        <v>-0.00361</v>
      </c>
      <c r="K1801" s="40" t="n">
        <f aca="false">1/((1+J1801)^F1801)</f>
        <v>1.02514393088603</v>
      </c>
      <c r="L1801" s="41" t="n">
        <f aca="false">IF(AND(D1801, A1801 &lt;= $G$2), $D$5*$D$2*(A1801-E1801)/365.25, 0)</f>
        <v>0</v>
      </c>
      <c r="M1801" s="41" t="n">
        <f aca="false">IF(A1801&lt;=$G$2, $D$5*$D$2*(A1801-E1801)/365.25, 0)</f>
        <v>0</v>
      </c>
      <c r="N1801" s="42" t="n">
        <f aca="false">(L1801*H1801 + M1801*I1801) * K1801</f>
        <v>0</v>
      </c>
      <c r="O1801" s="43" t="n">
        <f aca="false">IF(A1801&lt;=$G$2, $D$2*(1-$D$3), 0)</f>
        <v>0</v>
      </c>
      <c r="P1801" s="44" t="n">
        <f aca="false">O1801*I1801*K1801</f>
        <v>0</v>
      </c>
    </row>
    <row r="1802" customFormat="false" ht="15" hidden="false" customHeight="false" outlineLevel="0" collapsed="false">
      <c r="A1802" s="4" t="n">
        <f aca="false">WORKDAY(A1801, 1)</f>
        <v>46405</v>
      </c>
      <c r="B1802" s="33" t="n">
        <f aca="false">DATE(2000, MONTH(A1802), DAY(A1802))</f>
        <v>36543</v>
      </c>
      <c r="C1802" s="33" t="n">
        <f aca="false">VLOOKUP(B1802, $R$9:$S$13, 2)</f>
        <v>36605</v>
      </c>
      <c r="D1802" s="34" t="n">
        <f aca="false">IF(OR(C1802=B1802, AND(C1802&lt;&gt;C1801, C1801&gt;B1801)), 1, 0)</f>
        <v>0</v>
      </c>
      <c r="E1802" s="4" t="n">
        <f aca="false" t="array" ref="E1802:E1802">INDEX($A$9:A1801, MAX(IF($D$9:D1801=1, ROW(D$9:$D1801)-ROW($D$9)+1, 0)))</f>
        <v>46377</v>
      </c>
      <c r="F1802" s="36" t="n">
        <f aca="false">(A1802-$A$2)/365.25</f>
        <v>6.87474332648871</v>
      </c>
      <c r="G1802" s="37" t="n">
        <f aca="false">INDEX('Default Prob'!$P$5:$P$14,MIN(1+_xlfn.IFNA(MATCH(F1802,'Default Prob'!$F$5:$F$14,1),0),COUNT('Default Prob'!$P$5:$P$14)))</f>
        <v>0.0457509688066373</v>
      </c>
      <c r="H1802" s="37" t="n">
        <f aca="false">H1801*EXP(-G1801*(F1802-F1801))</f>
        <v>0.755151882079284</v>
      </c>
      <c r="I1802" s="38" t="n">
        <f aca="false">H1801-H1802</f>
        <v>0.000283822771072084</v>
      </c>
      <c r="J1802" s="39" t="n">
        <f aca="false">INDEX('Default Prob'!$C$3:$C$20, _xlfn.IFNA(MATCH(F1802, 'Default Prob'!$B$3:$B$20, 1), 1))</f>
        <v>-0.00361</v>
      </c>
      <c r="K1802" s="40" t="n">
        <f aca="false">1/((1+J1802)^F1802)</f>
        <v>1.02517438280114</v>
      </c>
      <c r="L1802" s="41" t="n">
        <f aca="false">IF(AND(D1802, A1802 &lt;= $G$2), $D$5*$D$2*(A1802-E1802)/365.25, 0)</f>
        <v>0</v>
      </c>
      <c r="M1802" s="41" t="n">
        <f aca="false">IF(A1802&lt;=$G$2, $D$5*$D$2*(A1802-E1802)/365.25, 0)</f>
        <v>0</v>
      </c>
      <c r="N1802" s="42" t="n">
        <f aca="false">(L1802*H1802 + M1802*I1802) * K1802</f>
        <v>0</v>
      </c>
      <c r="O1802" s="43" t="n">
        <f aca="false">IF(A1802&lt;=$G$2, $D$2*(1-$D$3), 0)</f>
        <v>0</v>
      </c>
      <c r="P1802" s="44" t="n">
        <f aca="false">O1802*I1802*K1802</f>
        <v>0</v>
      </c>
    </row>
    <row r="1803" customFormat="false" ht="15" hidden="false" customHeight="false" outlineLevel="0" collapsed="false">
      <c r="A1803" s="4" t="n">
        <f aca="false">WORKDAY(A1802, 1)</f>
        <v>46406</v>
      </c>
      <c r="B1803" s="33" t="n">
        <f aca="false">DATE(2000, MONTH(A1803), DAY(A1803))</f>
        <v>36544</v>
      </c>
      <c r="C1803" s="33" t="n">
        <f aca="false">VLOOKUP(B1803, $R$9:$S$13, 2)</f>
        <v>36605</v>
      </c>
      <c r="D1803" s="34" t="n">
        <f aca="false">IF(OR(C1803=B1803, AND(C1803&lt;&gt;C1802, C1802&gt;B1802)), 1, 0)</f>
        <v>0</v>
      </c>
      <c r="E1803" s="4" t="n">
        <f aca="false" t="array" ref="E1803:E1803">INDEX($A$9:A1802, MAX(IF($D$9:D1802=1, ROW(D$9:$D1802)-ROW($D$9)+1, 0)))</f>
        <v>46377</v>
      </c>
      <c r="F1803" s="36" t="n">
        <f aca="false">(A1803-$A$2)/365.25</f>
        <v>6.87748117727584</v>
      </c>
      <c r="G1803" s="37" t="n">
        <f aca="false">INDEX('Default Prob'!$P$5:$P$14,MIN(1+_xlfn.IFNA(MATCH(F1803,'Default Prob'!$F$5:$F$14,1),0),COUNT('Default Prob'!$P$5:$P$14)))</f>
        <v>0.0457509688066373</v>
      </c>
      <c r="H1803" s="37" t="n">
        <f aca="false">H1802*EXP(-G1802*(F1803-F1802))</f>
        <v>0.755057298187418</v>
      </c>
      <c r="I1803" s="38" t="n">
        <f aca="false">H1802-H1803</f>
        <v>9.45838918652298E-005</v>
      </c>
      <c r="J1803" s="39" t="n">
        <f aca="false">INDEX('Default Prob'!$C$3:$C$20, _xlfn.IFNA(MATCH(F1803, 'Default Prob'!$B$3:$B$20, 1), 1))</f>
        <v>-0.00361</v>
      </c>
      <c r="K1803" s="40" t="n">
        <f aca="false">1/((1+J1803)^F1803)</f>
        <v>1.02518453364053</v>
      </c>
      <c r="L1803" s="41" t="n">
        <f aca="false">IF(AND(D1803, A1803 &lt;= $G$2), $D$5*$D$2*(A1803-E1803)/365.25, 0)</f>
        <v>0</v>
      </c>
      <c r="M1803" s="41" t="n">
        <f aca="false">IF(A1803&lt;=$G$2, $D$5*$D$2*(A1803-E1803)/365.25, 0)</f>
        <v>0</v>
      </c>
      <c r="N1803" s="42" t="n">
        <f aca="false">(L1803*H1803 + M1803*I1803) * K1803</f>
        <v>0</v>
      </c>
      <c r="O1803" s="43" t="n">
        <f aca="false">IF(A1803&lt;=$G$2, $D$2*(1-$D$3), 0)</f>
        <v>0</v>
      </c>
      <c r="P1803" s="44" t="n">
        <f aca="false">O1803*I1803*K1803</f>
        <v>0</v>
      </c>
    </row>
    <row r="1804" customFormat="false" ht="15" hidden="false" customHeight="false" outlineLevel="0" collapsed="false">
      <c r="A1804" s="4" t="n">
        <f aca="false">WORKDAY(A1803, 1)</f>
        <v>46407</v>
      </c>
      <c r="B1804" s="33" t="n">
        <f aca="false">DATE(2000, MONTH(A1804), DAY(A1804))</f>
        <v>36545</v>
      </c>
      <c r="C1804" s="33" t="n">
        <f aca="false">VLOOKUP(B1804, $R$9:$S$13, 2)</f>
        <v>36605</v>
      </c>
      <c r="D1804" s="34" t="n">
        <f aca="false">IF(OR(C1804=B1804, AND(C1804&lt;&gt;C1803, C1803&gt;B1803)), 1, 0)</f>
        <v>0</v>
      </c>
      <c r="E1804" s="4" t="n">
        <f aca="false" t="array" ref="E1804:E1804">INDEX($A$9:A1803, MAX(IF($D$9:D1803=1, ROW(D$9:$D1803)-ROW($D$9)+1, 0)))</f>
        <v>46377</v>
      </c>
      <c r="F1804" s="36" t="n">
        <f aca="false">(A1804-$A$2)/365.25</f>
        <v>6.88021902806297</v>
      </c>
      <c r="G1804" s="37" t="n">
        <f aca="false">INDEX('Default Prob'!$P$5:$P$14,MIN(1+_xlfn.IFNA(MATCH(F1804,'Default Prob'!$F$5:$F$14,1),0),COUNT('Default Prob'!$P$5:$P$14)))</f>
        <v>0.0457509688066373</v>
      </c>
      <c r="H1804" s="37" t="n">
        <f aca="false">H1803*EXP(-G1803*(F1804-F1803))</f>
        <v>0.754962726142326</v>
      </c>
      <c r="I1804" s="38" t="n">
        <f aca="false">H1803-H1804</f>
        <v>9.45720450926668E-005</v>
      </c>
      <c r="J1804" s="39" t="n">
        <f aca="false">INDEX('Default Prob'!$C$3:$C$20, _xlfn.IFNA(MATCH(F1804, 'Default Prob'!$B$3:$B$20, 1), 1))</f>
        <v>-0.00361</v>
      </c>
      <c r="K1804" s="40" t="n">
        <f aca="false">1/((1+J1804)^F1804)</f>
        <v>1.02519468458042</v>
      </c>
      <c r="L1804" s="41" t="n">
        <f aca="false">IF(AND(D1804, A1804 &lt;= $G$2), $D$5*$D$2*(A1804-E1804)/365.25, 0)</f>
        <v>0</v>
      </c>
      <c r="M1804" s="41" t="n">
        <f aca="false">IF(A1804&lt;=$G$2, $D$5*$D$2*(A1804-E1804)/365.25, 0)</f>
        <v>0</v>
      </c>
      <c r="N1804" s="42" t="n">
        <f aca="false">(L1804*H1804 + M1804*I1804) * K1804</f>
        <v>0</v>
      </c>
      <c r="O1804" s="43" t="n">
        <f aca="false">IF(A1804&lt;=$G$2, $D$2*(1-$D$3), 0)</f>
        <v>0</v>
      </c>
      <c r="P1804" s="44" t="n">
        <f aca="false">O1804*I1804*K1804</f>
        <v>0</v>
      </c>
    </row>
    <row r="1805" customFormat="false" ht="15" hidden="false" customHeight="false" outlineLevel="0" collapsed="false">
      <c r="A1805" s="4" t="n">
        <f aca="false">WORKDAY(A1804, 1)</f>
        <v>46408</v>
      </c>
      <c r="B1805" s="33" t="n">
        <f aca="false">DATE(2000, MONTH(A1805), DAY(A1805))</f>
        <v>36546</v>
      </c>
      <c r="C1805" s="33" t="n">
        <f aca="false">VLOOKUP(B1805, $R$9:$S$13, 2)</f>
        <v>36605</v>
      </c>
      <c r="D1805" s="34" t="n">
        <f aca="false">IF(OR(C1805=B1805, AND(C1805&lt;&gt;C1804, C1804&gt;B1804)), 1, 0)</f>
        <v>0</v>
      </c>
      <c r="E1805" s="4" t="n">
        <f aca="false" t="array" ref="E1805:E1805">INDEX($A$9:A1804, MAX(IF($D$9:D1804=1, ROW(D$9:$D1804)-ROW($D$9)+1, 0)))</f>
        <v>46377</v>
      </c>
      <c r="F1805" s="36" t="n">
        <f aca="false">(A1805-$A$2)/365.25</f>
        <v>6.8829568788501</v>
      </c>
      <c r="G1805" s="37" t="n">
        <f aca="false">INDEX('Default Prob'!$P$5:$P$14,MIN(1+_xlfn.IFNA(MATCH(F1805,'Default Prob'!$F$5:$F$14,1),0),COUNT('Default Prob'!$P$5:$P$14)))</f>
        <v>0.0457509688066373</v>
      </c>
      <c r="H1805" s="37" t="n">
        <f aca="false">H1804*EXP(-G1804*(F1805-F1804))</f>
        <v>0.754868165942522</v>
      </c>
      <c r="I1805" s="38" t="n">
        <f aca="false">H1804-H1805</f>
        <v>9.45601998039169E-005</v>
      </c>
      <c r="J1805" s="39" t="n">
        <f aca="false">INDEX('Default Prob'!$C$3:$C$20, _xlfn.IFNA(MATCH(F1805, 'Default Prob'!$B$3:$B$20, 1), 1))</f>
        <v>-0.00361</v>
      </c>
      <c r="K1805" s="40" t="n">
        <f aca="false">1/((1+J1805)^F1805)</f>
        <v>1.02520483562082</v>
      </c>
      <c r="L1805" s="41" t="n">
        <f aca="false">IF(AND(D1805, A1805 &lt;= $G$2), $D$5*$D$2*(A1805-E1805)/365.25, 0)</f>
        <v>0</v>
      </c>
      <c r="M1805" s="41" t="n">
        <f aca="false">IF(A1805&lt;=$G$2, $D$5*$D$2*(A1805-E1805)/365.25, 0)</f>
        <v>0</v>
      </c>
      <c r="N1805" s="42" t="n">
        <f aca="false">(L1805*H1805 + M1805*I1805) * K1805</f>
        <v>0</v>
      </c>
      <c r="O1805" s="43" t="n">
        <f aca="false">IF(A1805&lt;=$G$2, $D$2*(1-$D$3), 0)</f>
        <v>0</v>
      </c>
      <c r="P1805" s="44" t="n">
        <f aca="false">O1805*I1805*K1805</f>
        <v>0</v>
      </c>
    </row>
    <row r="1806" customFormat="false" ht="15" hidden="false" customHeight="false" outlineLevel="0" collapsed="false">
      <c r="A1806" s="4" t="n">
        <f aca="false">WORKDAY(A1805, 1)</f>
        <v>46409</v>
      </c>
      <c r="B1806" s="33" t="n">
        <f aca="false">DATE(2000, MONTH(A1806), DAY(A1806))</f>
        <v>36547</v>
      </c>
      <c r="C1806" s="33" t="n">
        <f aca="false">VLOOKUP(B1806, $R$9:$S$13, 2)</f>
        <v>36605</v>
      </c>
      <c r="D1806" s="34" t="n">
        <f aca="false">IF(OR(C1806=B1806, AND(C1806&lt;&gt;C1805, C1805&gt;B1805)), 1, 0)</f>
        <v>0</v>
      </c>
      <c r="E1806" s="4" t="n">
        <f aca="false" t="array" ref="E1806:E1806">INDEX($A$9:A1805, MAX(IF($D$9:D1805=1, ROW(D$9:$D1805)-ROW($D$9)+1, 0)))</f>
        <v>46377</v>
      </c>
      <c r="F1806" s="36" t="n">
        <f aca="false">(A1806-$A$2)/365.25</f>
        <v>6.88569472963724</v>
      </c>
      <c r="G1806" s="37" t="n">
        <f aca="false">INDEX('Default Prob'!$P$5:$P$14,MIN(1+_xlfn.IFNA(MATCH(F1806,'Default Prob'!$F$5:$F$14,1),0),COUNT('Default Prob'!$P$5:$P$14)))</f>
        <v>0.0457509688066373</v>
      </c>
      <c r="H1806" s="37" t="n">
        <f aca="false">H1805*EXP(-G1805*(F1806-F1805))</f>
        <v>0.754773617586523</v>
      </c>
      <c r="I1806" s="38" t="n">
        <f aca="false">H1805-H1806</f>
        <v>9.45483559987581E-005</v>
      </c>
      <c r="J1806" s="39" t="n">
        <f aca="false">INDEX('Default Prob'!$C$3:$C$20, _xlfn.IFNA(MATCH(F1806, 'Default Prob'!$B$3:$B$20, 1), 1))</f>
        <v>-0.00361</v>
      </c>
      <c r="K1806" s="40" t="n">
        <f aca="false">1/((1+J1806)^F1806)</f>
        <v>1.02521498676174</v>
      </c>
      <c r="L1806" s="41" t="n">
        <f aca="false">IF(AND(D1806, A1806 &lt;= $G$2), $D$5*$D$2*(A1806-E1806)/365.25, 0)</f>
        <v>0</v>
      </c>
      <c r="M1806" s="41" t="n">
        <f aca="false">IF(A1806&lt;=$G$2, $D$5*$D$2*(A1806-E1806)/365.25, 0)</f>
        <v>0</v>
      </c>
      <c r="N1806" s="42" t="n">
        <f aca="false">(L1806*H1806 + M1806*I1806) * K1806</f>
        <v>0</v>
      </c>
      <c r="O1806" s="43" t="n">
        <f aca="false">IF(A1806&lt;=$G$2, $D$2*(1-$D$3), 0)</f>
        <v>0</v>
      </c>
      <c r="P1806" s="44" t="n">
        <f aca="false">O1806*I1806*K1806</f>
        <v>0</v>
      </c>
    </row>
    <row r="1807" customFormat="false" ht="15" hidden="false" customHeight="false" outlineLevel="0" collapsed="false">
      <c r="A1807" s="4" t="n">
        <f aca="false">WORKDAY(A1806, 1)</f>
        <v>46412</v>
      </c>
      <c r="B1807" s="33" t="n">
        <f aca="false">DATE(2000, MONTH(A1807), DAY(A1807))</f>
        <v>36550</v>
      </c>
      <c r="C1807" s="33" t="n">
        <f aca="false">VLOOKUP(B1807, $R$9:$S$13, 2)</f>
        <v>36605</v>
      </c>
      <c r="D1807" s="34" t="n">
        <f aca="false">IF(OR(C1807=B1807, AND(C1807&lt;&gt;C1806, C1806&gt;B1806)), 1, 0)</f>
        <v>0</v>
      </c>
      <c r="E1807" s="4" t="n">
        <f aca="false" t="array" ref="E1807:E1807">INDEX($A$9:A1806, MAX(IF($D$9:D1806=1, ROW(D$9:$D1806)-ROW($D$9)+1, 0)))</f>
        <v>46377</v>
      </c>
      <c r="F1807" s="36" t="n">
        <f aca="false">(A1807-$A$2)/365.25</f>
        <v>6.89390828199863</v>
      </c>
      <c r="G1807" s="37" t="n">
        <f aca="false">INDEX('Default Prob'!$P$5:$P$14,MIN(1+_xlfn.IFNA(MATCH(F1807,'Default Prob'!$F$5:$F$14,1),0),COUNT('Default Prob'!$P$5:$P$14)))</f>
        <v>0.0457509688066373</v>
      </c>
      <c r="H1807" s="37" t="n">
        <f aca="false">H1806*EXP(-G1806*(F1807-F1806))</f>
        <v>0.754490043566524</v>
      </c>
      <c r="I1807" s="38" t="n">
        <f aca="false">H1806-H1807</f>
        <v>0.000283574019999455</v>
      </c>
      <c r="J1807" s="39" t="n">
        <f aca="false">INDEX('Default Prob'!$C$3:$C$20, _xlfn.IFNA(MATCH(F1807, 'Default Prob'!$B$3:$B$20, 1), 1))</f>
        <v>-0.00361</v>
      </c>
      <c r="K1807" s="40" t="n">
        <f aca="false">1/((1+J1807)^F1807)</f>
        <v>1.02524544078756</v>
      </c>
      <c r="L1807" s="41" t="n">
        <f aca="false">IF(AND(D1807, A1807 &lt;= $G$2), $D$5*$D$2*(A1807-E1807)/365.25, 0)</f>
        <v>0</v>
      </c>
      <c r="M1807" s="41" t="n">
        <f aca="false">IF(A1807&lt;=$G$2, $D$5*$D$2*(A1807-E1807)/365.25, 0)</f>
        <v>0</v>
      </c>
      <c r="N1807" s="42" t="n">
        <f aca="false">(L1807*H1807 + M1807*I1807) * K1807</f>
        <v>0</v>
      </c>
      <c r="O1807" s="43" t="n">
        <f aca="false">IF(A1807&lt;=$G$2, $D$2*(1-$D$3), 0)</f>
        <v>0</v>
      </c>
      <c r="P1807" s="44" t="n">
        <f aca="false">O1807*I1807*K1807</f>
        <v>0</v>
      </c>
    </row>
    <row r="1808" customFormat="false" ht="15" hidden="false" customHeight="false" outlineLevel="0" collapsed="false">
      <c r="A1808" s="4" t="n">
        <f aca="false">WORKDAY(A1807, 1)</f>
        <v>46413</v>
      </c>
      <c r="B1808" s="33" t="n">
        <f aca="false">DATE(2000, MONTH(A1808), DAY(A1808))</f>
        <v>36551</v>
      </c>
      <c r="C1808" s="33" t="n">
        <f aca="false">VLOOKUP(B1808, $R$9:$S$13, 2)</f>
        <v>36605</v>
      </c>
      <c r="D1808" s="34" t="n">
        <f aca="false">IF(OR(C1808=B1808, AND(C1808&lt;&gt;C1807, C1807&gt;B1807)), 1, 0)</f>
        <v>0</v>
      </c>
      <c r="E1808" s="4" t="n">
        <f aca="false" t="array" ref="E1808:E1808">INDEX($A$9:A1807, MAX(IF($D$9:D1807=1, ROW(D$9:$D1807)-ROW($D$9)+1, 0)))</f>
        <v>46377</v>
      </c>
      <c r="F1808" s="36" t="n">
        <f aca="false">(A1808-$A$2)/365.25</f>
        <v>6.89664613278576</v>
      </c>
      <c r="G1808" s="37" t="n">
        <f aca="false">INDEX('Default Prob'!$P$5:$P$14,MIN(1+_xlfn.IFNA(MATCH(F1808,'Default Prob'!$F$5:$F$14,1),0),COUNT('Default Prob'!$P$5:$P$14)))</f>
        <v>0.0457509688066373</v>
      </c>
      <c r="H1808" s="37" t="n">
        <f aca="false">H1807*EXP(-G1807*(F1808-F1807))</f>
        <v>0.754395542570912</v>
      </c>
      <c r="I1808" s="38" t="n">
        <f aca="false">H1807-H1808</f>
        <v>9.45009956110354E-005</v>
      </c>
      <c r="J1808" s="39" t="n">
        <f aca="false">INDEX('Default Prob'!$C$3:$C$20, _xlfn.IFNA(MATCH(F1808, 'Default Prob'!$B$3:$B$20, 1), 1))</f>
        <v>-0.00361</v>
      </c>
      <c r="K1808" s="40" t="n">
        <f aca="false">1/((1+J1808)^F1808)</f>
        <v>1.02525559233053</v>
      </c>
      <c r="L1808" s="41" t="n">
        <f aca="false">IF(AND(D1808, A1808 &lt;= $G$2), $D$5*$D$2*(A1808-E1808)/365.25, 0)</f>
        <v>0</v>
      </c>
      <c r="M1808" s="41" t="n">
        <f aca="false">IF(A1808&lt;=$G$2, $D$5*$D$2*(A1808-E1808)/365.25, 0)</f>
        <v>0</v>
      </c>
      <c r="N1808" s="42" t="n">
        <f aca="false">(L1808*H1808 + M1808*I1808) * K1808</f>
        <v>0</v>
      </c>
      <c r="O1808" s="43" t="n">
        <f aca="false">IF(A1808&lt;=$G$2, $D$2*(1-$D$3), 0)</f>
        <v>0</v>
      </c>
      <c r="P1808" s="44" t="n">
        <f aca="false">O1808*I1808*K1808</f>
        <v>0</v>
      </c>
    </row>
    <row r="1809" customFormat="false" ht="15" hidden="false" customHeight="false" outlineLevel="0" collapsed="false">
      <c r="A1809" s="4" t="n">
        <f aca="false">WORKDAY(A1808, 1)</f>
        <v>46414</v>
      </c>
      <c r="B1809" s="33" t="n">
        <f aca="false">DATE(2000, MONTH(A1809), DAY(A1809))</f>
        <v>36552</v>
      </c>
      <c r="C1809" s="33" t="n">
        <f aca="false">VLOOKUP(B1809, $R$9:$S$13, 2)</f>
        <v>36605</v>
      </c>
      <c r="D1809" s="34" t="n">
        <f aca="false">IF(OR(C1809=B1809, AND(C1809&lt;&gt;C1808, C1808&gt;B1808)), 1, 0)</f>
        <v>0</v>
      </c>
      <c r="E1809" s="4" t="n">
        <f aca="false" t="array" ref="E1809:E1809">INDEX($A$9:A1808, MAX(IF($D$9:D1808=1, ROW(D$9:$D1808)-ROW($D$9)+1, 0)))</f>
        <v>46377</v>
      </c>
      <c r="F1809" s="36" t="n">
        <f aca="false">(A1809-$A$2)/365.25</f>
        <v>6.8993839835729</v>
      </c>
      <c r="G1809" s="37" t="n">
        <f aca="false">INDEX('Default Prob'!$P$5:$P$14,MIN(1+_xlfn.IFNA(MATCH(F1809,'Default Prob'!$F$5:$F$14,1),0),COUNT('Default Prob'!$P$5:$P$14)))</f>
        <v>0.0457509688066373</v>
      </c>
      <c r="H1809" s="37" t="n">
        <f aca="false">H1808*EXP(-G1808*(F1809-F1808))</f>
        <v>0.754301053411691</v>
      </c>
      <c r="I1809" s="38" t="n">
        <f aca="false">H1808-H1809</f>
        <v>9.44891592213892E-005</v>
      </c>
      <c r="J1809" s="39" t="n">
        <f aca="false">INDEX('Default Prob'!$C$3:$C$20, _xlfn.IFNA(MATCH(F1809, 'Default Prob'!$B$3:$B$20, 1), 1))</f>
        <v>-0.00361</v>
      </c>
      <c r="K1809" s="40" t="n">
        <f aca="false">1/((1+J1809)^F1809)</f>
        <v>1.02526574397402</v>
      </c>
      <c r="L1809" s="41" t="n">
        <f aca="false">IF(AND(D1809, A1809 &lt;= $G$2), $D$5*$D$2*(A1809-E1809)/365.25, 0)</f>
        <v>0</v>
      </c>
      <c r="M1809" s="41" t="n">
        <f aca="false">IF(A1809&lt;=$G$2, $D$5*$D$2*(A1809-E1809)/365.25, 0)</f>
        <v>0</v>
      </c>
      <c r="N1809" s="42" t="n">
        <f aca="false">(L1809*H1809 + M1809*I1809) * K1809</f>
        <v>0</v>
      </c>
      <c r="O1809" s="43" t="n">
        <f aca="false">IF(A1809&lt;=$G$2, $D$2*(1-$D$3), 0)</f>
        <v>0</v>
      </c>
      <c r="P1809" s="44" t="n">
        <f aca="false">O1809*I1809*K1809</f>
        <v>0</v>
      </c>
    </row>
    <row r="1810" customFormat="false" ht="15" hidden="false" customHeight="false" outlineLevel="0" collapsed="false">
      <c r="A1810" s="4" t="n">
        <f aca="false">WORKDAY(A1809, 1)</f>
        <v>46415</v>
      </c>
      <c r="B1810" s="33" t="n">
        <f aca="false">DATE(2000, MONTH(A1810), DAY(A1810))</f>
        <v>36553</v>
      </c>
      <c r="C1810" s="33" t="n">
        <f aca="false">VLOOKUP(B1810, $R$9:$S$13, 2)</f>
        <v>36605</v>
      </c>
      <c r="D1810" s="34" t="n">
        <f aca="false">IF(OR(C1810=B1810, AND(C1810&lt;&gt;C1809, C1809&gt;B1809)), 1, 0)</f>
        <v>0</v>
      </c>
      <c r="E1810" s="4" t="n">
        <f aca="false" t="array" ref="E1810:E1810">INDEX($A$9:A1809, MAX(IF($D$9:D1809=1, ROW(D$9:$D1809)-ROW($D$9)+1, 0)))</f>
        <v>46377</v>
      </c>
      <c r="F1810" s="36" t="n">
        <f aca="false">(A1810-$A$2)/365.25</f>
        <v>6.90212183436003</v>
      </c>
      <c r="G1810" s="37" t="n">
        <f aca="false">INDEX('Default Prob'!$P$5:$P$14,MIN(1+_xlfn.IFNA(MATCH(F1810,'Default Prob'!$F$5:$F$14,1),0),COUNT('Default Prob'!$P$5:$P$14)))</f>
        <v>0.0457509688066373</v>
      </c>
      <c r="H1810" s="37" t="n">
        <f aca="false">H1809*EXP(-G1809*(F1810-F1809))</f>
        <v>0.754206576087377</v>
      </c>
      <c r="I1810" s="38" t="n">
        <f aca="false">H1809-H1810</f>
        <v>9.44773243142238E-005</v>
      </c>
      <c r="J1810" s="39" t="n">
        <f aca="false">INDEX('Default Prob'!$C$3:$C$20, _xlfn.IFNA(MATCH(F1810, 'Default Prob'!$B$3:$B$20, 1), 1))</f>
        <v>-0.00361</v>
      </c>
      <c r="K1810" s="40" t="n">
        <f aca="false">1/((1+J1810)^F1810)</f>
        <v>1.02527589571803</v>
      </c>
      <c r="L1810" s="41" t="n">
        <f aca="false">IF(AND(D1810, A1810 &lt;= $G$2), $D$5*$D$2*(A1810-E1810)/365.25, 0)</f>
        <v>0</v>
      </c>
      <c r="M1810" s="41" t="n">
        <f aca="false">IF(A1810&lt;=$G$2, $D$5*$D$2*(A1810-E1810)/365.25, 0)</f>
        <v>0</v>
      </c>
      <c r="N1810" s="42" t="n">
        <f aca="false">(L1810*H1810 + M1810*I1810) * K1810</f>
        <v>0</v>
      </c>
      <c r="O1810" s="43" t="n">
        <f aca="false">IF(A1810&lt;=$G$2, $D$2*(1-$D$3), 0)</f>
        <v>0</v>
      </c>
      <c r="P1810" s="44" t="n">
        <f aca="false">O1810*I1810*K1810</f>
        <v>0</v>
      </c>
    </row>
    <row r="1811" customFormat="false" ht="15" hidden="false" customHeight="false" outlineLevel="0" collapsed="false">
      <c r="A1811" s="4" t="n">
        <f aca="false">WORKDAY(A1810, 1)</f>
        <v>46416</v>
      </c>
      <c r="B1811" s="33" t="n">
        <f aca="false">DATE(2000, MONTH(A1811), DAY(A1811))</f>
        <v>36554</v>
      </c>
      <c r="C1811" s="33" t="n">
        <f aca="false">VLOOKUP(B1811, $R$9:$S$13, 2)</f>
        <v>36605</v>
      </c>
      <c r="D1811" s="34" t="n">
        <f aca="false">IF(OR(C1811=B1811, AND(C1811&lt;&gt;C1810, C1810&gt;B1810)), 1, 0)</f>
        <v>0</v>
      </c>
      <c r="E1811" s="4" t="n">
        <f aca="false" t="array" ref="E1811:E1811">INDEX($A$9:A1810, MAX(IF($D$9:D1810=1, ROW(D$9:$D1810)-ROW($D$9)+1, 0)))</f>
        <v>46377</v>
      </c>
      <c r="F1811" s="36" t="n">
        <f aca="false">(A1811-$A$2)/365.25</f>
        <v>6.90485968514716</v>
      </c>
      <c r="G1811" s="37" t="n">
        <f aca="false">INDEX('Default Prob'!$P$5:$P$14,MIN(1+_xlfn.IFNA(MATCH(F1811,'Default Prob'!$F$5:$F$14,1),0),COUNT('Default Prob'!$P$5:$P$14)))</f>
        <v>0.0457509688066373</v>
      </c>
      <c r="H1811" s="37" t="n">
        <f aca="false">H1810*EXP(-G1810*(F1811-F1810))</f>
        <v>0.754112110596487</v>
      </c>
      <c r="I1811" s="38" t="n">
        <f aca="false">H1810-H1811</f>
        <v>9.44654908894282E-005</v>
      </c>
      <c r="J1811" s="39" t="n">
        <f aca="false">INDEX('Default Prob'!$C$3:$C$20, _xlfn.IFNA(MATCH(F1811, 'Default Prob'!$B$3:$B$20, 1), 1))</f>
        <v>-0.00361</v>
      </c>
      <c r="K1811" s="40" t="n">
        <f aca="false">1/((1+J1811)^F1811)</f>
        <v>1.02528604756255</v>
      </c>
      <c r="L1811" s="41" t="n">
        <f aca="false">IF(AND(D1811, A1811 &lt;= $G$2), $D$5*$D$2*(A1811-E1811)/365.25, 0)</f>
        <v>0</v>
      </c>
      <c r="M1811" s="41" t="n">
        <f aca="false">IF(A1811&lt;=$G$2, $D$5*$D$2*(A1811-E1811)/365.25, 0)</f>
        <v>0</v>
      </c>
      <c r="N1811" s="42" t="n">
        <f aca="false">(L1811*H1811 + M1811*I1811) * K1811</f>
        <v>0</v>
      </c>
      <c r="O1811" s="43" t="n">
        <f aca="false">IF(A1811&lt;=$G$2, $D$2*(1-$D$3), 0)</f>
        <v>0</v>
      </c>
      <c r="P1811" s="44" t="n">
        <f aca="false">O1811*I1811*K1811</f>
        <v>0</v>
      </c>
    </row>
    <row r="1812" customFormat="false" ht="15" hidden="false" customHeight="false" outlineLevel="0" collapsed="false">
      <c r="A1812" s="4" t="n">
        <f aca="false">WORKDAY(A1811, 1)</f>
        <v>46419</v>
      </c>
      <c r="B1812" s="33" t="n">
        <f aca="false">DATE(2000, MONTH(A1812), DAY(A1812))</f>
        <v>36557</v>
      </c>
      <c r="C1812" s="33" t="n">
        <f aca="false">VLOOKUP(B1812, $R$9:$S$13, 2)</f>
        <v>36605</v>
      </c>
      <c r="D1812" s="34" t="n">
        <f aca="false">IF(OR(C1812=B1812, AND(C1812&lt;&gt;C1811, C1811&gt;B1811)), 1, 0)</f>
        <v>0</v>
      </c>
      <c r="E1812" s="4" t="n">
        <f aca="false" t="array" ref="E1812:E1812">INDEX($A$9:A1811, MAX(IF($D$9:D1811=1, ROW(D$9:$D1811)-ROW($D$9)+1, 0)))</f>
        <v>46377</v>
      </c>
      <c r="F1812" s="36" t="n">
        <f aca="false">(A1812-$A$2)/365.25</f>
        <v>6.91307323750856</v>
      </c>
      <c r="G1812" s="37" t="n">
        <f aca="false">INDEX('Default Prob'!$P$5:$P$14,MIN(1+_xlfn.IFNA(MATCH(F1812,'Default Prob'!$F$5:$F$14,1),0),COUNT('Default Prob'!$P$5:$P$14)))</f>
        <v>0.0457509688066373</v>
      </c>
      <c r="H1812" s="37" t="n">
        <f aca="false">H1811*EXP(-G1811*(F1812-F1811))</f>
        <v>0.753828785109548</v>
      </c>
      <c r="I1812" s="38" t="n">
        <f aca="false">H1811-H1812</f>
        <v>0.000283325486939878</v>
      </c>
      <c r="J1812" s="39" t="n">
        <f aca="false">INDEX('Default Prob'!$C$3:$C$20, _xlfn.IFNA(MATCH(F1812, 'Default Prob'!$B$3:$B$20, 1), 1))</f>
        <v>-0.00361</v>
      </c>
      <c r="K1812" s="40" t="n">
        <f aca="false">1/((1+J1812)^F1812)</f>
        <v>1.02531650369923</v>
      </c>
      <c r="L1812" s="41" t="n">
        <f aca="false">IF(AND(D1812, A1812 &lt;= $G$2), $D$5*$D$2*(A1812-E1812)/365.25, 0)</f>
        <v>0</v>
      </c>
      <c r="M1812" s="41" t="n">
        <f aca="false">IF(A1812&lt;=$G$2, $D$5*$D$2*(A1812-E1812)/365.25, 0)</f>
        <v>0</v>
      </c>
      <c r="N1812" s="42" t="n">
        <f aca="false">(L1812*H1812 + M1812*I1812) * K1812</f>
        <v>0</v>
      </c>
      <c r="O1812" s="43" t="n">
        <f aca="false">IF(A1812&lt;=$G$2, $D$2*(1-$D$3), 0)</f>
        <v>0</v>
      </c>
      <c r="P1812" s="44" t="n">
        <f aca="false">O1812*I1812*K1812</f>
        <v>0</v>
      </c>
    </row>
    <row r="1813" customFormat="false" ht="15" hidden="false" customHeight="false" outlineLevel="0" collapsed="false">
      <c r="A1813" s="4" t="n">
        <f aca="false">WORKDAY(A1812, 1)</f>
        <v>46420</v>
      </c>
      <c r="B1813" s="33" t="n">
        <f aca="false">DATE(2000, MONTH(A1813), DAY(A1813))</f>
        <v>36558</v>
      </c>
      <c r="C1813" s="33" t="n">
        <f aca="false">VLOOKUP(B1813, $R$9:$S$13, 2)</f>
        <v>36605</v>
      </c>
      <c r="D1813" s="34" t="n">
        <f aca="false">IF(OR(C1813=B1813, AND(C1813&lt;&gt;C1812, C1812&gt;B1812)), 1, 0)</f>
        <v>0</v>
      </c>
      <c r="E1813" s="4" t="n">
        <f aca="false" t="array" ref="E1813:E1813">INDEX($A$9:A1812, MAX(IF($D$9:D1812=1, ROW(D$9:$D1812)-ROW($D$9)+1, 0)))</f>
        <v>46377</v>
      </c>
      <c r="F1813" s="36" t="n">
        <f aca="false">(A1813-$A$2)/365.25</f>
        <v>6.91581108829569</v>
      </c>
      <c r="G1813" s="37" t="n">
        <f aca="false">INDEX('Default Prob'!$P$5:$P$14,MIN(1+_xlfn.IFNA(MATCH(F1813,'Default Prob'!$F$5:$F$14,1),0),COUNT('Default Prob'!$P$5:$P$14)))</f>
        <v>0.0457509688066373</v>
      </c>
      <c r="H1813" s="37" t="n">
        <f aca="false">H1812*EXP(-G1812*(F1813-F1812))</f>
        <v>0.753734366937538</v>
      </c>
      <c r="I1813" s="38" t="n">
        <f aca="false">H1812-H1813</f>
        <v>9.44181720098358E-005</v>
      </c>
      <c r="J1813" s="39" t="n">
        <f aca="false">INDEX('Default Prob'!$C$3:$C$20, _xlfn.IFNA(MATCH(F1813, 'Default Prob'!$B$3:$B$20, 1), 1))</f>
        <v>-0.00361</v>
      </c>
      <c r="K1813" s="40" t="n">
        <f aca="false">1/((1+J1813)^F1813)</f>
        <v>1.02532665594584</v>
      </c>
      <c r="L1813" s="41" t="n">
        <f aca="false">IF(AND(D1813, A1813 &lt;= $G$2), $D$5*$D$2*(A1813-E1813)/365.25, 0)</f>
        <v>0</v>
      </c>
      <c r="M1813" s="41" t="n">
        <f aca="false">IF(A1813&lt;=$G$2, $D$5*$D$2*(A1813-E1813)/365.25, 0)</f>
        <v>0</v>
      </c>
      <c r="N1813" s="42" t="n">
        <f aca="false">(L1813*H1813 + M1813*I1813) * K1813</f>
        <v>0</v>
      </c>
      <c r="O1813" s="43" t="n">
        <f aca="false">IF(A1813&lt;=$G$2, $D$2*(1-$D$3), 0)</f>
        <v>0</v>
      </c>
      <c r="P1813" s="44" t="n">
        <f aca="false">O1813*I1813*K1813</f>
        <v>0</v>
      </c>
    </row>
    <row r="1814" customFormat="false" ht="15" hidden="false" customHeight="false" outlineLevel="0" collapsed="false">
      <c r="A1814" s="4" t="n">
        <f aca="false">WORKDAY(A1813, 1)</f>
        <v>46421</v>
      </c>
      <c r="B1814" s="33" t="n">
        <f aca="false">DATE(2000, MONTH(A1814), DAY(A1814))</f>
        <v>36559</v>
      </c>
      <c r="C1814" s="33" t="n">
        <f aca="false">VLOOKUP(B1814, $R$9:$S$13, 2)</f>
        <v>36605</v>
      </c>
      <c r="D1814" s="34" t="n">
        <f aca="false">IF(OR(C1814=B1814, AND(C1814&lt;&gt;C1813, C1813&gt;B1813)), 1, 0)</f>
        <v>0</v>
      </c>
      <c r="E1814" s="4" t="n">
        <f aca="false" t="array" ref="E1814:E1814">INDEX($A$9:A1813, MAX(IF($D$9:D1813=1, ROW(D$9:$D1813)-ROW($D$9)+1, 0)))</f>
        <v>46377</v>
      </c>
      <c r="F1814" s="36" t="n">
        <f aca="false">(A1814-$A$2)/365.25</f>
        <v>6.91854893908282</v>
      </c>
      <c r="G1814" s="37" t="n">
        <f aca="false">INDEX('Default Prob'!$P$5:$P$14,MIN(1+_xlfn.IFNA(MATCH(F1814,'Default Prob'!$F$5:$F$14,1),0),COUNT('Default Prob'!$P$5:$P$14)))</f>
        <v>0.0457509688066373</v>
      </c>
      <c r="H1814" s="37" t="n">
        <f aca="false">H1813*EXP(-G1813*(F1814-F1813))</f>
        <v>0.753639960591544</v>
      </c>
      <c r="I1814" s="38" t="n">
        <f aca="false">H1813-H1814</f>
        <v>9.44063459938915E-005</v>
      </c>
      <c r="J1814" s="39" t="n">
        <f aca="false">INDEX('Default Prob'!$C$3:$C$20, _xlfn.IFNA(MATCH(F1814, 'Default Prob'!$B$3:$B$20, 1), 1))</f>
        <v>-0.00361</v>
      </c>
      <c r="K1814" s="40" t="n">
        <f aca="false">1/((1+J1814)^F1814)</f>
        <v>1.02533680829297</v>
      </c>
      <c r="L1814" s="41" t="n">
        <f aca="false">IF(AND(D1814, A1814 &lt;= $G$2), $D$5*$D$2*(A1814-E1814)/365.25, 0)</f>
        <v>0</v>
      </c>
      <c r="M1814" s="41" t="n">
        <f aca="false">IF(A1814&lt;=$G$2, $D$5*$D$2*(A1814-E1814)/365.25, 0)</f>
        <v>0</v>
      </c>
      <c r="N1814" s="42" t="n">
        <f aca="false">(L1814*H1814 + M1814*I1814) * K1814</f>
        <v>0</v>
      </c>
      <c r="O1814" s="43" t="n">
        <f aca="false">IF(A1814&lt;=$G$2, $D$2*(1-$D$3), 0)</f>
        <v>0</v>
      </c>
      <c r="P1814" s="44" t="n">
        <f aca="false">O1814*I1814*K1814</f>
        <v>0</v>
      </c>
    </row>
    <row r="1815" customFormat="false" ht="15" hidden="false" customHeight="false" outlineLevel="0" collapsed="false">
      <c r="A1815" s="4" t="n">
        <f aca="false">WORKDAY(A1814, 1)</f>
        <v>46422</v>
      </c>
      <c r="B1815" s="33" t="n">
        <f aca="false">DATE(2000, MONTH(A1815), DAY(A1815))</f>
        <v>36560</v>
      </c>
      <c r="C1815" s="33" t="n">
        <f aca="false">VLOOKUP(B1815, $R$9:$S$13, 2)</f>
        <v>36605</v>
      </c>
      <c r="D1815" s="34" t="n">
        <f aca="false">IF(OR(C1815=B1815, AND(C1815&lt;&gt;C1814, C1814&gt;B1814)), 1, 0)</f>
        <v>0</v>
      </c>
      <c r="E1815" s="4" t="n">
        <f aca="false" t="array" ref="E1815:E1815">INDEX($A$9:A1814, MAX(IF($D$9:D1814=1, ROW(D$9:$D1814)-ROW($D$9)+1, 0)))</f>
        <v>46377</v>
      </c>
      <c r="F1815" s="36" t="n">
        <f aca="false">(A1815-$A$2)/365.25</f>
        <v>6.92128678986995</v>
      </c>
      <c r="G1815" s="37" t="n">
        <f aca="false">INDEX('Default Prob'!$P$5:$P$14,MIN(1+_xlfn.IFNA(MATCH(F1815,'Default Prob'!$F$5:$F$14,1),0),COUNT('Default Prob'!$P$5:$P$14)))</f>
        <v>0.0457509688066373</v>
      </c>
      <c r="H1815" s="37" t="n">
        <f aca="false">H1814*EXP(-G1814*(F1815-F1814))</f>
        <v>0.753545566070085</v>
      </c>
      <c r="I1815" s="38" t="n">
        <f aca="false">H1814-H1815</f>
        <v>9.43945214592068E-005</v>
      </c>
      <c r="J1815" s="39" t="n">
        <f aca="false">INDEX('Default Prob'!$C$3:$C$20, _xlfn.IFNA(MATCH(F1815, 'Default Prob'!$B$3:$B$20, 1), 1))</f>
        <v>-0.00361</v>
      </c>
      <c r="K1815" s="40" t="n">
        <f aca="false">1/((1+J1815)^F1815)</f>
        <v>1.02534696074062</v>
      </c>
      <c r="L1815" s="41" t="n">
        <f aca="false">IF(AND(D1815, A1815 &lt;= $G$2), $D$5*$D$2*(A1815-E1815)/365.25, 0)</f>
        <v>0</v>
      </c>
      <c r="M1815" s="41" t="n">
        <f aca="false">IF(A1815&lt;=$G$2, $D$5*$D$2*(A1815-E1815)/365.25, 0)</f>
        <v>0</v>
      </c>
      <c r="N1815" s="42" t="n">
        <f aca="false">(L1815*H1815 + M1815*I1815) * K1815</f>
        <v>0</v>
      </c>
      <c r="O1815" s="43" t="n">
        <f aca="false">IF(A1815&lt;=$G$2, $D$2*(1-$D$3), 0)</f>
        <v>0</v>
      </c>
      <c r="P1815" s="44" t="n">
        <f aca="false">O1815*I1815*K1815</f>
        <v>0</v>
      </c>
    </row>
    <row r="1816" customFormat="false" ht="15" hidden="false" customHeight="false" outlineLevel="0" collapsed="false">
      <c r="A1816" s="4" t="n">
        <f aca="false">WORKDAY(A1815, 1)</f>
        <v>46423</v>
      </c>
      <c r="B1816" s="33" t="n">
        <f aca="false">DATE(2000, MONTH(A1816), DAY(A1816))</f>
        <v>36561</v>
      </c>
      <c r="C1816" s="33" t="n">
        <f aca="false">VLOOKUP(B1816, $R$9:$S$13, 2)</f>
        <v>36605</v>
      </c>
      <c r="D1816" s="34" t="n">
        <f aca="false">IF(OR(C1816=B1816, AND(C1816&lt;&gt;C1815, C1815&gt;B1815)), 1, 0)</f>
        <v>0</v>
      </c>
      <c r="E1816" s="4" t="n">
        <f aca="false" t="array" ref="E1816:E1816">INDEX($A$9:A1815, MAX(IF($D$9:D1815=1, ROW(D$9:$D1815)-ROW($D$9)+1, 0)))</f>
        <v>46377</v>
      </c>
      <c r="F1816" s="36" t="n">
        <f aca="false">(A1816-$A$2)/365.25</f>
        <v>6.92402464065708</v>
      </c>
      <c r="G1816" s="37" t="n">
        <f aca="false">INDEX('Default Prob'!$P$5:$P$14,MIN(1+_xlfn.IFNA(MATCH(F1816,'Default Prob'!$F$5:$F$14,1),0),COUNT('Default Prob'!$P$5:$P$14)))</f>
        <v>0.0457509688066373</v>
      </c>
      <c r="H1816" s="37" t="n">
        <f aca="false">H1815*EXP(-G1815*(F1816-F1815))</f>
        <v>0.753451183371679</v>
      </c>
      <c r="I1816" s="38" t="n">
        <f aca="false">H1815-H1816</f>
        <v>9.43826984055596E-005</v>
      </c>
      <c r="J1816" s="39" t="n">
        <f aca="false">INDEX('Default Prob'!$C$3:$C$20, _xlfn.IFNA(MATCH(F1816, 'Default Prob'!$B$3:$B$20, 1), 1))</f>
        <v>-0.00361</v>
      </c>
      <c r="K1816" s="40" t="n">
        <f aca="false">1/((1+J1816)^F1816)</f>
        <v>1.0253571132888</v>
      </c>
      <c r="L1816" s="41" t="n">
        <f aca="false">IF(AND(D1816, A1816 &lt;= $G$2), $D$5*$D$2*(A1816-E1816)/365.25, 0)</f>
        <v>0</v>
      </c>
      <c r="M1816" s="41" t="n">
        <f aca="false">IF(A1816&lt;=$G$2, $D$5*$D$2*(A1816-E1816)/365.25, 0)</f>
        <v>0</v>
      </c>
      <c r="N1816" s="42" t="n">
        <f aca="false">(L1816*H1816 + M1816*I1816) * K1816</f>
        <v>0</v>
      </c>
      <c r="O1816" s="43" t="n">
        <f aca="false">IF(A1816&lt;=$G$2, $D$2*(1-$D$3), 0)</f>
        <v>0</v>
      </c>
      <c r="P1816" s="44" t="n">
        <f aca="false">O1816*I1816*K1816</f>
        <v>0</v>
      </c>
    </row>
    <row r="1817" customFormat="false" ht="15" hidden="false" customHeight="false" outlineLevel="0" collapsed="false">
      <c r="A1817" s="4" t="n">
        <f aca="false">WORKDAY(A1816, 1)</f>
        <v>46426</v>
      </c>
      <c r="B1817" s="33" t="n">
        <f aca="false">DATE(2000, MONTH(A1817), DAY(A1817))</f>
        <v>36564</v>
      </c>
      <c r="C1817" s="33" t="n">
        <f aca="false">VLOOKUP(B1817, $R$9:$S$13, 2)</f>
        <v>36605</v>
      </c>
      <c r="D1817" s="34" t="n">
        <f aca="false">IF(OR(C1817=B1817, AND(C1817&lt;&gt;C1816, C1816&gt;B1816)), 1, 0)</f>
        <v>0</v>
      </c>
      <c r="E1817" s="4" t="n">
        <f aca="false" t="array" ref="E1817:E1817">INDEX($A$9:A1816, MAX(IF($D$9:D1816=1, ROW(D$9:$D1816)-ROW($D$9)+1, 0)))</f>
        <v>46377</v>
      </c>
      <c r="F1817" s="36" t="n">
        <f aca="false">(A1817-$A$2)/365.25</f>
        <v>6.93223819301848</v>
      </c>
      <c r="G1817" s="37" t="n">
        <f aca="false">INDEX('Default Prob'!$P$5:$P$14,MIN(1+_xlfn.IFNA(MATCH(F1817,'Default Prob'!$F$5:$F$14,1),0),COUNT('Default Prob'!$P$5:$P$14)))</f>
        <v>0.0457509688066373</v>
      </c>
      <c r="H1817" s="37" t="n">
        <f aca="false">H1816*EXP(-G1816*(F1817-F1816))</f>
        <v>0.753168106199977</v>
      </c>
      <c r="I1817" s="38" t="n">
        <f aca="false">H1816-H1817</f>
        <v>0.000283077171702506</v>
      </c>
      <c r="J1817" s="39" t="n">
        <f aca="false">INDEX('Default Prob'!$C$3:$C$20, _xlfn.IFNA(MATCH(F1817, 'Default Prob'!$B$3:$B$20, 1), 1))</f>
        <v>-0.00361</v>
      </c>
      <c r="K1817" s="40" t="n">
        <f aca="false">1/((1+J1817)^F1817)</f>
        <v>1.02538757153649</v>
      </c>
      <c r="L1817" s="41" t="n">
        <f aca="false">IF(AND(D1817, A1817 &lt;= $G$2), $D$5*$D$2*(A1817-E1817)/365.25, 0)</f>
        <v>0</v>
      </c>
      <c r="M1817" s="41" t="n">
        <f aca="false">IF(A1817&lt;=$G$2, $D$5*$D$2*(A1817-E1817)/365.25, 0)</f>
        <v>0</v>
      </c>
      <c r="N1817" s="42" t="n">
        <f aca="false">(L1817*H1817 + M1817*I1817) * K1817</f>
        <v>0</v>
      </c>
      <c r="O1817" s="43" t="n">
        <f aca="false">IF(A1817&lt;=$G$2, $D$2*(1-$D$3), 0)</f>
        <v>0</v>
      </c>
      <c r="P1817" s="44" t="n">
        <f aca="false">O1817*I1817*K1817</f>
        <v>0</v>
      </c>
    </row>
    <row r="1818" customFormat="false" ht="15" hidden="false" customHeight="false" outlineLevel="0" collapsed="false">
      <c r="A1818" s="4" t="n">
        <f aca="false">WORKDAY(A1817, 1)</f>
        <v>46427</v>
      </c>
      <c r="B1818" s="33" t="n">
        <f aca="false">DATE(2000, MONTH(A1818), DAY(A1818))</f>
        <v>36565</v>
      </c>
      <c r="C1818" s="33" t="n">
        <f aca="false">VLOOKUP(B1818, $R$9:$S$13, 2)</f>
        <v>36605</v>
      </c>
      <c r="D1818" s="34" t="n">
        <f aca="false">IF(OR(C1818=B1818, AND(C1818&lt;&gt;C1817, C1817&gt;B1817)), 1, 0)</f>
        <v>0</v>
      </c>
      <c r="E1818" s="4" t="n">
        <f aca="false" t="array" ref="E1818:E1818">INDEX($A$9:A1817, MAX(IF($D$9:D1817=1, ROW(D$9:$D1817)-ROW($D$9)+1, 0)))</f>
        <v>46377</v>
      </c>
      <c r="F1818" s="36" t="n">
        <f aca="false">(A1818-$A$2)/365.25</f>
        <v>6.93497604380561</v>
      </c>
      <c r="G1818" s="37" t="n">
        <f aca="false">INDEX('Default Prob'!$P$5:$P$14,MIN(1+_xlfn.IFNA(MATCH(F1818,'Default Prob'!$F$5:$F$14,1),0),COUNT('Default Prob'!$P$5:$P$14)))</f>
        <v>0.0457509688066373</v>
      </c>
      <c r="H1818" s="37" t="n">
        <f aca="false">H1817*EXP(-G1817*(F1818-F1817))</f>
        <v>0.753073770778979</v>
      </c>
      <c r="I1818" s="38" t="n">
        <f aca="false">H1817-H1818</f>
        <v>9.43354209976821E-005</v>
      </c>
      <c r="J1818" s="39" t="n">
        <f aca="false">INDEX('Default Prob'!$C$3:$C$20, _xlfn.IFNA(MATCH(F1818, 'Default Prob'!$B$3:$B$20, 1), 1))</f>
        <v>-0.00361</v>
      </c>
      <c r="K1818" s="40" t="n">
        <f aca="false">1/((1+J1818)^F1818)</f>
        <v>1.02539772448678</v>
      </c>
      <c r="L1818" s="41" t="n">
        <f aca="false">IF(AND(D1818, A1818 &lt;= $G$2), $D$5*$D$2*(A1818-E1818)/365.25, 0)</f>
        <v>0</v>
      </c>
      <c r="M1818" s="41" t="n">
        <f aca="false">IF(A1818&lt;=$G$2, $D$5*$D$2*(A1818-E1818)/365.25, 0)</f>
        <v>0</v>
      </c>
      <c r="N1818" s="42" t="n">
        <f aca="false">(L1818*H1818 + M1818*I1818) * K1818</f>
        <v>0</v>
      </c>
      <c r="O1818" s="43" t="n">
        <f aca="false">IF(A1818&lt;=$G$2, $D$2*(1-$D$3), 0)</f>
        <v>0</v>
      </c>
      <c r="P1818" s="44" t="n">
        <f aca="false">O1818*I1818*K1818</f>
        <v>0</v>
      </c>
    </row>
    <row r="1819" customFormat="false" ht="15" hidden="false" customHeight="false" outlineLevel="0" collapsed="false">
      <c r="A1819" s="4" t="n">
        <f aca="false">WORKDAY(A1818, 1)</f>
        <v>46428</v>
      </c>
      <c r="B1819" s="33" t="n">
        <f aca="false">DATE(2000, MONTH(A1819), DAY(A1819))</f>
        <v>36566</v>
      </c>
      <c r="C1819" s="33" t="n">
        <f aca="false">VLOOKUP(B1819, $R$9:$S$13, 2)</f>
        <v>36605</v>
      </c>
      <c r="D1819" s="34" t="n">
        <f aca="false">IF(OR(C1819=B1819, AND(C1819&lt;&gt;C1818, C1818&gt;B1818)), 1, 0)</f>
        <v>0</v>
      </c>
      <c r="E1819" s="4" t="n">
        <f aca="false" t="array" ref="E1819:E1819">INDEX($A$9:A1818, MAX(IF($D$9:D1818=1, ROW(D$9:$D1818)-ROW($D$9)+1, 0)))</f>
        <v>46377</v>
      </c>
      <c r="F1819" s="36" t="n">
        <f aca="false">(A1819-$A$2)/365.25</f>
        <v>6.93771389459274</v>
      </c>
      <c r="G1819" s="37" t="n">
        <f aca="false">INDEX('Default Prob'!$P$5:$P$14,MIN(1+_xlfn.IFNA(MATCH(F1819,'Default Prob'!$F$5:$F$14,1),0),COUNT('Default Prob'!$P$5:$P$14)))</f>
        <v>0.0457509688066373</v>
      </c>
      <c r="H1819" s="37" t="n">
        <f aca="false">H1818*EXP(-G1818*(F1819-F1818))</f>
        <v>0.752979447173632</v>
      </c>
      <c r="I1819" s="38" t="n">
        <f aca="false">H1818-H1819</f>
        <v>9.43236053464469E-005</v>
      </c>
      <c r="J1819" s="39" t="n">
        <f aca="false">INDEX('Default Prob'!$C$3:$C$20, _xlfn.IFNA(MATCH(F1819, 'Default Prob'!$B$3:$B$20, 1), 1))</f>
        <v>-0.00361</v>
      </c>
      <c r="K1819" s="40" t="n">
        <f aca="false">1/((1+J1819)^F1819)</f>
        <v>1.0254078775376</v>
      </c>
      <c r="L1819" s="41" t="n">
        <f aca="false">IF(AND(D1819, A1819 &lt;= $G$2), $D$5*$D$2*(A1819-E1819)/365.25, 0)</f>
        <v>0</v>
      </c>
      <c r="M1819" s="41" t="n">
        <f aca="false">IF(A1819&lt;=$G$2, $D$5*$D$2*(A1819-E1819)/365.25, 0)</f>
        <v>0</v>
      </c>
      <c r="N1819" s="42" t="n">
        <f aca="false">(L1819*H1819 + M1819*I1819) * K1819</f>
        <v>0</v>
      </c>
      <c r="O1819" s="43" t="n">
        <f aca="false">IF(A1819&lt;=$G$2, $D$2*(1-$D$3), 0)</f>
        <v>0</v>
      </c>
      <c r="P1819" s="44" t="n">
        <f aca="false">O1819*I1819*K1819</f>
        <v>0</v>
      </c>
    </row>
    <row r="1820" customFormat="false" ht="15" hidden="false" customHeight="false" outlineLevel="0" collapsed="false">
      <c r="A1820" s="4" t="n">
        <f aca="false">WORKDAY(A1819, 1)</f>
        <v>46429</v>
      </c>
      <c r="B1820" s="33" t="n">
        <f aca="false">DATE(2000, MONTH(A1820), DAY(A1820))</f>
        <v>36567</v>
      </c>
      <c r="C1820" s="33" t="n">
        <f aca="false">VLOOKUP(B1820, $R$9:$S$13, 2)</f>
        <v>36605</v>
      </c>
      <c r="D1820" s="34" t="n">
        <f aca="false">IF(OR(C1820=B1820, AND(C1820&lt;&gt;C1819, C1819&gt;B1819)), 1, 0)</f>
        <v>0</v>
      </c>
      <c r="E1820" s="4" t="n">
        <f aca="false" t="array" ref="E1820:E1820">INDEX($A$9:A1819, MAX(IF($D$9:D1819=1, ROW(D$9:$D1819)-ROW($D$9)+1, 0)))</f>
        <v>46377</v>
      </c>
      <c r="F1820" s="36" t="n">
        <f aca="false">(A1820-$A$2)/365.25</f>
        <v>6.94045174537988</v>
      </c>
      <c r="G1820" s="37" t="n">
        <f aca="false">INDEX('Default Prob'!$P$5:$P$14,MIN(1+_xlfn.IFNA(MATCH(F1820,'Default Prob'!$F$5:$F$14,1),0),COUNT('Default Prob'!$P$5:$P$14)))</f>
        <v>0.0457509688066373</v>
      </c>
      <c r="H1820" s="37" t="n">
        <f aca="false">H1819*EXP(-G1819*(F1820-F1819))</f>
        <v>0.752885135382457</v>
      </c>
      <c r="I1820" s="38" t="n">
        <f aca="false">H1819-H1820</f>
        <v>9.4311791175139E-005</v>
      </c>
      <c r="J1820" s="39" t="n">
        <f aca="false">INDEX('Default Prob'!$C$3:$C$20, _xlfn.IFNA(MATCH(F1820, 'Default Prob'!$B$3:$B$20, 1), 1))</f>
        <v>-0.00361</v>
      </c>
      <c r="K1820" s="40" t="n">
        <f aca="false">1/((1+J1820)^F1820)</f>
        <v>1.02541803068895</v>
      </c>
      <c r="L1820" s="41" t="n">
        <f aca="false">IF(AND(D1820, A1820 &lt;= $G$2), $D$5*$D$2*(A1820-E1820)/365.25, 0)</f>
        <v>0</v>
      </c>
      <c r="M1820" s="41" t="n">
        <f aca="false">IF(A1820&lt;=$G$2, $D$5*$D$2*(A1820-E1820)/365.25, 0)</f>
        <v>0</v>
      </c>
      <c r="N1820" s="42" t="n">
        <f aca="false">(L1820*H1820 + M1820*I1820) * K1820</f>
        <v>0</v>
      </c>
      <c r="O1820" s="43" t="n">
        <f aca="false">IF(A1820&lt;=$G$2, $D$2*(1-$D$3), 0)</f>
        <v>0</v>
      </c>
      <c r="P1820" s="44" t="n">
        <f aca="false">O1820*I1820*K1820</f>
        <v>0</v>
      </c>
    </row>
    <row r="1821" customFormat="false" ht="15" hidden="false" customHeight="false" outlineLevel="0" collapsed="false">
      <c r="A1821" s="4" t="n">
        <f aca="false">WORKDAY(A1820, 1)</f>
        <v>46430</v>
      </c>
      <c r="B1821" s="33" t="n">
        <f aca="false">DATE(2000, MONTH(A1821), DAY(A1821))</f>
        <v>36568</v>
      </c>
      <c r="C1821" s="33" t="n">
        <f aca="false">VLOOKUP(B1821, $R$9:$S$13, 2)</f>
        <v>36605</v>
      </c>
      <c r="D1821" s="34" t="n">
        <f aca="false">IF(OR(C1821=B1821, AND(C1821&lt;&gt;C1820, C1820&gt;B1820)), 1, 0)</f>
        <v>0</v>
      </c>
      <c r="E1821" s="4" t="n">
        <f aca="false" t="array" ref="E1821:E1821">INDEX($A$9:A1820, MAX(IF($D$9:D1820=1, ROW(D$9:$D1820)-ROW($D$9)+1, 0)))</f>
        <v>46377</v>
      </c>
      <c r="F1821" s="36" t="n">
        <f aca="false">(A1821-$A$2)/365.25</f>
        <v>6.94318959616701</v>
      </c>
      <c r="G1821" s="37" t="n">
        <f aca="false">INDEX('Default Prob'!$P$5:$P$14,MIN(1+_xlfn.IFNA(MATCH(F1821,'Default Prob'!$F$5:$F$14,1),0),COUNT('Default Prob'!$P$5:$P$14)))</f>
        <v>0.0457509688066373</v>
      </c>
      <c r="H1821" s="37" t="n">
        <f aca="false">H1820*EXP(-G1820*(F1821-F1820))</f>
        <v>0.752790835403974</v>
      </c>
      <c r="I1821" s="38" t="n">
        <f aca="false">H1820-H1821</f>
        <v>9.42999784836474E-005</v>
      </c>
      <c r="J1821" s="39" t="n">
        <f aca="false">INDEX('Default Prob'!$C$3:$C$20, _xlfn.IFNA(MATCH(F1821, 'Default Prob'!$B$3:$B$20, 1), 1))</f>
        <v>-0.00361</v>
      </c>
      <c r="K1821" s="40" t="n">
        <f aca="false">1/((1+J1821)^F1821)</f>
        <v>1.02542818394083</v>
      </c>
      <c r="L1821" s="41" t="n">
        <f aca="false">IF(AND(D1821, A1821 &lt;= $G$2), $D$5*$D$2*(A1821-E1821)/365.25, 0)</f>
        <v>0</v>
      </c>
      <c r="M1821" s="41" t="n">
        <f aca="false">IF(A1821&lt;=$G$2, $D$5*$D$2*(A1821-E1821)/365.25, 0)</f>
        <v>0</v>
      </c>
      <c r="N1821" s="42" t="n">
        <f aca="false">(L1821*H1821 + M1821*I1821) * K1821</f>
        <v>0</v>
      </c>
      <c r="O1821" s="43" t="n">
        <f aca="false">IF(A1821&lt;=$G$2, $D$2*(1-$D$3), 0)</f>
        <v>0</v>
      </c>
      <c r="P1821" s="44" t="n">
        <f aca="false">O1821*I1821*K1821</f>
        <v>0</v>
      </c>
    </row>
    <row r="1822" customFormat="false" ht="15" hidden="false" customHeight="false" outlineLevel="0" collapsed="false">
      <c r="A1822" s="4" t="n">
        <f aca="false">WORKDAY(A1821, 1)</f>
        <v>46433</v>
      </c>
      <c r="B1822" s="33" t="n">
        <f aca="false">DATE(2000, MONTH(A1822), DAY(A1822))</f>
        <v>36571</v>
      </c>
      <c r="C1822" s="33" t="n">
        <f aca="false">VLOOKUP(B1822, $R$9:$S$13, 2)</f>
        <v>36605</v>
      </c>
      <c r="D1822" s="34" t="n">
        <f aca="false">IF(OR(C1822=B1822, AND(C1822&lt;&gt;C1821, C1821&gt;B1821)), 1, 0)</f>
        <v>0</v>
      </c>
      <c r="E1822" s="4" t="n">
        <f aca="false" t="array" ref="E1822:E1822">INDEX($A$9:A1821, MAX(IF($D$9:D1821=1, ROW(D$9:$D1821)-ROW($D$9)+1, 0)))</f>
        <v>46377</v>
      </c>
      <c r="F1822" s="36" t="n">
        <f aca="false">(A1822-$A$2)/365.25</f>
        <v>6.95140314852841</v>
      </c>
      <c r="G1822" s="37" t="n">
        <f aca="false">INDEX('Default Prob'!$P$5:$P$14,MIN(1+_xlfn.IFNA(MATCH(F1822,'Default Prob'!$F$5:$F$14,1),0),COUNT('Default Prob'!$P$5:$P$14)))</f>
        <v>0.0457509688066373</v>
      </c>
      <c r="H1822" s="37" t="n">
        <f aca="false">H1821*EXP(-G1821*(F1822-F1821))</f>
        <v>0.752508006329877</v>
      </c>
      <c r="I1822" s="38" t="n">
        <f aca="false">H1821-H1822</f>
        <v>0.000282829074096158</v>
      </c>
      <c r="J1822" s="39" t="n">
        <f aca="false">INDEX('Default Prob'!$C$3:$C$20, _xlfn.IFNA(MATCH(F1822, 'Default Prob'!$B$3:$B$20, 1), 1))</f>
        <v>-0.00361</v>
      </c>
      <c r="K1822" s="40" t="n">
        <f aca="false">1/((1+J1822)^F1822)</f>
        <v>1.02545864429968</v>
      </c>
      <c r="L1822" s="41" t="n">
        <f aca="false">IF(AND(D1822, A1822 &lt;= $G$2), $D$5*$D$2*(A1822-E1822)/365.25, 0)</f>
        <v>0</v>
      </c>
      <c r="M1822" s="41" t="n">
        <f aca="false">IF(A1822&lt;=$G$2, $D$5*$D$2*(A1822-E1822)/365.25, 0)</f>
        <v>0</v>
      </c>
      <c r="N1822" s="42" t="n">
        <f aca="false">(L1822*H1822 + M1822*I1822) * K1822</f>
        <v>0</v>
      </c>
      <c r="O1822" s="43" t="n">
        <f aca="false">IF(A1822&lt;=$G$2, $D$2*(1-$D$3), 0)</f>
        <v>0</v>
      </c>
      <c r="P1822" s="44" t="n">
        <f aca="false">O1822*I1822*K1822</f>
        <v>0</v>
      </c>
    </row>
    <row r="1823" customFormat="false" ht="15" hidden="false" customHeight="false" outlineLevel="0" collapsed="false">
      <c r="A1823" s="4" t="n">
        <f aca="false">WORKDAY(A1822, 1)</f>
        <v>46434</v>
      </c>
      <c r="B1823" s="33" t="n">
        <f aca="false">DATE(2000, MONTH(A1823), DAY(A1823))</f>
        <v>36572</v>
      </c>
      <c r="C1823" s="33" t="n">
        <f aca="false">VLOOKUP(B1823, $R$9:$S$13, 2)</f>
        <v>36605</v>
      </c>
      <c r="D1823" s="34" t="n">
        <f aca="false">IF(OR(C1823=B1823, AND(C1823&lt;&gt;C1822, C1822&gt;B1822)), 1, 0)</f>
        <v>0</v>
      </c>
      <c r="E1823" s="4" t="n">
        <f aca="false" t="array" ref="E1823:E1823">INDEX($A$9:A1822, MAX(IF($D$9:D1822=1, ROW(D$9:$D1822)-ROW($D$9)+1, 0)))</f>
        <v>46377</v>
      </c>
      <c r="F1823" s="36" t="n">
        <f aca="false">(A1823-$A$2)/365.25</f>
        <v>6.95414099931554</v>
      </c>
      <c r="G1823" s="37" t="n">
        <f aca="false">INDEX('Default Prob'!$P$5:$P$14,MIN(1+_xlfn.IFNA(MATCH(F1823,'Default Prob'!$F$5:$F$14,1),0),COUNT('Default Prob'!$P$5:$P$14)))</f>
        <v>0.0457509688066373</v>
      </c>
      <c r="H1823" s="37" t="n">
        <f aca="false">H1822*EXP(-G1822*(F1823-F1822))</f>
        <v>0.752413753587366</v>
      </c>
      <c r="I1823" s="38" t="n">
        <f aca="false">H1822-H1823</f>
        <v>9.42527425110695E-005</v>
      </c>
      <c r="J1823" s="39" t="n">
        <f aca="false">INDEX('Default Prob'!$C$3:$C$20, _xlfn.IFNA(MATCH(F1823, 'Default Prob'!$B$3:$B$20, 1), 1))</f>
        <v>-0.00361</v>
      </c>
      <c r="K1823" s="40" t="n">
        <f aca="false">1/((1+J1823)^F1823)</f>
        <v>1.0254687979537</v>
      </c>
      <c r="L1823" s="41" t="n">
        <f aca="false">IF(AND(D1823, A1823 &lt;= $G$2), $D$5*$D$2*(A1823-E1823)/365.25, 0)</f>
        <v>0</v>
      </c>
      <c r="M1823" s="41" t="n">
        <f aca="false">IF(A1823&lt;=$G$2, $D$5*$D$2*(A1823-E1823)/365.25, 0)</f>
        <v>0</v>
      </c>
      <c r="N1823" s="42" t="n">
        <f aca="false">(L1823*H1823 + M1823*I1823) * K1823</f>
        <v>0</v>
      </c>
      <c r="O1823" s="43" t="n">
        <f aca="false">IF(A1823&lt;=$G$2, $D$2*(1-$D$3), 0)</f>
        <v>0</v>
      </c>
      <c r="P1823" s="44" t="n">
        <f aca="false">O1823*I1823*K1823</f>
        <v>0</v>
      </c>
    </row>
    <row r="1824" customFormat="false" ht="15" hidden="false" customHeight="false" outlineLevel="0" collapsed="false">
      <c r="A1824" s="4" t="n">
        <f aca="false">WORKDAY(A1823, 1)</f>
        <v>46435</v>
      </c>
      <c r="B1824" s="33" t="n">
        <f aca="false">DATE(2000, MONTH(A1824), DAY(A1824))</f>
        <v>36573</v>
      </c>
      <c r="C1824" s="33" t="n">
        <f aca="false">VLOOKUP(B1824, $R$9:$S$13, 2)</f>
        <v>36605</v>
      </c>
      <c r="D1824" s="34" t="n">
        <f aca="false">IF(OR(C1824=B1824, AND(C1824&lt;&gt;C1823, C1823&gt;B1823)), 1, 0)</f>
        <v>0</v>
      </c>
      <c r="E1824" s="4" t="n">
        <f aca="false" t="array" ref="E1824:E1824">INDEX($A$9:A1823, MAX(IF($D$9:D1823=1, ROW(D$9:$D1823)-ROW($D$9)+1, 0)))</f>
        <v>46377</v>
      </c>
      <c r="F1824" s="36" t="n">
        <f aca="false">(A1824-$A$2)/365.25</f>
        <v>6.95687885010267</v>
      </c>
      <c r="G1824" s="37" t="n">
        <f aca="false">INDEX('Default Prob'!$P$5:$P$14,MIN(1+_xlfn.IFNA(MATCH(F1824,'Default Prob'!$F$5:$F$14,1),0),COUNT('Default Prob'!$P$5:$P$14)))</f>
        <v>0.0457509688066373</v>
      </c>
      <c r="H1824" s="37" t="n">
        <f aca="false">H1823*EXP(-G1823*(F1824-F1823))</f>
        <v>0.752319512650151</v>
      </c>
      <c r="I1824" s="38" t="n">
        <f aca="false">H1823-H1824</f>
        <v>9.42409372155506E-005</v>
      </c>
      <c r="J1824" s="39" t="n">
        <f aca="false">INDEX('Default Prob'!$C$3:$C$20, _xlfn.IFNA(MATCH(F1824, 'Default Prob'!$B$3:$B$20, 1), 1))</f>
        <v>-0.00361</v>
      </c>
      <c r="K1824" s="40" t="n">
        <f aca="false">1/((1+J1824)^F1824)</f>
        <v>1.02547895170826</v>
      </c>
      <c r="L1824" s="41" t="n">
        <f aca="false">IF(AND(D1824, A1824 &lt;= $G$2), $D$5*$D$2*(A1824-E1824)/365.25, 0)</f>
        <v>0</v>
      </c>
      <c r="M1824" s="41" t="n">
        <f aca="false">IF(A1824&lt;=$G$2, $D$5*$D$2*(A1824-E1824)/365.25, 0)</f>
        <v>0</v>
      </c>
      <c r="N1824" s="42" t="n">
        <f aca="false">(L1824*H1824 + M1824*I1824) * K1824</f>
        <v>0</v>
      </c>
      <c r="O1824" s="43" t="n">
        <f aca="false">IF(A1824&lt;=$G$2, $D$2*(1-$D$3), 0)</f>
        <v>0</v>
      </c>
      <c r="P1824" s="44" t="n">
        <f aca="false">O1824*I1824*K1824</f>
        <v>0</v>
      </c>
    </row>
    <row r="1825" customFormat="false" ht="15" hidden="false" customHeight="false" outlineLevel="0" collapsed="false">
      <c r="A1825" s="4" t="n">
        <f aca="false">WORKDAY(A1824, 1)</f>
        <v>46436</v>
      </c>
      <c r="B1825" s="33" t="n">
        <f aca="false">DATE(2000, MONTH(A1825), DAY(A1825))</f>
        <v>36574</v>
      </c>
      <c r="C1825" s="33" t="n">
        <f aca="false">VLOOKUP(B1825, $R$9:$S$13, 2)</f>
        <v>36605</v>
      </c>
      <c r="D1825" s="34" t="n">
        <f aca="false">IF(OR(C1825=B1825, AND(C1825&lt;&gt;C1824, C1824&gt;B1824)), 1, 0)</f>
        <v>0</v>
      </c>
      <c r="E1825" s="4" t="n">
        <f aca="false" t="array" ref="E1825:E1825">INDEX($A$9:A1824, MAX(IF($D$9:D1824=1, ROW(D$9:$D1824)-ROW($D$9)+1, 0)))</f>
        <v>46377</v>
      </c>
      <c r="F1825" s="36" t="n">
        <f aca="false">(A1825-$A$2)/365.25</f>
        <v>6.9596167008898</v>
      </c>
      <c r="G1825" s="37" t="n">
        <f aca="false">INDEX('Default Prob'!$P$5:$P$14,MIN(1+_xlfn.IFNA(MATCH(F1825,'Default Prob'!$F$5:$F$14,1),0),COUNT('Default Prob'!$P$5:$P$14)))</f>
        <v>0.0457509688066373</v>
      </c>
      <c r="H1825" s="37" t="n">
        <f aca="false">H1824*EXP(-G1824*(F1825-F1824))</f>
        <v>0.752225283516752</v>
      </c>
      <c r="I1825" s="38" t="n">
        <f aca="false">H1824-H1825</f>
        <v>9.42291333985157E-005</v>
      </c>
      <c r="J1825" s="39" t="n">
        <f aca="false">INDEX('Default Prob'!$C$3:$C$20, _xlfn.IFNA(MATCH(F1825, 'Default Prob'!$B$3:$B$20, 1), 1))</f>
        <v>-0.00361</v>
      </c>
      <c r="K1825" s="40" t="n">
        <f aca="false">1/((1+J1825)^F1825)</f>
        <v>1.02548910556335</v>
      </c>
      <c r="L1825" s="41" t="n">
        <f aca="false">IF(AND(D1825, A1825 &lt;= $G$2), $D$5*$D$2*(A1825-E1825)/365.25, 0)</f>
        <v>0</v>
      </c>
      <c r="M1825" s="41" t="n">
        <f aca="false">IF(A1825&lt;=$G$2, $D$5*$D$2*(A1825-E1825)/365.25, 0)</f>
        <v>0</v>
      </c>
      <c r="N1825" s="42" t="n">
        <f aca="false">(L1825*H1825 + M1825*I1825) * K1825</f>
        <v>0</v>
      </c>
      <c r="O1825" s="43" t="n">
        <f aca="false">IF(A1825&lt;=$G$2, $D$2*(1-$D$3), 0)</f>
        <v>0</v>
      </c>
      <c r="P1825" s="44" t="n">
        <f aca="false">O1825*I1825*K1825</f>
        <v>0</v>
      </c>
    </row>
    <row r="1826" customFormat="false" ht="15" hidden="false" customHeight="false" outlineLevel="0" collapsed="false">
      <c r="A1826" s="4" t="n">
        <f aca="false">WORKDAY(A1825, 1)</f>
        <v>46437</v>
      </c>
      <c r="B1826" s="33" t="n">
        <f aca="false">DATE(2000, MONTH(A1826), DAY(A1826))</f>
        <v>36575</v>
      </c>
      <c r="C1826" s="33" t="n">
        <f aca="false">VLOOKUP(B1826, $R$9:$S$13, 2)</f>
        <v>36605</v>
      </c>
      <c r="D1826" s="34" t="n">
        <f aca="false">IF(OR(C1826=B1826, AND(C1826&lt;&gt;C1825, C1825&gt;B1825)), 1, 0)</f>
        <v>0</v>
      </c>
      <c r="E1826" s="4" t="n">
        <f aca="false" t="array" ref="E1826:E1826">INDEX($A$9:A1825, MAX(IF($D$9:D1825=1, ROW(D$9:$D1825)-ROW($D$9)+1, 0)))</f>
        <v>46377</v>
      </c>
      <c r="F1826" s="36" t="n">
        <f aca="false">(A1826-$A$2)/365.25</f>
        <v>6.96235455167693</v>
      </c>
      <c r="G1826" s="37" t="n">
        <f aca="false">INDEX('Default Prob'!$P$5:$P$14,MIN(1+_xlfn.IFNA(MATCH(F1826,'Default Prob'!$F$5:$F$14,1),0),COUNT('Default Prob'!$P$5:$P$14)))</f>
        <v>0.0457509688066373</v>
      </c>
      <c r="H1826" s="37" t="n">
        <f aca="false">H1825*EXP(-G1825*(F1826-F1825))</f>
        <v>0.752131066185692</v>
      </c>
      <c r="I1826" s="38" t="n">
        <f aca="false">H1825-H1826</f>
        <v>9.42173310599648E-005</v>
      </c>
      <c r="J1826" s="39" t="n">
        <f aca="false">INDEX('Default Prob'!$C$3:$C$20, _xlfn.IFNA(MATCH(F1826, 'Default Prob'!$B$3:$B$20, 1), 1))</f>
        <v>-0.00361</v>
      </c>
      <c r="K1826" s="40" t="n">
        <f aca="false">1/((1+J1826)^F1826)</f>
        <v>1.02549925951899</v>
      </c>
      <c r="L1826" s="41" t="n">
        <f aca="false">IF(AND(D1826, A1826 &lt;= $G$2), $D$5*$D$2*(A1826-E1826)/365.25, 0)</f>
        <v>0</v>
      </c>
      <c r="M1826" s="41" t="n">
        <f aca="false">IF(A1826&lt;=$G$2, $D$5*$D$2*(A1826-E1826)/365.25, 0)</f>
        <v>0</v>
      </c>
      <c r="N1826" s="42" t="n">
        <f aca="false">(L1826*H1826 + M1826*I1826) * K1826</f>
        <v>0</v>
      </c>
      <c r="O1826" s="43" t="n">
        <f aca="false">IF(A1826&lt;=$G$2, $D$2*(1-$D$3), 0)</f>
        <v>0</v>
      </c>
      <c r="P1826" s="44" t="n">
        <f aca="false">O1826*I1826*K1826</f>
        <v>0</v>
      </c>
    </row>
    <row r="1827" customFormat="false" ht="15" hidden="false" customHeight="false" outlineLevel="0" collapsed="false">
      <c r="A1827" s="4" t="n">
        <f aca="false">WORKDAY(A1826, 1)</f>
        <v>46440</v>
      </c>
      <c r="B1827" s="33" t="n">
        <f aca="false">DATE(2000, MONTH(A1827), DAY(A1827))</f>
        <v>36578</v>
      </c>
      <c r="C1827" s="33" t="n">
        <f aca="false">VLOOKUP(B1827, $R$9:$S$13, 2)</f>
        <v>36605</v>
      </c>
      <c r="D1827" s="34" t="n">
        <f aca="false">IF(OR(C1827=B1827, AND(C1827&lt;&gt;C1826, C1826&gt;B1826)), 1, 0)</f>
        <v>0</v>
      </c>
      <c r="E1827" s="4" t="n">
        <f aca="false" t="array" ref="E1827:E1827">INDEX($A$9:A1826, MAX(IF($D$9:D1826=1, ROW(D$9:$D1826)-ROW($D$9)+1, 0)))</f>
        <v>46377</v>
      </c>
      <c r="F1827" s="36" t="n">
        <f aca="false">(A1827-$A$2)/365.25</f>
        <v>6.97056810403833</v>
      </c>
      <c r="G1827" s="37" t="n">
        <f aca="false">INDEX('Default Prob'!$P$5:$P$14,MIN(1+_xlfn.IFNA(MATCH(F1827,'Default Prob'!$F$5:$F$14,1),0),COUNT('Default Prob'!$P$5:$P$14)))</f>
        <v>0.0457509688066373</v>
      </c>
      <c r="H1827" s="37" t="n">
        <f aca="false">H1826*EXP(-G1826*(F1827-F1826))</f>
        <v>0.751848484991762</v>
      </c>
      <c r="I1827" s="38" t="n">
        <f aca="false">H1826-H1827</f>
        <v>0.00028258119393032</v>
      </c>
      <c r="J1827" s="39" t="n">
        <f aca="false">INDEX('Default Prob'!$C$3:$C$20, _xlfn.IFNA(MATCH(F1827, 'Default Prob'!$B$3:$B$20, 1), 1))</f>
        <v>-0.00361</v>
      </c>
      <c r="K1827" s="40" t="n">
        <f aca="false">1/((1+J1827)^F1827)</f>
        <v>1.02552972198914</v>
      </c>
      <c r="L1827" s="41" t="n">
        <f aca="false">IF(AND(D1827, A1827 &lt;= $G$2), $D$5*$D$2*(A1827-E1827)/365.25, 0)</f>
        <v>0</v>
      </c>
      <c r="M1827" s="41" t="n">
        <f aca="false">IF(A1827&lt;=$G$2, $D$5*$D$2*(A1827-E1827)/365.25, 0)</f>
        <v>0</v>
      </c>
      <c r="N1827" s="42" t="n">
        <f aca="false">(L1827*H1827 + M1827*I1827) * K1827</f>
        <v>0</v>
      </c>
      <c r="O1827" s="43" t="n">
        <f aca="false">IF(A1827&lt;=$G$2, $D$2*(1-$D$3), 0)</f>
        <v>0</v>
      </c>
      <c r="P1827" s="44" t="n">
        <f aca="false">O1827*I1827*K1827</f>
        <v>0</v>
      </c>
    </row>
    <row r="1828" customFormat="false" ht="15" hidden="false" customHeight="false" outlineLevel="0" collapsed="false">
      <c r="A1828" s="4" t="n">
        <f aca="false">WORKDAY(A1827, 1)</f>
        <v>46441</v>
      </c>
      <c r="B1828" s="33" t="n">
        <f aca="false">DATE(2000, MONTH(A1828), DAY(A1828))</f>
        <v>36579</v>
      </c>
      <c r="C1828" s="33" t="n">
        <f aca="false">VLOOKUP(B1828, $R$9:$S$13, 2)</f>
        <v>36605</v>
      </c>
      <c r="D1828" s="34" t="n">
        <f aca="false">IF(OR(C1828=B1828, AND(C1828&lt;&gt;C1827, C1827&gt;B1827)), 1, 0)</f>
        <v>0</v>
      </c>
      <c r="E1828" s="4" t="n">
        <f aca="false" t="array" ref="E1828:E1828">INDEX($A$9:A1827, MAX(IF($D$9:D1827=1, ROW(D$9:$D1827)-ROW($D$9)+1, 0)))</f>
        <v>46377</v>
      </c>
      <c r="F1828" s="36" t="n">
        <f aca="false">(A1828-$A$2)/365.25</f>
        <v>6.97330595482546</v>
      </c>
      <c r="G1828" s="37" t="n">
        <f aca="false">INDEX('Default Prob'!$P$5:$P$14,MIN(1+_xlfn.IFNA(MATCH(F1828,'Default Prob'!$F$5:$F$14,1),0),COUNT('Default Prob'!$P$5:$P$14)))</f>
        <v>0.0457509688066373</v>
      </c>
      <c r="H1828" s="37" t="n">
        <f aca="false">H1827*EXP(-G1827*(F1828-F1827))</f>
        <v>0.751754314855276</v>
      </c>
      <c r="I1828" s="38" t="n">
        <f aca="false">H1827-H1828</f>
        <v>9.41701364864933E-005</v>
      </c>
      <c r="J1828" s="39" t="n">
        <f aca="false">INDEX('Default Prob'!$C$3:$C$20, _xlfn.IFNA(MATCH(F1828, 'Default Prob'!$B$3:$B$20, 1), 1))</f>
        <v>-0.00361</v>
      </c>
      <c r="K1828" s="40" t="n">
        <f aca="false">1/((1+J1828)^F1828)</f>
        <v>1.02553987634694</v>
      </c>
      <c r="L1828" s="41" t="n">
        <f aca="false">IF(AND(D1828, A1828 &lt;= $G$2), $D$5*$D$2*(A1828-E1828)/365.25, 0)</f>
        <v>0</v>
      </c>
      <c r="M1828" s="41" t="n">
        <f aca="false">IF(A1828&lt;=$G$2, $D$5*$D$2*(A1828-E1828)/365.25, 0)</f>
        <v>0</v>
      </c>
      <c r="N1828" s="42" t="n">
        <f aca="false">(L1828*H1828 + M1828*I1828) * K1828</f>
        <v>0</v>
      </c>
      <c r="O1828" s="43" t="n">
        <f aca="false">IF(A1828&lt;=$G$2, $D$2*(1-$D$3), 0)</f>
        <v>0</v>
      </c>
      <c r="P1828" s="44" t="n">
        <f aca="false">O1828*I1828*K1828</f>
        <v>0</v>
      </c>
    </row>
    <row r="1829" customFormat="false" ht="15" hidden="false" customHeight="false" outlineLevel="0" collapsed="false">
      <c r="A1829" s="4" t="n">
        <f aca="false">WORKDAY(A1828, 1)</f>
        <v>46442</v>
      </c>
      <c r="B1829" s="33" t="n">
        <f aca="false">DATE(2000, MONTH(A1829), DAY(A1829))</f>
        <v>36580</v>
      </c>
      <c r="C1829" s="33" t="n">
        <f aca="false">VLOOKUP(B1829, $R$9:$S$13, 2)</f>
        <v>36605</v>
      </c>
      <c r="D1829" s="34" t="n">
        <f aca="false">IF(OR(C1829=B1829, AND(C1829&lt;&gt;C1828, C1828&gt;B1828)), 1, 0)</f>
        <v>0</v>
      </c>
      <c r="E1829" s="4" t="n">
        <f aca="false" t="array" ref="E1829:E1829">INDEX($A$9:A1828, MAX(IF($D$9:D1828=1, ROW(D$9:$D1828)-ROW($D$9)+1, 0)))</f>
        <v>46377</v>
      </c>
      <c r="F1829" s="36" t="n">
        <f aca="false">(A1829-$A$2)/365.25</f>
        <v>6.97604380561259</v>
      </c>
      <c r="G1829" s="37" t="n">
        <f aca="false">INDEX('Default Prob'!$P$5:$P$14,MIN(1+_xlfn.IFNA(MATCH(F1829,'Default Prob'!$F$5:$F$14,1),0),COUNT('Default Prob'!$P$5:$P$14)))</f>
        <v>0.0457509688066373</v>
      </c>
      <c r="H1829" s="37" t="n">
        <f aca="false">H1828*EXP(-G1828*(F1829-F1828))</f>
        <v>0.751660156513738</v>
      </c>
      <c r="I1829" s="38" t="n">
        <f aca="false">H1828-H1829</f>
        <v>9.41583415374758E-005</v>
      </c>
      <c r="J1829" s="39" t="n">
        <f aca="false">INDEX('Default Prob'!$C$3:$C$20, _xlfn.IFNA(MATCH(F1829, 'Default Prob'!$B$3:$B$20, 1), 1))</f>
        <v>-0.00361</v>
      </c>
      <c r="K1829" s="40" t="n">
        <f aca="false">1/((1+J1829)^F1829)</f>
        <v>1.02555003080529</v>
      </c>
      <c r="L1829" s="41" t="n">
        <f aca="false">IF(AND(D1829, A1829 &lt;= $G$2), $D$5*$D$2*(A1829-E1829)/365.25, 0)</f>
        <v>0</v>
      </c>
      <c r="M1829" s="41" t="n">
        <f aca="false">IF(A1829&lt;=$G$2, $D$5*$D$2*(A1829-E1829)/365.25, 0)</f>
        <v>0</v>
      </c>
      <c r="N1829" s="42" t="n">
        <f aca="false">(L1829*H1829 + M1829*I1829) * K1829</f>
        <v>0</v>
      </c>
      <c r="O1829" s="43" t="n">
        <f aca="false">IF(A1829&lt;=$G$2, $D$2*(1-$D$3), 0)</f>
        <v>0</v>
      </c>
      <c r="P1829" s="44" t="n">
        <f aca="false">O1829*I1829*K1829</f>
        <v>0</v>
      </c>
    </row>
    <row r="1830" customFormat="false" ht="15" hidden="false" customHeight="false" outlineLevel="0" collapsed="false">
      <c r="A1830" s="4" t="n">
        <f aca="false">WORKDAY(A1829, 1)</f>
        <v>46443</v>
      </c>
      <c r="B1830" s="33" t="n">
        <f aca="false">DATE(2000, MONTH(A1830), DAY(A1830))</f>
        <v>36581</v>
      </c>
      <c r="C1830" s="33" t="n">
        <f aca="false">VLOOKUP(B1830, $R$9:$S$13, 2)</f>
        <v>36605</v>
      </c>
      <c r="D1830" s="34" t="n">
        <f aca="false">IF(OR(C1830=B1830, AND(C1830&lt;&gt;C1829, C1829&gt;B1829)), 1, 0)</f>
        <v>0</v>
      </c>
      <c r="E1830" s="4" t="n">
        <f aca="false" t="array" ref="E1830:E1830">INDEX($A$9:A1829, MAX(IF($D$9:D1829=1, ROW(D$9:$D1829)-ROW($D$9)+1, 0)))</f>
        <v>46377</v>
      </c>
      <c r="F1830" s="36" t="n">
        <f aca="false">(A1830-$A$2)/365.25</f>
        <v>6.97878165639973</v>
      </c>
      <c r="G1830" s="37" t="n">
        <f aca="false">INDEX('Default Prob'!$P$5:$P$14,MIN(1+_xlfn.IFNA(MATCH(F1830,'Default Prob'!$F$5:$F$14,1),0),COUNT('Default Prob'!$P$5:$P$14)))</f>
        <v>0.0457509688066373</v>
      </c>
      <c r="H1830" s="37" t="n">
        <f aca="false">H1829*EXP(-G1829*(F1830-F1829))</f>
        <v>0.751566009965672</v>
      </c>
      <c r="I1830" s="38" t="n">
        <f aca="false">H1829-H1830</f>
        <v>9.41465480657211E-005</v>
      </c>
      <c r="J1830" s="39" t="n">
        <f aca="false">INDEX('Default Prob'!$C$3:$C$20, _xlfn.IFNA(MATCH(F1830, 'Default Prob'!$B$3:$B$20, 1), 1))</f>
        <v>-0.00361</v>
      </c>
      <c r="K1830" s="40" t="n">
        <f aca="false">1/((1+J1830)^F1830)</f>
        <v>1.02556018536418</v>
      </c>
      <c r="L1830" s="41" t="n">
        <f aca="false">IF(AND(D1830, A1830 &lt;= $G$2), $D$5*$D$2*(A1830-E1830)/365.25, 0)</f>
        <v>0</v>
      </c>
      <c r="M1830" s="41" t="n">
        <f aca="false">IF(A1830&lt;=$G$2, $D$5*$D$2*(A1830-E1830)/365.25, 0)</f>
        <v>0</v>
      </c>
      <c r="N1830" s="42" t="n">
        <f aca="false">(L1830*H1830 + M1830*I1830) * K1830</f>
        <v>0</v>
      </c>
      <c r="O1830" s="43" t="n">
        <f aca="false">IF(A1830&lt;=$G$2, $D$2*(1-$D$3), 0)</f>
        <v>0</v>
      </c>
      <c r="P1830" s="44" t="n">
        <f aca="false">O1830*I1830*K1830</f>
        <v>0</v>
      </c>
    </row>
    <row r="1831" customFormat="false" ht="15" hidden="false" customHeight="false" outlineLevel="0" collapsed="false">
      <c r="A1831" s="4" t="n">
        <f aca="false">WORKDAY(A1830, 1)</f>
        <v>46444</v>
      </c>
      <c r="B1831" s="33" t="n">
        <f aca="false">DATE(2000, MONTH(A1831), DAY(A1831))</f>
        <v>36582</v>
      </c>
      <c r="C1831" s="33" t="n">
        <f aca="false">VLOOKUP(B1831, $R$9:$S$13, 2)</f>
        <v>36605</v>
      </c>
      <c r="D1831" s="34" t="n">
        <f aca="false">IF(OR(C1831=B1831, AND(C1831&lt;&gt;C1830, C1830&gt;B1830)), 1, 0)</f>
        <v>0</v>
      </c>
      <c r="E1831" s="4" t="n">
        <f aca="false" t="array" ref="E1831:E1831">INDEX($A$9:A1830, MAX(IF($D$9:D1830=1, ROW(D$9:$D1830)-ROW($D$9)+1, 0)))</f>
        <v>46377</v>
      </c>
      <c r="F1831" s="36" t="n">
        <f aca="false">(A1831-$A$2)/365.25</f>
        <v>6.98151950718686</v>
      </c>
      <c r="G1831" s="37" t="n">
        <f aca="false">INDEX('Default Prob'!$P$5:$P$14,MIN(1+_xlfn.IFNA(MATCH(F1831,'Default Prob'!$F$5:$F$14,1),0),COUNT('Default Prob'!$P$5:$P$14)))</f>
        <v>0.0457509688066373</v>
      </c>
      <c r="H1831" s="37" t="n">
        <f aca="false">H1830*EXP(-G1830*(F1831-F1830))</f>
        <v>0.751471875209601</v>
      </c>
      <c r="I1831" s="38" t="n">
        <f aca="false">H1830-H1831</f>
        <v>9.41347560711181E-005</v>
      </c>
      <c r="J1831" s="39" t="n">
        <f aca="false">INDEX('Default Prob'!$C$3:$C$20, _xlfn.IFNA(MATCH(F1831, 'Default Prob'!$B$3:$B$20, 1), 1))</f>
        <v>-0.00361</v>
      </c>
      <c r="K1831" s="40" t="n">
        <f aca="false">1/((1+J1831)^F1831)</f>
        <v>1.02557034002362</v>
      </c>
      <c r="L1831" s="41" t="n">
        <f aca="false">IF(AND(D1831, A1831 &lt;= $G$2), $D$5*$D$2*(A1831-E1831)/365.25, 0)</f>
        <v>0</v>
      </c>
      <c r="M1831" s="41" t="n">
        <f aca="false">IF(A1831&lt;=$G$2, $D$5*$D$2*(A1831-E1831)/365.25, 0)</f>
        <v>0</v>
      </c>
      <c r="N1831" s="42" t="n">
        <f aca="false">(L1831*H1831 + M1831*I1831) * K1831</f>
        <v>0</v>
      </c>
      <c r="O1831" s="43" t="n">
        <f aca="false">IF(A1831&lt;=$G$2, $D$2*(1-$D$3), 0)</f>
        <v>0</v>
      </c>
      <c r="P1831" s="44" t="n">
        <f aca="false">O1831*I1831*K1831</f>
        <v>0</v>
      </c>
    </row>
    <row r="1832" customFormat="false" ht="15" hidden="false" customHeight="false" outlineLevel="0" collapsed="false">
      <c r="A1832" s="4" t="n">
        <f aca="false">WORKDAY(A1831, 1)</f>
        <v>46447</v>
      </c>
      <c r="B1832" s="33" t="n">
        <f aca="false">DATE(2000, MONTH(A1832), DAY(A1832))</f>
        <v>36586</v>
      </c>
      <c r="C1832" s="33" t="n">
        <f aca="false">VLOOKUP(B1832, $R$9:$S$13, 2)</f>
        <v>36605</v>
      </c>
      <c r="D1832" s="34" t="n">
        <f aca="false">IF(OR(C1832=B1832, AND(C1832&lt;&gt;C1831, C1831&gt;B1831)), 1, 0)</f>
        <v>0</v>
      </c>
      <c r="E1832" s="4" t="n">
        <f aca="false" t="array" ref="E1832:E1832">INDEX($A$9:A1831, MAX(IF($D$9:D1831=1, ROW(D$9:$D1831)-ROW($D$9)+1, 0)))</f>
        <v>46377</v>
      </c>
      <c r="F1832" s="36" t="n">
        <f aca="false">(A1832-$A$2)/365.25</f>
        <v>6.98973305954825</v>
      </c>
      <c r="G1832" s="37" t="n">
        <f aca="false">INDEX('Default Prob'!$P$5:$P$14,MIN(1+_xlfn.IFNA(MATCH(F1832,'Default Prob'!$F$5:$F$14,1),0),COUNT('Default Prob'!$P$5:$P$14)))</f>
        <v>0.0457509688066373</v>
      </c>
      <c r="H1832" s="37" t="n">
        <f aca="false">H1831*EXP(-G1831*(F1832-F1831))</f>
        <v>0.751189541678587</v>
      </c>
      <c r="I1832" s="38" t="n">
        <f aca="false">H1831-H1832</f>
        <v>0.000282333531014367</v>
      </c>
      <c r="J1832" s="39" t="n">
        <f aca="false">INDEX('Default Prob'!$C$3:$C$20, _xlfn.IFNA(MATCH(F1832, 'Default Prob'!$B$3:$B$20, 1), 1))</f>
        <v>-0.00361</v>
      </c>
      <c r="K1832" s="40" t="n">
        <f aca="false">1/((1+J1832)^F1832)</f>
        <v>1.02560080460521</v>
      </c>
      <c r="L1832" s="41" t="n">
        <f aca="false">IF(AND(D1832, A1832 &lt;= $G$2), $D$5*$D$2*(A1832-E1832)/365.25, 0)</f>
        <v>0</v>
      </c>
      <c r="M1832" s="41" t="n">
        <f aca="false">IF(A1832&lt;=$G$2, $D$5*$D$2*(A1832-E1832)/365.25, 0)</f>
        <v>0</v>
      </c>
      <c r="N1832" s="42" t="n">
        <f aca="false">(L1832*H1832 + M1832*I1832) * K1832</f>
        <v>0</v>
      </c>
      <c r="O1832" s="43" t="n">
        <f aca="false">IF(A1832&lt;=$G$2, $D$2*(1-$D$3), 0)</f>
        <v>0</v>
      </c>
      <c r="P1832" s="44" t="n">
        <f aca="false">O1832*I1832*K1832</f>
        <v>0</v>
      </c>
    </row>
    <row r="1833" customFormat="false" ht="15" hidden="false" customHeight="false" outlineLevel="0" collapsed="false">
      <c r="A1833" s="4" t="n">
        <f aca="false">WORKDAY(A1832, 1)</f>
        <v>46448</v>
      </c>
      <c r="B1833" s="33" t="n">
        <f aca="false">DATE(2000, MONTH(A1833), DAY(A1833))</f>
        <v>36587</v>
      </c>
      <c r="C1833" s="33" t="n">
        <f aca="false">VLOOKUP(B1833, $R$9:$S$13, 2)</f>
        <v>36605</v>
      </c>
      <c r="D1833" s="34" t="n">
        <f aca="false">IF(OR(C1833=B1833, AND(C1833&lt;&gt;C1832, C1832&gt;B1832)), 1, 0)</f>
        <v>0</v>
      </c>
      <c r="E1833" s="4" t="n">
        <f aca="false" t="array" ref="E1833:E1833">INDEX($A$9:A1832, MAX(IF($D$9:D1832=1, ROW(D$9:$D1832)-ROW($D$9)+1, 0)))</f>
        <v>46377</v>
      </c>
      <c r="F1833" s="36" t="n">
        <f aca="false">(A1833-$A$2)/365.25</f>
        <v>6.99247091033539</v>
      </c>
      <c r="G1833" s="37" t="n">
        <f aca="false">INDEX('Default Prob'!$P$5:$P$14,MIN(1+_xlfn.IFNA(MATCH(F1833,'Default Prob'!$F$5:$F$14,1),0),COUNT('Default Prob'!$P$5:$P$14)))</f>
        <v>0.0457509688066373</v>
      </c>
      <c r="H1833" s="37" t="n">
        <f aca="false">H1832*EXP(-G1832*(F1833-F1832))</f>
        <v>0.751095454075726</v>
      </c>
      <c r="I1833" s="38" t="n">
        <f aca="false">H1832-H1833</f>
        <v>9.40876028604487E-005</v>
      </c>
      <c r="J1833" s="39" t="n">
        <f aca="false">INDEX('Default Prob'!$C$3:$C$20, _xlfn.IFNA(MATCH(F1833, 'Default Prob'!$B$3:$B$20, 1), 1))</f>
        <v>-0.00361</v>
      </c>
      <c r="K1833" s="40" t="n">
        <f aca="false">1/((1+J1833)^F1833)</f>
        <v>1.02561095966684</v>
      </c>
      <c r="L1833" s="41" t="n">
        <f aca="false">IF(AND(D1833, A1833 &lt;= $G$2), $D$5*$D$2*(A1833-E1833)/365.25, 0)</f>
        <v>0</v>
      </c>
      <c r="M1833" s="41" t="n">
        <f aca="false">IF(A1833&lt;=$G$2, $D$5*$D$2*(A1833-E1833)/365.25, 0)</f>
        <v>0</v>
      </c>
      <c r="N1833" s="42" t="n">
        <f aca="false">(L1833*H1833 + M1833*I1833) * K1833</f>
        <v>0</v>
      </c>
      <c r="O1833" s="43" t="n">
        <f aca="false">IF(A1833&lt;=$G$2, $D$2*(1-$D$3), 0)</f>
        <v>0</v>
      </c>
      <c r="P1833" s="44" t="n">
        <f aca="false">O1833*I1833*K1833</f>
        <v>0</v>
      </c>
    </row>
    <row r="1834" customFormat="false" ht="15" hidden="false" customHeight="false" outlineLevel="0" collapsed="false">
      <c r="A1834" s="4" t="n">
        <f aca="false">WORKDAY(A1833, 1)</f>
        <v>46449</v>
      </c>
      <c r="B1834" s="33" t="n">
        <f aca="false">DATE(2000, MONTH(A1834), DAY(A1834))</f>
        <v>36588</v>
      </c>
      <c r="C1834" s="33" t="n">
        <f aca="false">VLOOKUP(B1834, $R$9:$S$13, 2)</f>
        <v>36605</v>
      </c>
      <c r="D1834" s="34" t="n">
        <f aca="false">IF(OR(C1834=B1834, AND(C1834&lt;&gt;C1833, C1833&gt;B1833)), 1, 0)</f>
        <v>0</v>
      </c>
      <c r="E1834" s="4" t="n">
        <f aca="false" t="array" ref="E1834:E1834">INDEX($A$9:A1833, MAX(IF($D$9:D1833=1, ROW(D$9:$D1833)-ROW($D$9)+1, 0)))</f>
        <v>46377</v>
      </c>
      <c r="F1834" s="36" t="n">
        <f aca="false">(A1834-$A$2)/365.25</f>
        <v>6.99520876112252</v>
      </c>
      <c r="G1834" s="37" t="n">
        <f aca="false">INDEX('Default Prob'!$P$5:$P$14,MIN(1+_xlfn.IFNA(MATCH(F1834,'Default Prob'!$F$5:$F$14,1),0),COUNT('Default Prob'!$P$5:$P$14)))</f>
        <v>0.0457509688066373</v>
      </c>
      <c r="H1834" s="37" t="n">
        <f aca="false">H1833*EXP(-G1833*(F1834-F1833))</f>
        <v>0.751001378257478</v>
      </c>
      <c r="I1834" s="38" t="n">
        <f aca="false">H1833-H1834</f>
        <v>9.40758182488288E-005</v>
      </c>
      <c r="J1834" s="39" t="n">
        <f aca="false">INDEX('Default Prob'!$C$3:$C$20, _xlfn.IFNA(MATCH(F1834, 'Default Prob'!$B$3:$B$20, 1), 1))</f>
        <v>-0.00361</v>
      </c>
      <c r="K1834" s="40" t="n">
        <f aca="false">1/((1+J1834)^F1834)</f>
        <v>1.02562111482903</v>
      </c>
      <c r="L1834" s="41" t="n">
        <f aca="false">IF(AND(D1834, A1834 &lt;= $G$2), $D$5*$D$2*(A1834-E1834)/365.25, 0)</f>
        <v>0</v>
      </c>
      <c r="M1834" s="41" t="n">
        <f aca="false">IF(A1834&lt;=$G$2, $D$5*$D$2*(A1834-E1834)/365.25, 0)</f>
        <v>0</v>
      </c>
      <c r="N1834" s="42" t="n">
        <f aca="false">(L1834*H1834 + M1834*I1834) * K1834</f>
        <v>0</v>
      </c>
      <c r="O1834" s="43" t="n">
        <f aca="false">IF(A1834&lt;=$G$2, $D$2*(1-$D$3), 0)</f>
        <v>0</v>
      </c>
      <c r="P1834" s="44" t="n">
        <f aca="false">O1834*I1834*K1834</f>
        <v>0</v>
      </c>
    </row>
    <row r="1835" customFormat="false" ht="15" hidden="false" customHeight="false" outlineLevel="0" collapsed="false">
      <c r="A1835" s="4" t="n">
        <f aca="false">WORKDAY(A1834, 1)</f>
        <v>46450</v>
      </c>
      <c r="B1835" s="33" t="n">
        <f aca="false">DATE(2000, MONTH(A1835), DAY(A1835))</f>
        <v>36589</v>
      </c>
      <c r="C1835" s="33" t="n">
        <f aca="false">VLOOKUP(B1835, $R$9:$S$13, 2)</f>
        <v>36605</v>
      </c>
      <c r="D1835" s="34" t="n">
        <f aca="false">IF(OR(C1835=B1835, AND(C1835&lt;&gt;C1834, C1834&gt;B1834)), 1, 0)</f>
        <v>0</v>
      </c>
      <c r="E1835" s="4" t="n">
        <f aca="false" t="array" ref="E1835:E1835">INDEX($A$9:A1834, MAX(IF($D$9:D1834=1, ROW(D$9:$D1834)-ROW($D$9)+1, 0)))</f>
        <v>46377</v>
      </c>
      <c r="F1835" s="36" t="n">
        <f aca="false">(A1835-$A$2)/365.25</f>
        <v>6.99794661190965</v>
      </c>
      <c r="G1835" s="37" t="n">
        <f aca="false">INDEX('Default Prob'!$P$5:$P$14,MIN(1+_xlfn.IFNA(MATCH(F1835,'Default Prob'!$F$5:$F$14,1),0),COUNT('Default Prob'!$P$5:$P$14)))</f>
        <v>0.0457509688066373</v>
      </c>
      <c r="H1835" s="37" t="n">
        <f aca="false">H1834*EXP(-G1834*(F1835-F1834))</f>
        <v>0.750907314222364</v>
      </c>
      <c r="I1835" s="38" t="n">
        <f aca="false">H1834-H1835</f>
        <v>9.40640351132505E-005</v>
      </c>
      <c r="J1835" s="39" t="n">
        <f aca="false">INDEX('Default Prob'!$C$3:$C$20, _xlfn.IFNA(MATCH(F1835, 'Default Prob'!$B$3:$B$20, 1), 1))</f>
        <v>-0.00361</v>
      </c>
      <c r="K1835" s="40" t="n">
        <f aca="false">1/((1+J1835)^F1835)</f>
        <v>1.02563127009176</v>
      </c>
      <c r="L1835" s="41" t="n">
        <f aca="false">IF(AND(D1835, A1835 &lt;= $G$2), $D$5*$D$2*(A1835-E1835)/365.25, 0)</f>
        <v>0</v>
      </c>
      <c r="M1835" s="41" t="n">
        <f aca="false">IF(A1835&lt;=$G$2, $D$5*$D$2*(A1835-E1835)/365.25, 0)</f>
        <v>0</v>
      </c>
      <c r="N1835" s="42" t="n">
        <f aca="false">(L1835*H1835 + M1835*I1835) * K1835</f>
        <v>0</v>
      </c>
      <c r="O1835" s="43" t="n">
        <f aca="false">IF(A1835&lt;=$G$2, $D$2*(1-$D$3), 0)</f>
        <v>0</v>
      </c>
      <c r="P1835" s="44" t="n">
        <f aca="false">O1835*I1835*K1835</f>
        <v>0</v>
      </c>
    </row>
    <row r="1836" customFormat="false" ht="15" hidden="false" customHeight="false" outlineLevel="0" collapsed="false">
      <c r="A1836" s="4" t="n">
        <f aca="false">WORKDAY(A1835, 1)</f>
        <v>46451</v>
      </c>
      <c r="B1836" s="33" t="n">
        <f aca="false">DATE(2000, MONTH(A1836), DAY(A1836))</f>
        <v>36590</v>
      </c>
      <c r="C1836" s="33" t="n">
        <f aca="false">VLOOKUP(B1836, $R$9:$S$13, 2)</f>
        <v>36605</v>
      </c>
      <c r="D1836" s="34" t="n">
        <f aca="false">IF(OR(C1836=B1836, AND(C1836&lt;&gt;C1835, C1835&gt;B1835)), 1, 0)</f>
        <v>0</v>
      </c>
      <c r="E1836" s="4" t="n">
        <f aca="false" t="array" ref="E1836:E1836">INDEX($A$9:A1835, MAX(IF($D$9:D1835=1, ROW(D$9:$D1835)-ROW($D$9)+1, 0)))</f>
        <v>46377</v>
      </c>
      <c r="F1836" s="36" t="n">
        <f aca="false">(A1836-$A$2)/365.25</f>
        <v>7.00068446269678</v>
      </c>
      <c r="G1836" s="37" t="n">
        <f aca="false">INDEX('Default Prob'!$P$5:$P$14,MIN(1+_xlfn.IFNA(MATCH(F1836,'Default Prob'!$F$5:$F$14,1),0),COUNT('Default Prob'!$P$5:$P$14)))</f>
        <v>0.0388543457092687</v>
      </c>
      <c r="H1836" s="37" t="n">
        <f aca="false">H1835*EXP(-G1835*(F1836-F1835))</f>
        <v>0.750813261968911</v>
      </c>
      <c r="I1836" s="38" t="n">
        <f aca="false">H1835-H1836</f>
        <v>9.40522534534916E-005</v>
      </c>
      <c r="J1836" s="39" t="n">
        <f aca="false">INDEX('Default Prob'!$C$3:$C$20, _xlfn.IFNA(MATCH(F1836, 'Default Prob'!$B$3:$B$20, 1), 1))</f>
        <v>-0.00279</v>
      </c>
      <c r="K1836" s="40" t="n">
        <f aca="false">1/((1+J1836)^F1836)</f>
        <v>1.01975174197422</v>
      </c>
      <c r="L1836" s="41" t="n">
        <f aca="false">IF(AND(D1836, A1836 &lt;= $G$2), $D$5*$D$2*(A1836-E1836)/365.25, 0)</f>
        <v>0</v>
      </c>
      <c r="M1836" s="41" t="n">
        <f aca="false">IF(A1836&lt;=$G$2, $D$5*$D$2*(A1836-E1836)/365.25, 0)</f>
        <v>0</v>
      </c>
      <c r="N1836" s="42" t="n">
        <f aca="false">(L1836*H1836 + M1836*I1836) * K1836</f>
        <v>0</v>
      </c>
      <c r="O1836" s="43" t="n">
        <f aca="false">IF(A1836&lt;=$G$2, $D$2*(1-$D$3), 0)</f>
        <v>0</v>
      </c>
      <c r="P1836" s="44" t="n">
        <f aca="false">O1836*I1836*K1836</f>
        <v>0</v>
      </c>
    </row>
    <row r="1837" customFormat="false" ht="15" hidden="false" customHeight="false" outlineLevel="0" collapsed="false">
      <c r="A1837" s="4" t="n">
        <f aca="false">WORKDAY(A1836, 1)</f>
        <v>46454</v>
      </c>
      <c r="B1837" s="33" t="n">
        <f aca="false">DATE(2000, MONTH(A1837), DAY(A1837))</f>
        <v>36593</v>
      </c>
      <c r="C1837" s="33" t="n">
        <f aca="false">VLOOKUP(B1837, $R$9:$S$13, 2)</f>
        <v>36605</v>
      </c>
      <c r="D1837" s="34" t="n">
        <f aca="false">IF(OR(C1837=B1837, AND(C1837&lt;&gt;C1836, C1836&gt;B1836)), 1, 0)</f>
        <v>0</v>
      </c>
      <c r="E1837" s="4" t="n">
        <f aca="false" t="array" ref="E1837:E1837">INDEX($A$9:A1836, MAX(IF($D$9:D1836=1, ROW(D$9:$D1836)-ROW($D$9)+1, 0)))</f>
        <v>46377</v>
      </c>
      <c r="F1837" s="36" t="n">
        <f aca="false">(A1837-$A$2)/365.25</f>
        <v>7.00889801505818</v>
      </c>
      <c r="G1837" s="37" t="n">
        <f aca="false">INDEX('Default Prob'!$P$5:$P$14,MIN(1+_xlfn.IFNA(MATCH(F1837,'Default Prob'!$F$5:$F$14,1),0),COUNT('Default Prob'!$P$5:$P$14)))</f>
        <v>0.0388543457092687</v>
      </c>
      <c r="H1837" s="37" t="n">
        <f aca="false">H1836*EXP(-G1836*(F1837-F1836))</f>
        <v>0.750573691507972</v>
      </c>
      <c r="I1837" s="38" t="n">
        <f aca="false">H1836-H1837</f>
        <v>0.000239570460939142</v>
      </c>
      <c r="J1837" s="39" t="n">
        <f aca="false">INDEX('Default Prob'!$C$3:$C$20, _xlfn.IFNA(MATCH(F1837, 'Default Prob'!$B$3:$B$20, 1), 1))</f>
        <v>-0.00279</v>
      </c>
      <c r="K1837" s="40" t="n">
        <f aca="false">1/((1+J1837)^F1837)</f>
        <v>1.01977514334073</v>
      </c>
      <c r="L1837" s="41" t="n">
        <f aca="false">IF(AND(D1837, A1837 &lt;= $G$2), $D$5*$D$2*(A1837-E1837)/365.25, 0)</f>
        <v>0</v>
      </c>
      <c r="M1837" s="41" t="n">
        <f aca="false">IF(A1837&lt;=$G$2, $D$5*$D$2*(A1837-E1837)/365.25, 0)</f>
        <v>0</v>
      </c>
      <c r="N1837" s="42" t="n">
        <f aca="false">(L1837*H1837 + M1837*I1837) * K1837</f>
        <v>0</v>
      </c>
      <c r="O1837" s="43" t="n">
        <f aca="false">IF(A1837&lt;=$G$2, $D$2*(1-$D$3), 0)</f>
        <v>0</v>
      </c>
      <c r="P1837" s="44" t="n">
        <f aca="false">O1837*I1837*K1837</f>
        <v>0</v>
      </c>
    </row>
    <row r="1838" customFormat="false" ht="15" hidden="false" customHeight="false" outlineLevel="0" collapsed="false">
      <c r="A1838" s="4" t="n">
        <f aca="false">WORKDAY(A1837, 1)</f>
        <v>46455</v>
      </c>
      <c r="B1838" s="33" t="n">
        <f aca="false">DATE(2000, MONTH(A1838), DAY(A1838))</f>
        <v>36594</v>
      </c>
      <c r="C1838" s="33" t="n">
        <f aca="false">VLOOKUP(B1838, $R$9:$S$13, 2)</f>
        <v>36605</v>
      </c>
      <c r="D1838" s="34" t="n">
        <f aca="false">IF(OR(C1838=B1838, AND(C1838&lt;&gt;C1837, C1837&gt;B1837)), 1, 0)</f>
        <v>0</v>
      </c>
      <c r="E1838" s="4" t="n">
        <f aca="false" t="array" ref="E1838:E1838">INDEX($A$9:A1837, MAX(IF($D$9:D1837=1, ROW(D$9:$D1837)-ROW($D$9)+1, 0)))</f>
        <v>46377</v>
      </c>
      <c r="F1838" s="36" t="n">
        <f aca="false">(A1838-$A$2)/365.25</f>
        <v>7.01163586584531</v>
      </c>
      <c r="G1838" s="37" t="n">
        <f aca="false">INDEX('Default Prob'!$P$5:$P$14,MIN(1+_xlfn.IFNA(MATCH(F1838,'Default Prob'!$F$5:$F$14,1),0),COUNT('Default Prob'!$P$5:$P$14)))</f>
        <v>0.0388543457092687</v>
      </c>
      <c r="H1838" s="37" t="n">
        <f aca="false">H1837*EXP(-G1837*(F1838-F1837))</f>
        <v>0.750493851676074</v>
      </c>
      <c r="I1838" s="38" t="n">
        <f aca="false">H1837-H1838</f>
        <v>7.98398318971882E-005</v>
      </c>
      <c r="J1838" s="39" t="n">
        <f aca="false">INDEX('Default Prob'!$C$3:$C$20, _xlfn.IFNA(MATCH(F1838, 'Default Prob'!$B$3:$B$20, 1), 1))</f>
        <v>-0.00279</v>
      </c>
      <c r="K1838" s="40" t="n">
        <f aca="false">1/((1+J1838)^F1838)</f>
        <v>1.01978294391557</v>
      </c>
      <c r="L1838" s="41" t="n">
        <f aca="false">IF(AND(D1838, A1838 &lt;= $G$2), $D$5*$D$2*(A1838-E1838)/365.25, 0)</f>
        <v>0</v>
      </c>
      <c r="M1838" s="41" t="n">
        <f aca="false">IF(A1838&lt;=$G$2, $D$5*$D$2*(A1838-E1838)/365.25, 0)</f>
        <v>0</v>
      </c>
      <c r="N1838" s="42" t="n">
        <f aca="false">(L1838*H1838 + M1838*I1838) * K1838</f>
        <v>0</v>
      </c>
      <c r="O1838" s="43" t="n">
        <f aca="false">IF(A1838&lt;=$G$2, $D$2*(1-$D$3), 0)</f>
        <v>0</v>
      </c>
      <c r="P1838" s="44" t="n">
        <f aca="false">O1838*I1838*K1838</f>
        <v>0</v>
      </c>
    </row>
    <row r="1839" customFormat="false" ht="15" hidden="false" customHeight="false" outlineLevel="0" collapsed="false">
      <c r="A1839" s="4" t="n">
        <f aca="false">WORKDAY(A1838, 1)</f>
        <v>46456</v>
      </c>
      <c r="B1839" s="33" t="n">
        <f aca="false">DATE(2000, MONTH(A1839), DAY(A1839))</f>
        <v>36595</v>
      </c>
      <c r="C1839" s="33" t="n">
        <f aca="false">VLOOKUP(B1839, $R$9:$S$13, 2)</f>
        <v>36605</v>
      </c>
      <c r="D1839" s="34" t="n">
        <f aca="false">IF(OR(C1839=B1839, AND(C1839&lt;&gt;C1838, C1838&gt;B1838)), 1, 0)</f>
        <v>0</v>
      </c>
      <c r="E1839" s="4" t="n">
        <f aca="false" t="array" ref="E1839:E1839">INDEX($A$9:A1838, MAX(IF($D$9:D1838=1, ROW(D$9:$D1838)-ROW($D$9)+1, 0)))</f>
        <v>46377</v>
      </c>
      <c r="F1839" s="36" t="n">
        <f aca="false">(A1839-$A$2)/365.25</f>
        <v>7.01437371663244</v>
      </c>
      <c r="G1839" s="37" t="n">
        <f aca="false">INDEX('Default Prob'!$P$5:$P$14,MIN(1+_xlfn.IFNA(MATCH(F1839,'Default Prob'!$F$5:$F$14,1),0),COUNT('Default Prob'!$P$5:$P$14)))</f>
        <v>0.0388543457092687</v>
      </c>
      <c r="H1839" s="37" t="n">
        <f aca="false">H1838*EXP(-G1838*(F1839-F1838))</f>
        <v>0.750414020336879</v>
      </c>
      <c r="I1839" s="38" t="n">
        <f aca="false">H1838-H1839</f>
        <v>7.98313391950911E-005</v>
      </c>
      <c r="J1839" s="39" t="n">
        <f aca="false">INDEX('Default Prob'!$C$3:$C$20, _xlfn.IFNA(MATCH(F1839, 'Default Prob'!$B$3:$B$20, 1), 1))</f>
        <v>-0.00279</v>
      </c>
      <c r="K1839" s="40" t="n">
        <f aca="false">1/((1+J1839)^F1839)</f>
        <v>1.01979074455008</v>
      </c>
      <c r="L1839" s="41" t="n">
        <f aca="false">IF(AND(D1839, A1839 &lt;= $G$2), $D$5*$D$2*(A1839-E1839)/365.25, 0)</f>
        <v>0</v>
      </c>
      <c r="M1839" s="41" t="n">
        <f aca="false">IF(A1839&lt;=$G$2, $D$5*$D$2*(A1839-E1839)/365.25, 0)</f>
        <v>0</v>
      </c>
      <c r="N1839" s="42" t="n">
        <f aca="false">(L1839*H1839 + M1839*I1839) * K1839</f>
        <v>0</v>
      </c>
      <c r="O1839" s="43" t="n">
        <f aca="false">IF(A1839&lt;=$G$2, $D$2*(1-$D$3), 0)</f>
        <v>0</v>
      </c>
      <c r="P1839" s="44" t="n">
        <f aca="false">O1839*I1839*K1839</f>
        <v>0</v>
      </c>
    </row>
    <row r="1840" customFormat="false" ht="15" hidden="false" customHeight="false" outlineLevel="0" collapsed="false">
      <c r="A1840" s="4" t="n">
        <f aca="false">WORKDAY(A1839, 1)</f>
        <v>46457</v>
      </c>
      <c r="B1840" s="33" t="n">
        <f aca="false">DATE(2000, MONTH(A1840), DAY(A1840))</f>
        <v>36596</v>
      </c>
      <c r="C1840" s="33" t="n">
        <f aca="false">VLOOKUP(B1840, $R$9:$S$13, 2)</f>
        <v>36605</v>
      </c>
      <c r="D1840" s="34" t="n">
        <f aca="false">IF(OR(C1840=B1840, AND(C1840&lt;&gt;C1839, C1839&gt;B1839)), 1, 0)</f>
        <v>0</v>
      </c>
      <c r="E1840" s="4" t="n">
        <f aca="false" t="array" ref="E1840:E1840">INDEX($A$9:A1839, MAX(IF($D$9:D1839=1, ROW(D$9:$D1839)-ROW($D$9)+1, 0)))</f>
        <v>46377</v>
      </c>
      <c r="F1840" s="36" t="n">
        <f aca="false">(A1840-$A$2)/365.25</f>
        <v>7.01711156741958</v>
      </c>
      <c r="G1840" s="37" t="n">
        <f aca="false">INDEX('Default Prob'!$P$5:$P$14,MIN(1+_xlfn.IFNA(MATCH(F1840,'Default Prob'!$F$5:$F$14,1),0),COUNT('Default Prob'!$P$5:$P$14)))</f>
        <v>0.0388543457092687</v>
      </c>
      <c r="H1840" s="37" t="n">
        <f aca="false">H1839*EXP(-G1839*(F1840-F1839))</f>
        <v>0.750334197489483</v>
      </c>
      <c r="I1840" s="38" t="n">
        <f aca="false">H1839-H1840</f>
        <v>7.98228473963825E-005</v>
      </c>
      <c r="J1840" s="39" t="n">
        <f aca="false">INDEX('Default Prob'!$C$3:$C$20, _xlfn.IFNA(MATCH(F1840, 'Default Prob'!$B$3:$B$20, 1), 1))</f>
        <v>-0.00279</v>
      </c>
      <c r="K1840" s="40" t="n">
        <f aca="false">1/((1+J1840)^F1840)</f>
        <v>1.01979854524426</v>
      </c>
      <c r="L1840" s="41" t="n">
        <f aca="false">IF(AND(D1840, A1840 &lt;= $G$2), $D$5*$D$2*(A1840-E1840)/365.25, 0)</f>
        <v>0</v>
      </c>
      <c r="M1840" s="41" t="n">
        <f aca="false">IF(A1840&lt;=$G$2, $D$5*$D$2*(A1840-E1840)/365.25, 0)</f>
        <v>0</v>
      </c>
      <c r="N1840" s="42" t="n">
        <f aca="false">(L1840*H1840 + M1840*I1840) * K1840</f>
        <v>0</v>
      </c>
      <c r="O1840" s="43" t="n">
        <f aca="false">IF(A1840&lt;=$G$2, $D$2*(1-$D$3), 0)</f>
        <v>0</v>
      </c>
      <c r="P1840" s="44" t="n">
        <f aca="false">O1840*I1840*K1840</f>
        <v>0</v>
      </c>
    </row>
    <row r="1841" customFormat="false" ht="15" hidden="false" customHeight="false" outlineLevel="0" collapsed="false">
      <c r="A1841" s="4" t="n">
        <f aca="false">WORKDAY(A1840, 1)</f>
        <v>46458</v>
      </c>
      <c r="B1841" s="33" t="n">
        <f aca="false">DATE(2000, MONTH(A1841), DAY(A1841))</f>
        <v>36597</v>
      </c>
      <c r="C1841" s="33" t="n">
        <f aca="false">VLOOKUP(B1841, $R$9:$S$13, 2)</f>
        <v>36605</v>
      </c>
      <c r="D1841" s="34" t="n">
        <f aca="false">IF(OR(C1841=B1841, AND(C1841&lt;&gt;C1840, C1840&gt;B1840)), 1, 0)</f>
        <v>0</v>
      </c>
      <c r="E1841" s="4" t="n">
        <f aca="false" t="array" ref="E1841:E1841">INDEX($A$9:A1840, MAX(IF($D$9:D1840=1, ROW(D$9:$D1840)-ROW($D$9)+1, 0)))</f>
        <v>46377</v>
      </c>
      <c r="F1841" s="36" t="n">
        <f aca="false">(A1841-$A$2)/365.25</f>
        <v>7.01984941820671</v>
      </c>
      <c r="G1841" s="37" t="n">
        <f aca="false">INDEX('Default Prob'!$P$5:$P$14,MIN(1+_xlfn.IFNA(MATCH(F1841,'Default Prob'!$F$5:$F$14,1),0),COUNT('Default Prob'!$P$5:$P$14)))</f>
        <v>0.0388543457092687</v>
      </c>
      <c r="H1841" s="37" t="n">
        <f aca="false">H1840*EXP(-G1840*(F1841-F1840))</f>
        <v>0.750254383132982</v>
      </c>
      <c r="I1841" s="38" t="n">
        <f aca="false">H1840-H1841</f>
        <v>7.98143565009513E-005</v>
      </c>
      <c r="J1841" s="39" t="n">
        <f aca="false">INDEX('Default Prob'!$C$3:$C$20, _xlfn.IFNA(MATCH(F1841, 'Default Prob'!$B$3:$B$20, 1), 1))</f>
        <v>-0.00279</v>
      </c>
      <c r="K1841" s="40" t="n">
        <f aca="false">1/((1+J1841)^F1841)</f>
        <v>1.01980634599811</v>
      </c>
      <c r="L1841" s="41" t="n">
        <f aca="false">IF(AND(D1841, A1841 &lt;= $G$2), $D$5*$D$2*(A1841-E1841)/365.25, 0)</f>
        <v>0</v>
      </c>
      <c r="M1841" s="41" t="n">
        <f aca="false">IF(A1841&lt;=$G$2, $D$5*$D$2*(A1841-E1841)/365.25, 0)</f>
        <v>0</v>
      </c>
      <c r="N1841" s="42" t="n">
        <f aca="false">(L1841*H1841 + M1841*I1841) * K1841</f>
        <v>0</v>
      </c>
      <c r="O1841" s="43" t="n">
        <f aca="false">IF(A1841&lt;=$G$2, $D$2*(1-$D$3), 0)</f>
        <v>0</v>
      </c>
      <c r="P1841" s="44" t="n">
        <f aca="false">O1841*I1841*K1841</f>
        <v>0</v>
      </c>
    </row>
    <row r="1842" customFormat="false" ht="15" hidden="false" customHeight="false" outlineLevel="0" collapsed="false">
      <c r="A1842" s="4" t="n">
        <f aca="false">WORKDAY(A1841, 1)</f>
        <v>46461</v>
      </c>
      <c r="B1842" s="33" t="n">
        <f aca="false">DATE(2000, MONTH(A1842), DAY(A1842))</f>
        <v>36600</v>
      </c>
      <c r="C1842" s="33" t="n">
        <f aca="false">VLOOKUP(B1842, $R$9:$S$13, 2)</f>
        <v>36605</v>
      </c>
      <c r="D1842" s="34" t="n">
        <f aca="false">IF(OR(C1842=B1842, AND(C1842&lt;&gt;C1841, C1841&gt;B1841)), 1, 0)</f>
        <v>0</v>
      </c>
      <c r="E1842" s="4" t="n">
        <f aca="false" t="array" ref="E1842:E1842">INDEX($A$9:A1841, MAX(IF($D$9:D1841=1, ROW(D$9:$D1841)-ROW($D$9)+1, 0)))</f>
        <v>46377</v>
      </c>
      <c r="F1842" s="36" t="n">
        <f aca="false">(A1842-$A$2)/365.25</f>
        <v>7.0280629705681</v>
      </c>
      <c r="G1842" s="37" t="n">
        <f aca="false">INDEX('Default Prob'!$P$5:$P$14,MIN(1+_xlfn.IFNA(MATCH(F1842,'Default Prob'!$F$5:$F$14,1),0),COUNT('Default Prob'!$P$5:$P$14)))</f>
        <v>0.0388543457092687</v>
      </c>
      <c r="H1842" s="37" t="n">
        <f aca="false">H1841*EXP(-G1841*(F1842-F1841))</f>
        <v>0.75001499099982</v>
      </c>
      <c r="I1842" s="38" t="n">
        <f aca="false">H1841-H1842</f>
        <v>0.000239392133161598</v>
      </c>
      <c r="J1842" s="39" t="n">
        <f aca="false">INDEX('Default Prob'!$C$3:$C$20, _xlfn.IFNA(MATCH(F1842, 'Default Prob'!$B$3:$B$20, 1), 1))</f>
        <v>-0.00279</v>
      </c>
      <c r="K1842" s="40" t="n">
        <f aca="false">1/((1+J1842)^F1842)</f>
        <v>1.01982974861768</v>
      </c>
      <c r="L1842" s="41" t="n">
        <f aca="false">IF(AND(D1842, A1842 &lt;= $G$2), $D$5*$D$2*(A1842-E1842)/365.25, 0)</f>
        <v>0</v>
      </c>
      <c r="M1842" s="41" t="n">
        <f aca="false">IF(A1842&lt;=$G$2, $D$5*$D$2*(A1842-E1842)/365.25, 0)</f>
        <v>0</v>
      </c>
      <c r="N1842" s="42" t="n">
        <f aca="false">(L1842*H1842 + M1842*I1842) * K1842</f>
        <v>0</v>
      </c>
      <c r="O1842" s="43" t="n">
        <f aca="false">IF(A1842&lt;=$G$2, $D$2*(1-$D$3), 0)</f>
        <v>0</v>
      </c>
      <c r="P1842" s="44" t="n">
        <f aca="false">O1842*I1842*K1842</f>
        <v>0</v>
      </c>
    </row>
    <row r="1843" customFormat="false" ht="15" hidden="false" customHeight="false" outlineLevel="0" collapsed="false">
      <c r="A1843" s="4" t="n">
        <f aca="false">WORKDAY(A1842, 1)</f>
        <v>46462</v>
      </c>
      <c r="B1843" s="33" t="n">
        <f aca="false">DATE(2000, MONTH(A1843), DAY(A1843))</f>
        <v>36601</v>
      </c>
      <c r="C1843" s="33" t="n">
        <f aca="false">VLOOKUP(B1843, $R$9:$S$13, 2)</f>
        <v>36605</v>
      </c>
      <c r="D1843" s="34" t="n">
        <f aca="false">IF(OR(C1843=B1843, AND(C1843&lt;&gt;C1842, C1842&gt;B1842)), 1, 0)</f>
        <v>0</v>
      </c>
      <c r="E1843" s="4" t="n">
        <f aca="false" t="array" ref="E1843:E1843">INDEX($A$9:A1842, MAX(IF($D$9:D1842=1, ROW(D$9:$D1842)-ROW($D$9)+1, 0)))</f>
        <v>46377</v>
      </c>
      <c r="F1843" s="36" t="n">
        <f aca="false">(A1843-$A$2)/365.25</f>
        <v>7.03080082135524</v>
      </c>
      <c r="G1843" s="37" t="n">
        <f aca="false">INDEX('Default Prob'!$P$5:$P$14,MIN(1+_xlfn.IFNA(MATCH(F1843,'Default Prob'!$F$5:$F$14,1),0),COUNT('Default Prob'!$P$5:$P$14)))</f>
        <v>0.0388543457092687</v>
      </c>
      <c r="H1843" s="37" t="n">
        <f aca="false">H1842*EXP(-G1842*(F1843-F1842))</f>
        <v>0.74993521059787</v>
      </c>
      <c r="I1843" s="38" t="n">
        <f aca="false">H1842-H1843</f>
        <v>7.97804019502246E-005</v>
      </c>
      <c r="J1843" s="39" t="n">
        <f aca="false">INDEX('Default Prob'!$C$3:$C$20, _xlfn.IFNA(MATCH(F1843, 'Default Prob'!$B$3:$B$20, 1), 1))</f>
        <v>-0.00279</v>
      </c>
      <c r="K1843" s="40" t="n">
        <f aca="false">1/((1+J1843)^F1843)</f>
        <v>1.01983754961021</v>
      </c>
      <c r="L1843" s="41" t="n">
        <f aca="false">IF(AND(D1843, A1843 &lt;= $G$2), $D$5*$D$2*(A1843-E1843)/365.25, 0)</f>
        <v>0</v>
      </c>
      <c r="M1843" s="41" t="n">
        <f aca="false">IF(A1843&lt;=$G$2, $D$5*$D$2*(A1843-E1843)/365.25, 0)</f>
        <v>0</v>
      </c>
      <c r="N1843" s="42" t="n">
        <f aca="false">(L1843*H1843 + M1843*I1843) * K1843</f>
        <v>0</v>
      </c>
      <c r="O1843" s="43" t="n">
        <f aca="false">IF(A1843&lt;=$G$2, $D$2*(1-$D$3), 0)</f>
        <v>0</v>
      </c>
      <c r="P1843" s="44" t="n">
        <f aca="false">O1843*I1843*K1843</f>
        <v>0</v>
      </c>
    </row>
    <row r="1844" customFormat="false" ht="15" hidden="false" customHeight="false" outlineLevel="0" collapsed="false">
      <c r="A1844" s="4" t="n">
        <f aca="false">WORKDAY(A1843, 1)</f>
        <v>46463</v>
      </c>
      <c r="B1844" s="33" t="n">
        <f aca="false">DATE(2000, MONTH(A1844), DAY(A1844))</f>
        <v>36602</v>
      </c>
      <c r="C1844" s="33" t="n">
        <f aca="false">VLOOKUP(B1844, $R$9:$S$13, 2)</f>
        <v>36605</v>
      </c>
      <c r="D1844" s="34" t="n">
        <f aca="false">IF(OR(C1844=B1844, AND(C1844&lt;&gt;C1843, C1843&gt;B1843)), 1, 0)</f>
        <v>0</v>
      </c>
      <c r="E1844" s="4" t="n">
        <f aca="false" t="array" ref="E1844:E1844">INDEX($A$9:A1843, MAX(IF($D$9:D1843=1, ROW(D$9:$D1843)-ROW($D$9)+1, 0)))</f>
        <v>46377</v>
      </c>
      <c r="F1844" s="36" t="n">
        <f aca="false">(A1844-$A$2)/365.25</f>
        <v>7.03353867214237</v>
      </c>
      <c r="G1844" s="37" t="n">
        <f aca="false">INDEX('Default Prob'!$P$5:$P$14,MIN(1+_xlfn.IFNA(MATCH(F1844,'Default Prob'!$F$5:$F$14,1),0),COUNT('Default Prob'!$P$5:$P$14)))</f>
        <v>0.0388543457092687</v>
      </c>
      <c r="H1844" s="37" t="n">
        <f aca="false">H1843*EXP(-G1843*(F1844-F1843))</f>
        <v>0.749855438682301</v>
      </c>
      <c r="I1844" s="38" t="n">
        <f aca="false">H1843-H1844</f>
        <v>7.97719155697374E-005</v>
      </c>
      <c r="J1844" s="39" t="n">
        <f aca="false">INDEX('Default Prob'!$C$3:$C$20, _xlfn.IFNA(MATCH(F1844, 'Default Prob'!$B$3:$B$20, 1), 1))</f>
        <v>-0.00279</v>
      </c>
      <c r="K1844" s="40" t="n">
        <f aca="false">1/((1+J1844)^F1844)</f>
        <v>1.01984535066242</v>
      </c>
      <c r="L1844" s="41" t="n">
        <f aca="false">IF(AND(D1844, A1844 &lt;= $G$2), $D$5*$D$2*(A1844-E1844)/365.25, 0)</f>
        <v>0</v>
      </c>
      <c r="M1844" s="41" t="n">
        <f aca="false">IF(A1844&lt;=$G$2, $D$5*$D$2*(A1844-E1844)/365.25, 0)</f>
        <v>0</v>
      </c>
      <c r="N1844" s="42" t="n">
        <f aca="false">(L1844*H1844 + M1844*I1844) * K1844</f>
        <v>0</v>
      </c>
      <c r="O1844" s="43" t="n">
        <f aca="false">IF(A1844&lt;=$G$2, $D$2*(1-$D$3), 0)</f>
        <v>0</v>
      </c>
      <c r="P1844" s="44" t="n">
        <f aca="false">O1844*I1844*K1844</f>
        <v>0</v>
      </c>
    </row>
    <row r="1845" customFormat="false" ht="15" hidden="false" customHeight="false" outlineLevel="0" collapsed="false">
      <c r="A1845" s="4" t="n">
        <f aca="false">WORKDAY(A1844, 1)</f>
        <v>46464</v>
      </c>
      <c r="B1845" s="33" t="n">
        <f aca="false">DATE(2000, MONTH(A1845), DAY(A1845))</f>
        <v>36603</v>
      </c>
      <c r="C1845" s="33" t="n">
        <f aca="false">VLOOKUP(B1845, $R$9:$S$13, 2)</f>
        <v>36605</v>
      </c>
      <c r="D1845" s="34" t="n">
        <f aca="false">IF(OR(C1845=B1845, AND(C1845&lt;&gt;C1844, C1844&gt;B1844)), 1, 0)</f>
        <v>0</v>
      </c>
      <c r="E1845" s="4" t="n">
        <f aca="false" t="array" ref="E1845:E1845">INDEX($A$9:A1844, MAX(IF($D$9:D1844=1, ROW(D$9:$D1844)-ROW($D$9)+1, 0)))</f>
        <v>46377</v>
      </c>
      <c r="F1845" s="36" t="n">
        <f aca="false">(A1845-$A$2)/365.25</f>
        <v>7.0362765229295</v>
      </c>
      <c r="G1845" s="37" t="n">
        <f aca="false">INDEX('Default Prob'!$P$5:$P$14,MIN(1+_xlfn.IFNA(MATCH(F1845,'Default Prob'!$F$5:$F$14,1),0),COUNT('Default Prob'!$P$5:$P$14)))</f>
        <v>0.0388543457092687</v>
      </c>
      <c r="H1845" s="37" t="n">
        <f aca="false">H1844*EXP(-G1844*(F1845-F1844))</f>
        <v>0.749775675252208</v>
      </c>
      <c r="I1845" s="38" t="n">
        <f aca="false">H1844-H1845</f>
        <v>7.97634300920835E-005</v>
      </c>
      <c r="J1845" s="39" t="n">
        <f aca="false">INDEX('Default Prob'!$C$3:$C$20, _xlfn.IFNA(MATCH(F1845, 'Default Prob'!$B$3:$B$20, 1), 1))</f>
        <v>-0.00279</v>
      </c>
      <c r="K1845" s="40" t="n">
        <f aca="false">1/((1+J1845)^F1845)</f>
        <v>1.0198531517743</v>
      </c>
      <c r="L1845" s="41" t="n">
        <f aca="false">IF(AND(D1845, A1845 &lt;= $G$2), $D$5*$D$2*(A1845-E1845)/365.25, 0)</f>
        <v>0</v>
      </c>
      <c r="M1845" s="41" t="n">
        <f aca="false">IF(A1845&lt;=$G$2, $D$5*$D$2*(A1845-E1845)/365.25, 0)</f>
        <v>0</v>
      </c>
      <c r="N1845" s="42" t="n">
        <f aca="false">(L1845*H1845 + M1845*I1845) * K1845</f>
        <v>0</v>
      </c>
      <c r="O1845" s="43" t="n">
        <f aca="false">IF(A1845&lt;=$G$2, $D$2*(1-$D$3), 0)</f>
        <v>0</v>
      </c>
      <c r="P1845" s="44" t="n">
        <f aca="false">O1845*I1845*K1845</f>
        <v>0</v>
      </c>
    </row>
    <row r="1846" customFormat="false" ht="15" hidden="false" customHeight="false" outlineLevel="0" collapsed="false">
      <c r="A1846" s="4" t="n">
        <f aca="false">WORKDAY(A1845, 1)</f>
        <v>46465</v>
      </c>
      <c r="B1846" s="33" t="n">
        <f aca="false">DATE(2000, MONTH(A1846), DAY(A1846))</f>
        <v>36604</v>
      </c>
      <c r="C1846" s="33" t="n">
        <f aca="false">VLOOKUP(B1846, $R$9:$S$13, 2)</f>
        <v>36605</v>
      </c>
      <c r="D1846" s="34" t="n">
        <f aca="false">IF(OR(C1846=B1846, AND(C1846&lt;&gt;C1845, C1845&gt;B1845)), 1, 0)</f>
        <v>0</v>
      </c>
      <c r="E1846" s="4" t="n">
        <f aca="false" t="array" ref="E1846:E1846">INDEX($A$9:A1845, MAX(IF($D$9:D1845=1, ROW(D$9:$D1845)-ROW($D$9)+1, 0)))</f>
        <v>46377</v>
      </c>
      <c r="F1846" s="36" t="n">
        <f aca="false">(A1846-$A$2)/365.25</f>
        <v>7.03901437371663</v>
      </c>
      <c r="G1846" s="37" t="n">
        <f aca="false">INDEX('Default Prob'!$P$5:$P$14,MIN(1+_xlfn.IFNA(MATCH(F1846,'Default Prob'!$F$5:$F$14,1),0),COUNT('Default Prob'!$P$5:$P$14)))</f>
        <v>0.0388543457092687</v>
      </c>
      <c r="H1846" s="37" t="n">
        <f aca="false">H1845*EXP(-G1845*(F1846-F1845))</f>
        <v>0.749695920306692</v>
      </c>
      <c r="I1846" s="38" t="n">
        <f aca="false">H1845-H1846</f>
        <v>7.975494551693E-005</v>
      </c>
      <c r="J1846" s="39" t="n">
        <f aca="false">INDEX('Default Prob'!$C$3:$C$20, _xlfn.IFNA(MATCH(F1846, 'Default Prob'!$B$3:$B$20, 1), 1))</f>
        <v>-0.00279</v>
      </c>
      <c r="K1846" s="40" t="n">
        <f aca="false">1/((1+J1846)^F1846)</f>
        <v>1.01986095294585</v>
      </c>
      <c r="L1846" s="41" t="n">
        <f aca="false">IF(AND(D1846, A1846 &lt;= $G$2), $D$5*$D$2*(A1846-E1846)/365.25, 0)</f>
        <v>0</v>
      </c>
      <c r="M1846" s="41" t="n">
        <f aca="false">IF(A1846&lt;=$G$2, $D$5*$D$2*(A1846-E1846)/365.25, 0)</f>
        <v>0</v>
      </c>
      <c r="N1846" s="42" t="n">
        <f aca="false">(L1846*H1846 + M1846*I1846) * K1846</f>
        <v>0</v>
      </c>
      <c r="O1846" s="43" t="n">
        <f aca="false">IF(A1846&lt;=$G$2, $D$2*(1-$D$3), 0)</f>
        <v>0</v>
      </c>
      <c r="P1846" s="44" t="n">
        <f aca="false">O1846*I1846*K1846</f>
        <v>0</v>
      </c>
    </row>
    <row r="1847" customFormat="false" ht="15" hidden="false" customHeight="false" outlineLevel="0" collapsed="false">
      <c r="A1847" s="4" t="n">
        <f aca="false">WORKDAY(A1846, 1)</f>
        <v>46468</v>
      </c>
      <c r="B1847" s="33" t="n">
        <f aca="false">DATE(2000, MONTH(A1847), DAY(A1847))</f>
        <v>36607</v>
      </c>
      <c r="C1847" s="33" t="n">
        <f aca="false">VLOOKUP(B1847, $R$9:$S$13, 2)</f>
        <v>36697</v>
      </c>
      <c r="D1847" s="34" t="n">
        <f aca="false">IF(OR(C1847=B1847, AND(C1847&lt;&gt;C1846, C1846&gt;B1846)), 1, 0)</f>
        <v>1</v>
      </c>
      <c r="E1847" s="4" t="n">
        <f aca="false" t="array" ref="E1847:E1847">INDEX($A$9:A1846, MAX(IF($D$9:D1846=1, ROW(D$9:$D1846)-ROW($D$9)+1, 0)))</f>
        <v>46377</v>
      </c>
      <c r="F1847" s="36" t="n">
        <f aca="false">(A1847-$A$2)/365.25</f>
        <v>7.04722792607803</v>
      </c>
      <c r="G1847" s="37" t="n">
        <f aca="false">INDEX('Default Prob'!$P$5:$P$14,MIN(1+_xlfn.IFNA(MATCH(F1847,'Default Prob'!$F$5:$F$14,1),0),COUNT('Default Prob'!$P$5:$P$14)))</f>
        <v>0.0388543457092687</v>
      </c>
      <c r="H1847" s="37" t="n">
        <f aca="false">H1846*EXP(-G1846*(F1847-F1846))</f>
        <v>0.749456706368567</v>
      </c>
      <c r="I1847" s="38" t="n">
        <f aca="false">H1846-H1847</f>
        <v>0.000239213938124982</v>
      </c>
      <c r="J1847" s="39" t="n">
        <f aca="false">INDEX('Default Prob'!$C$3:$C$20, _xlfn.IFNA(MATCH(F1847, 'Default Prob'!$B$3:$B$20, 1), 1))</f>
        <v>-0.00279</v>
      </c>
      <c r="K1847" s="40" t="n">
        <f aca="false">1/((1+J1847)^F1847)</f>
        <v>1.01988435681855</v>
      </c>
      <c r="L1847" s="41" t="n">
        <f aca="false">IF(AND(D1847, A1847 &lt;= $G$2), $D$5*$D$2*(A1847-E1847)/365.25, 0)</f>
        <v>0</v>
      </c>
      <c r="M1847" s="41" t="n">
        <f aca="false">IF(A1847&lt;=$G$2, $D$5*$D$2*(A1847-E1847)/365.25, 0)</f>
        <v>0</v>
      </c>
      <c r="N1847" s="42" t="n">
        <f aca="false">(L1847*H1847 + M1847*I1847) * K1847</f>
        <v>0</v>
      </c>
      <c r="O1847" s="43" t="n">
        <f aca="false">IF(A1847&lt;=$G$2, $D$2*(1-$D$3), 0)</f>
        <v>0</v>
      </c>
      <c r="P1847" s="44" t="n">
        <f aca="false">O1847*I1847*K1847</f>
        <v>0</v>
      </c>
    </row>
    <row r="1848" customFormat="false" ht="15" hidden="false" customHeight="false" outlineLevel="0" collapsed="false">
      <c r="A1848" s="4" t="n">
        <f aca="false">WORKDAY(A1847, 1)</f>
        <v>46469</v>
      </c>
      <c r="B1848" s="33" t="n">
        <f aca="false">DATE(2000, MONTH(A1848), DAY(A1848))</f>
        <v>36608</v>
      </c>
      <c r="C1848" s="33" t="n">
        <f aca="false">VLOOKUP(B1848, $R$9:$S$13, 2)</f>
        <v>36697</v>
      </c>
      <c r="D1848" s="34" t="n">
        <f aca="false">IF(OR(C1848=B1848, AND(C1848&lt;&gt;C1847, C1847&gt;B1847)), 1, 0)</f>
        <v>0</v>
      </c>
      <c r="E1848" s="4" t="n">
        <f aca="false" t="array" ref="E1848:E1848">INDEX($A$9:A1847, MAX(IF($D$9:D1847=1, ROW(D$9:$D1847)-ROW($D$9)+1, 0)))</f>
        <v>46468</v>
      </c>
      <c r="F1848" s="36" t="n">
        <f aca="false">(A1848-$A$2)/365.25</f>
        <v>7.04996577686516</v>
      </c>
      <c r="G1848" s="37" t="n">
        <f aca="false">INDEX('Default Prob'!$P$5:$P$14,MIN(1+_xlfn.IFNA(MATCH(F1848,'Default Prob'!$F$5:$F$14,1),0),COUNT('Default Prob'!$P$5:$P$14)))</f>
        <v>0.0388543457092687</v>
      </c>
      <c r="H1848" s="37" t="n">
        <f aca="false">H1847*EXP(-G1847*(F1848-F1847))</f>
        <v>0.749376985352326</v>
      </c>
      <c r="I1848" s="38" t="n">
        <f aca="false">H1847-H1848</f>
        <v>7.97210162408746E-005</v>
      </c>
      <c r="J1848" s="39" t="n">
        <f aca="false">INDEX('Default Prob'!$C$3:$C$20, _xlfn.IFNA(MATCH(F1848, 'Default Prob'!$B$3:$B$20, 1), 1))</f>
        <v>-0.00279</v>
      </c>
      <c r="K1848" s="40" t="n">
        <f aca="false">1/((1+J1848)^F1848)</f>
        <v>1.0198921582288</v>
      </c>
      <c r="L1848" s="41" t="n">
        <f aca="false">IF(AND(D1848, A1848 &lt;= $G$2), $D$5*$D$2*(A1848-E1848)/365.25, 0)</f>
        <v>0</v>
      </c>
      <c r="M1848" s="41" t="n">
        <f aca="false">IF(A1848&lt;=$G$2, $D$5*$D$2*(A1848-E1848)/365.25, 0)</f>
        <v>0</v>
      </c>
      <c r="N1848" s="42" t="n">
        <f aca="false">(L1848*H1848 + M1848*I1848) * K1848</f>
        <v>0</v>
      </c>
      <c r="O1848" s="43" t="n">
        <f aca="false">IF(A1848&lt;=$G$2, $D$2*(1-$D$3), 0)</f>
        <v>0</v>
      </c>
      <c r="P1848" s="44" t="n">
        <f aca="false">O1848*I1848*K1848</f>
        <v>0</v>
      </c>
    </row>
    <row r="1849" customFormat="false" ht="15" hidden="false" customHeight="false" outlineLevel="0" collapsed="false">
      <c r="A1849" s="4" t="n">
        <f aca="false">WORKDAY(A1848, 1)</f>
        <v>46470</v>
      </c>
      <c r="B1849" s="33" t="n">
        <f aca="false">DATE(2000, MONTH(A1849), DAY(A1849))</f>
        <v>36609</v>
      </c>
      <c r="C1849" s="33" t="n">
        <f aca="false">VLOOKUP(B1849, $R$9:$S$13, 2)</f>
        <v>36697</v>
      </c>
      <c r="D1849" s="34" t="n">
        <f aca="false">IF(OR(C1849=B1849, AND(C1849&lt;&gt;C1848, C1848&gt;B1848)), 1, 0)</f>
        <v>0</v>
      </c>
      <c r="E1849" s="4" t="n">
        <f aca="false" t="array" ref="E1849:E1849">INDEX($A$9:A1848, MAX(IF($D$9:D1848=1, ROW(D$9:$D1848)-ROW($D$9)+1, 0)))</f>
        <v>46468</v>
      </c>
      <c r="F1849" s="36" t="n">
        <f aca="false">(A1849-$A$2)/365.25</f>
        <v>7.05270362765229</v>
      </c>
      <c r="G1849" s="37" t="n">
        <f aca="false">INDEX('Default Prob'!$P$5:$P$14,MIN(1+_xlfn.IFNA(MATCH(F1849,'Default Prob'!$F$5:$F$14,1),0),COUNT('Default Prob'!$P$5:$P$14)))</f>
        <v>0.0388543457092687</v>
      </c>
      <c r="H1849" s="37" t="n">
        <f aca="false">H1848*EXP(-G1848*(F1849-F1848))</f>
        <v>0.749297272816148</v>
      </c>
      <c r="I1849" s="38" t="n">
        <f aca="false">H1848-H1849</f>
        <v>7.97125361773343E-005</v>
      </c>
      <c r="J1849" s="39" t="n">
        <f aca="false">INDEX('Default Prob'!$C$3:$C$20, _xlfn.IFNA(MATCH(F1849, 'Default Prob'!$B$3:$B$20, 1), 1))</f>
        <v>-0.00279</v>
      </c>
      <c r="K1849" s="40" t="n">
        <f aca="false">1/((1+J1849)^F1849)</f>
        <v>1.01989995969872</v>
      </c>
      <c r="L1849" s="41" t="n">
        <f aca="false">IF(AND(D1849, A1849 &lt;= $G$2), $D$5*$D$2*(A1849-E1849)/365.25, 0)</f>
        <v>0</v>
      </c>
      <c r="M1849" s="41" t="n">
        <f aca="false">IF(A1849&lt;=$G$2, $D$5*$D$2*(A1849-E1849)/365.25, 0)</f>
        <v>0</v>
      </c>
      <c r="N1849" s="42" t="n">
        <f aca="false">(L1849*H1849 + M1849*I1849) * K1849</f>
        <v>0</v>
      </c>
      <c r="O1849" s="43" t="n">
        <f aca="false">IF(A1849&lt;=$G$2, $D$2*(1-$D$3), 0)</f>
        <v>0</v>
      </c>
      <c r="P1849" s="44" t="n">
        <f aca="false">O1849*I1849*K1849</f>
        <v>0</v>
      </c>
    </row>
    <row r="1850" customFormat="false" ht="15" hidden="false" customHeight="false" outlineLevel="0" collapsed="false">
      <c r="A1850" s="4" t="n">
        <f aca="false">WORKDAY(A1849, 1)</f>
        <v>46471</v>
      </c>
      <c r="B1850" s="33" t="n">
        <f aca="false">DATE(2000, MONTH(A1850), DAY(A1850))</f>
        <v>36610</v>
      </c>
      <c r="C1850" s="33" t="n">
        <f aca="false">VLOOKUP(B1850, $R$9:$S$13, 2)</f>
        <v>36697</v>
      </c>
      <c r="D1850" s="34" t="n">
        <f aca="false">IF(OR(C1850=B1850, AND(C1850&lt;&gt;C1849, C1849&gt;B1849)), 1, 0)</f>
        <v>0</v>
      </c>
      <c r="E1850" s="4" t="n">
        <f aca="false" t="array" ref="E1850:E1850">INDEX($A$9:A1849, MAX(IF($D$9:D1849=1, ROW(D$9:$D1849)-ROW($D$9)+1, 0)))</f>
        <v>46468</v>
      </c>
      <c r="F1850" s="36" t="n">
        <f aca="false">(A1850-$A$2)/365.25</f>
        <v>7.05544147843943</v>
      </c>
      <c r="G1850" s="37" t="n">
        <f aca="false">INDEX('Default Prob'!$P$5:$P$14,MIN(1+_xlfn.IFNA(MATCH(F1850,'Default Prob'!$F$5:$F$14,1),0),COUNT('Default Prob'!$P$5:$P$14)))</f>
        <v>0.0388543457092687</v>
      </c>
      <c r="H1850" s="37" t="n">
        <f aca="false">H1849*EXP(-G1849*(F1850-F1849))</f>
        <v>0.749217568759132</v>
      </c>
      <c r="I1850" s="38" t="n">
        <f aca="false">H1849-H1850</f>
        <v>7.97040570159613E-005</v>
      </c>
      <c r="J1850" s="39" t="n">
        <f aca="false">INDEX('Default Prob'!$C$3:$C$20, _xlfn.IFNA(MATCH(F1850, 'Default Prob'!$B$3:$B$20, 1), 1))</f>
        <v>-0.00279</v>
      </c>
      <c r="K1850" s="40" t="n">
        <f aca="false">1/((1+J1850)^F1850)</f>
        <v>1.01990776122832</v>
      </c>
      <c r="L1850" s="41" t="n">
        <f aca="false">IF(AND(D1850, A1850 &lt;= $G$2), $D$5*$D$2*(A1850-E1850)/365.25, 0)</f>
        <v>0</v>
      </c>
      <c r="M1850" s="41" t="n">
        <f aca="false">IF(A1850&lt;=$G$2, $D$5*$D$2*(A1850-E1850)/365.25, 0)</f>
        <v>0</v>
      </c>
      <c r="N1850" s="42" t="n">
        <f aca="false">(L1850*H1850 + M1850*I1850) * K1850</f>
        <v>0</v>
      </c>
      <c r="O1850" s="43" t="n">
        <f aca="false">IF(A1850&lt;=$G$2, $D$2*(1-$D$3), 0)</f>
        <v>0</v>
      </c>
      <c r="P1850" s="44" t="n">
        <f aca="false">O1850*I1850*K1850</f>
        <v>0</v>
      </c>
    </row>
    <row r="1851" customFormat="false" ht="15" hidden="false" customHeight="false" outlineLevel="0" collapsed="false">
      <c r="A1851" s="4" t="n">
        <f aca="false">WORKDAY(A1850, 1)</f>
        <v>46472</v>
      </c>
      <c r="B1851" s="33" t="n">
        <f aca="false">DATE(2000, MONTH(A1851), DAY(A1851))</f>
        <v>36611</v>
      </c>
      <c r="C1851" s="33" t="n">
        <f aca="false">VLOOKUP(B1851, $R$9:$S$13, 2)</f>
        <v>36697</v>
      </c>
      <c r="D1851" s="34" t="n">
        <f aca="false">IF(OR(C1851=B1851, AND(C1851&lt;&gt;C1850, C1850&gt;B1850)), 1, 0)</f>
        <v>0</v>
      </c>
      <c r="E1851" s="4" t="n">
        <f aca="false" t="array" ref="E1851:E1851">INDEX($A$9:A1850, MAX(IF($D$9:D1850=1, ROW(D$9:$D1850)-ROW($D$9)+1, 0)))</f>
        <v>46468</v>
      </c>
      <c r="F1851" s="36" t="n">
        <f aca="false">(A1851-$A$2)/365.25</f>
        <v>7.05817932922656</v>
      </c>
      <c r="G1851" s="37" t="n">
        <f aca="false">INDEX('Default Prob'!$P$5:$P$14,MIN(1+_xlfn.IFNA(MATCH(F1851,'Default Prob'!$F$5:$F$14,1),0),COUNT('Default Prob'!$P$5:$P$14)))</f>
        <v>0.0388543457092687</v>
      </c>
      <c r="H1851" s="37" t="n">
        <f aca="false">H1850*EXP(-G1850*(F1851-F1850))</f>
        <v>0.749137873180376</v>
      </c>
      <c r="I1851" s="38" t="n">
        <f aca="false">H1850-H1851</f>
        <v>7.96955787564224E-005</v>
      </c>
      <c r="J1851" s="39" t="n">
        <f aca="false">INDEX('Default Prob'!$C$3:$C$20, _xlfn.IFNA(MATCH(F1851, 'Default Prob'!$B$3:$B$20, 1), 1))</f>
        <v>-0.00279</v>
      </c>
      <c r="K1851" s="40" t="n">
        <f aca="false">1/((1+J1851)^F1851)</f>
        <v>1.0199155628176</v>
      </c>
      <c r="L1851" s="41" t="n">
        <f aca="false">IF(AND(D1851, A1851 &lt;= $G$2), $D$5*$D$2*(A1851-E1851)/365.25, 0)</f>
        <v>0</v>
      </c>
      <c r="M1851" s="41" t="n">
        <f aca="false">IF(A1851&lt;=$G$2, $D$5*$D$2*(A1851-E1851)/365.25, 0)</f>
        <v>0</v>
      </c>
      <c r="N1851" s="42" t="n">
        <f aca="false">(L1851*H1851 + M1851*I1851) * K1851</f>
        <v>0</v>
      </c>
      <c r="O1851" s="43" t="n">
        <f aca="false">IF(A1851&lt;=$G$2, $D$2*(1-$D$3), 0)</f>
        <v>0</v>
      </c>
      <c r="P1851" s="44" t="n">
        <f aca="false">O1851*I1851*K1851</f>
        <v>0</v>
      </c>
    </row>
    <row r="1852" customFormat="false" ht="15" hidden="false" customHeight="false" outlineLevel="0" collapsed="false">
      <c r="A1852" s="4" t="n">
        <f aca="false">WORKDAY(A1851, 1)</f>
        <v>46475</v>
      </c>
      <c r="B1852" s="33" t="n">
        <f aca="false">DATE(2000, MONTH(A1852), DAY(A1852))</f>
        <v>36614</v>
      </c>
      <c r="C1852" s="33" t="n">
        <f aca="false">VLOOKUP(B1852, $R$9:$S$13, 2)</f>
        <v>36697</v>
      </c>
      <c r="D1852" s="34" t="n">
        <f aca="false">IF(OR(C1852=B1852, AND(C1852&lt;&gt;C1851, C1851&gt;B1851)), 1, 0)</f>
        <v>0</v>
      </c>
      <c r="E1852" s="4" t="n">
        <f aca="false" t="array" ref="E1852:E1852">INDEX($A$9:A1851, MAX(IF($D$9:D1851=1, ROW(D$9:$D1851)-ROW($D$9)+1, 0)))</f>
        <v>46468</v>
      </c>
      <c r="F1852" s="36" t="n">
        <f aca="false">(A1852-$A$2)/365.25</f>
        <v>7.06639288158795</v>
      </c>
      <c r="G1852" s="37" t="n">
        <f aca="false">INDEX('Default Prob'!$P$5:$P$14,MIN(1+_xlfn.IFNA(MATCH(F1852,'Default Prob'!$F$5:$F$14,1),0),COUNT('Default Prob'!$P$5:$P$14)))</f>
        <v>0.0388543457092687</v>
      </c>
      <c r="H1852" s="37" t="n">
        <f aca="false">H1851*EXP(-G1851*(F1852-F1851))</f>
        <v>0.748898837304645</v>
      </c>
      <c r="I1852" s="38" t="n">
        <f aca="false">H1851-H1852</f>
        <v>0.000239035875730487</v>
      </c>
      <c r="J1852" s="39" t="n">
        <f aca="false">INDEX('Default Prob'!$C$3:$C$20, _xlfn.IFNA(MATCH(F1852, 'Default Prob'!$B$3:$B$20, 1), 1))</f>
        <v>-0.00279</v>
      </c>
      <c r="K1852" s="40" t="n">
        <f aca="false">1/((1+J1852)^F1852)</f>
        <v>1.01993896794349</v>
      </c>
      <c r="L1852" s="41" t="n">
        <f aca="false">IF(AND(D1852, A1852 &lt;= $G$2), $D$5*$D$2*(A1852-E1852)/365.25, 0)</f>
        <v>0</v>
      </c>
      <c r="M1852" s="41" t="n">
        <f aca="false">IF(A1852&lt;=$G$2, $D$5*$D$2*(A1852-E1852)/365.25, 0)</f>
        <v>0</v>
      </c>
      <c r="N1852" s="42" t="n">
        <f aca="false">(L1852*H1852 + M1852*I1852) * K1852</f>
        <v>0</v>
      </c>
      <c r="O1852" s="43" t="n">
        <f aca="false">IF(A1852&lt;=$G$2, $D$2*(1-$D$3), 0)</f>
        <v>0</v>
      </c>
      <c r="P1852" s="44" t="n">
        <f aca="false">O1852*I1852*K1852</f>
        <v>0</v>
      </c>
    </row>
    <row r="1853" customFormat="false" ht="15" hidden="false" customHeight="false" outlineLevel="0" collapsed="false">
      <c r="A1853" s="4" t="n">
        <f aca="false">WORKDAY(A1852, 1)</f>
        <v>46476</v>
      </c>
      <c r="B1853" s="33" t="n">
        <f aca="false">DATE(2000, MONTH(A1853), DAY(A1853))</f>
        <v>36615</v>
      </c>
      <c r="C1853" s="33" t="n">
        <f aca="false">VLOOKUP(B1853, $R$9:$S$13, 2)</f>
        <v>36697</v>
      </c>
      <c r="D1853" s="34" t="n">
        <f aca="false">IF(OR(C1853=B1853, AND(C1853&lt;&gt;C1852, C1852&gt;B1852)), 1, 0)</f>
        <v>0</v>
      </c>
      <c r="E1853" s="4" t="n">
        <f aca="false" t="array" ref="E1853:E1853">INDEX($A$9:A1852, MAX(IF($D$9:D1852=1, ROW(D$9:$D1852)-ROW($D$9)+1, 0)))</f>
        <v>46468</v>
      </c>
      <c r="F1853" s="36" t="n">
        <f aca="false">(A1853-$A$2)/365.25</f>
        <v>7.06913073237509</v>
      </c>
      <c r="G1853" s="37" t="n">
        <f aca="false">INDEX('Default Prob'!$P$5:$P$14,MIN(1+_xlfn.IFNA(MATCH(F1853,'Default Prob'!$F$5:$F$14,1),0),COUNT('Default Prob'!$P$5:$P$14)))</f>
        <v>0.0388543457092687</v>
      </c>
      <c r="H1853" s="37" t="n">
        <f aca="false">H1852*EXP(-G1852*(F1853-F1852))</f>
        <v>0.748819175629909</v>
      </c>
      <c r="I1853" s="38" t="n">
        <f aca="false">H1852-H1853</f>
        <v>7.96616747360535E-005</v>
      </c>
      <c r="J1853" s="39" t="n">
        <f aca="false">INDEX('Default Prob'!$C$3:$C$20, _xlfn.IFNA(MATCH(F1853, 'Default Prob'!$B$3:$B$20, 1), 1))</f>
        <v>-0.00279</v>
      </c>
      <c r="K1853" s="40" t="n">
        <f aca="false">1/((1+J1853)^F1853)</f>
        <v>1.01994676977147</v>
      </c>
      <c r="L1853" s="41" t="n">
        <f aca="false">IF(AND(D1853, A1853 &lt;= $G$2), $D$5*$D$2*(A1853-E1853)/365.25, 0)</f>
        <v>0</v>
      </c>
      <c r="M1853" s="41" t="n">
        <f aca="false">IF(A1853&lt;=$G$2, $D$5*$D$2*(A1853-E1853)/365.25, 0)</f>
        <v>0</v>
      </c>
      <c r="N1853" s="42" t="n">
        <f aca="false">(L1853*H1853 + M1853*I1853) * K1853</f>
        <v>0</v>
      </c>
      <c r="O1853" s="43" t="n">
        <f aca="false">IF(A1853&lt;=$G$2, $D$2*(1-$D$3), 0)</f>
        <v>0</v>
      </c>
      <c r="P1853" s="44" t="n">
        <f aca="false">O1853*I1853*K1853</f>
        <v>0</v>
      </c>
    </row>
    <row r="1854" customFormat="false" ht="15" hidden="false" customHeight="false" outlineLevel="0" collapsed="false">
      <c r="A1854" s="4" t="n">
        <f aca="false">WORKDAY(A1853, 1)</f>
        <v>46477</v>
      </c>
      <c r="B1854" s="33" t="n">
        <f aca="false">DATE(2000, MONTH(A1854), DAY(A1854))</f>
        <v>36616</v>
      </c>
      <c r="C1854" s="33" t="n">
        <f aca="false">VLOOKUP(B1854, $R$9:$S$13, 2)</f>
        <v>36697</v>
      </c>
      <c r="D1854" s="34" t="n">
        <f aca="false">IF(OR(C1854=B1854, AND(C1854&lt;&gt;C1853, C1853&gt;B1853)), 1, 0)</f>
        <v>0</v>
      </c>
      <c r="E1854" s="4" t="n">
        <f aca="false" t="array" ref="E1854:E1854">INDEX($A$9:A1853, MAX(IF($D$9:D1853=1, ROW(D$9:$D1853)-ROW($D$9)+1, 0)))</f>
        <v>46468</v>
      </c>
      <c r="F1854" s="36" t="n">
        <f aca="false">(A1854-$A$2)/365.25</f>
        <v>7.07186858316222</v>
      </c>
      <c r="G1854" s="37" t="n">
        <f aca="false">INDEX('Default Prob'!$P$5:$P$14,MIN(1+_xlfn.IFNA(MATCH(F1854,'Default Prob'!$F$5:$F$14,1),0),COUNT('Default Prob'!$P$5:$P$14)))</f>
        <v>0.0388543457092687</v>
      </c>
      <c r="H1854" s="37" t="n">
        <f aca="false">H1853*EXP(-G1853*(F1854-F1853))</f>
        <v>0.748739522428924</v>
      </c>
      <c r="I1854" s="38" t="n">
        <f aca="false">H1853-H1854</f>
        <v>7.96532009849082E-005</v>
      </c>
      <c r="J1854" s="39" t="n">
        <f aca="false">INDEX('Default Prob'!$C$3:$C$20, _xlfn.IFNA(MATCH(F1854, 'Default Prob'!$B$3:$B$20, 1), 1))</f>
        <v>-0.00279</v>
      </c>
      <c r="K1854" s="40" t="n">
        <f aca="false">1/((1+J1854)^F1854)</f>
        <v>1.01995457165914</v>
      </c>
      <c r="L1854" s="41" t="n">
        <f aca="false">IF(AND(D1854, A1854 &lt;= $G$2), $D$5*$D$2*(A1854-E1854)/365.25, 0)</f>
        <v>0</v>
      </c>
      <c r="M1854" s="41" t="n">
        <f aca="false">IF(A1854&lt;=$G$2, $D$5*$D$2*(A1854-E1854)/365.25, 0)</f>
        <v>0</v>
      </c>
      <c r="N1854" s="42" t="n">
        <f aca="false">(L1854*H1854 + M1854*I1854) * K1854</f>
        <v>0</v>
      </c>
      <c r="O1854" s="43" t="n">
        <f aca="false">IF(A1854&lt;=$G$2, $D$2*(1-$D$3), 0)</f>
        <v>0</v>
      </c>
      <c r="P1854" s="44" t="n">
        <f aca="false">O1854*I1854*K1854</f>
        <v>0</v>
      </c>
    </row>
    <row r="1855" customFormat="false" ht="15" hidden="false" customHeight="false" outlineLevel="0" collapsed="false">
      <c r="A1855" s="4" t="n">
        <f aca="false">WORKDAY(A1854, 1)</f>
        <v>46478</v>
      </c>
      <c r="B1855" s="33" t="n">
        <f aca="false">DATE(2000, MONTH(A1855), DAY(A1855))</f>
        <v>36617</v>
      </c>
      <c r="C1855" s="33" t="n">
        <f aca="false">VLOOKUP(B1855, $R$9:$S$13, 2)</f>
        <v>36697</v>
      </c>
      <c r="D1855" s="34" t="n">
        <f aca="false">IF(OR(C1855=B1855, AND(C1855&lt;&gt;C1854, C1854&gt;B1854)), 1, 0)</f>
        <v>0</v>
      </c>
      <c r="E1855" s="4" t="n">
        <f aca="false" t="array" ref="E1855:E1855">INDEX($A$9:A1854, MAX(IF($D$9:D1854=1, ROW(D$9:$D1854)-ROW($D$9)+1, 0)))</f>
        <v>46468</v>
      </c>
      <c r="F1855" s="36" t="n">
        <f aca="false">(A1855-$A$2)/365.25</f>
        <v>7.07460643394935</v>
      </c>
      <c r="G1855" s="37" t="n">
        <f aca="false">INDEX('Default Prob'!$P$5:$P$14,MIN(1+_xlfn.IFNA(MATCH(F1855,'Default Prob'!$F$5:$F$14,1),0),COUNT('Default Prob'!$P$5:$P$14)))</f>
        <v>0.0388543457092687</v>
      </c>
      <c r="H1855" s="37" t="n">
        <f aca="false">H1854*EXP(-G1854*(F1855-F1854))</f>
        <v>0.748659877700789</v>
      </c>
      <c r="I1855" s="38" t="n">
        <f aca="false">H1854-H1855</f>
        <v>7.96447281350421E-005</v>
      </c>
      <c r="J1855" s="39" t="n">
        <f aca="false">INDEX('Default Prob'!$C$3:$C$20, _xlfn.IFNA(MATCH(F1855, 'Default Prob'!$B$3:$B$20, 1), 1))</f>
        <v>-0.00279</v>
      </c>
      <c r="K1855" s="40" t="n">
        <f aca="false">1/((1+J1855)^F1855)</f>
        <v>1.01996237360648</v>
      </c>
      <c r="L1855" s="41" t="n">
        <f aca="false">IF(AND(D1855, A1855 &lt;= $G$2), $D$5*$D$2*(A1855-E1855)/365.25, 0)</f>
        <v>0</v>
      </c>
      <c r="M1855" s="41" t="n">
        <f aca="false">IF(A1855&lt;=$G$2, $D$5*$D$2*(A1855-E1855)/365.25, 0)</f>
        <v>0</v>
      </c>
      <c r="N1855" s="42" t="n">
        <f aca="false">(L1855*H1855 + M1855*I1855) * K1855</f>
        <v>0</v>
      </c>
      <c r="O1855" s="43" t="n">
        <f aca="false">IF(A1855&lt;=$G$2, $D$2*(1-$D$3), 0)</f>
        <v>0</v>
      </c>
      <c r="P1855" s="44" t="n">
        <f aca="false">O1855*I1855*K1855</f>
        <v>0</v>
      </c>
    </row>
    <row r="1856" customFormat="false" ht="15" hidden="false" customHeight="false" outlineLevel="0" collapsed="false">
      <c r="A1856" s="4" t="n">
        <f aca="false">WORKDAY(A1855, 1)</f>
        <v>46479</v>
      </c>
      <c r="B1856" s="33" t="n">
        <f aca="false">DATE(2000, MONTH(A1856), DAY(A1856))</f>
        <v>36618</v>
      </c>
      <c r="C1856" s="33" t="n">
        <f aca="false">VLOOKUP(B1856, $R$9:$S$13, 2)</f>
        <v>36697</v>
      </c>
      <c r="D1856" s="34" t="n">
        <f aca="false">IF(OR(C1856=B1856, AND(C1856&lt;&gt;C1855, C1855&gt;B1855)), 1, 0)</f>
        <v>0</v>
      </c>
      <c r="E1856" s="4" t="n">
        <f aca="false" t="array" ref="E1856:E1856">INDEX($A$9:A1855, MAX(IF($D$9:D1855=1, ROW(D$9:$D1855)-ROW($D$9)+1, 0)))</f>
        <v>46468</v>
      </c>
      <c r="F1856" s="36" t="n">
        <f aca="false">(A1856-$A$2)/365.25</f>
        <v>7.07734428473648</v>
      </c>
      <c r="G1856" s="37" t="n">
        <f aca="false">INDEX('Default Prob'!$P$5:$P$14,MIN(1+_xlfn.IFNA(MATCH(F1856,'Default Prob'!$F$5:$F$14,1),0),COUNT('Default Prob'!$P$5:$P$14)))</f>
        <v>0.0388543457092687</v>
      </c>
      <c r="H1856" s="37" t="n">
        <f aca="false">H1855*EXP(-G1855*(F1856-F1855))</f>
        <v>0.748580241444603</v>
      </c>
      <c r="I1856" s="38" t="n">
        <f aca="false">H1855-H1856</f>
        <v>7.9636256186455E-005</v>
      </c>
      <c r="J1856" s="39" t="n">
        <f aca="false">INDEX('Default Prob'!$C$3:$C$20, _xlfn.IFNA(MATCH(F1856, 'Default Prob'!$B$3:$B$20, 1), 1))</f>
        <v>-0.00279</v>
      </c>
      <c r="K1856" s="40" t="n">
        <f aca="false">1/((1+J1856)^F1856)</f>
        <v>1.0199701756135</v>
      </c>
      <c r="L1856" s="41" t="n">
        <f aca="false">IF(AND(D1856, A1856 &lt;= $G$2), $D$5*$D$2*(A1856-E1856)/365.25, 0)</f>
        <v>0</v>
      </c>
      <c r="M1856" s="41" t="n">
        <f aca="false">IF(A1856&lt;=$G$2, $D$5*$D$2*(A1856-E1856)/365.25, 0)</f>
        <v>0</v>
      </c>
      <c r="N1856" s="42" t="n">
        <f aca="false">(L1856*H1856 + M1856*I1856) * K1856</f>
        <v>0</v>
      </c>
      <c r="O1856" s="43" t="n">
        <f aca="false">IF(A1856&lt;=$G$2, $D$2*(1-$D$3), 0)</f>
        <v>0</v>
      </c>
      <c r="P1856" s="44" t="n">
        <f aca="false">O1856*I1856*K1856</f>
        <v>0</v>
      </c>
    </row>
    <row r="1857" customFormat="false" ht="15" hidden="false" customHeight="false" outlineLevel="0" collapsed="false">
      <c r="A1857" s="4" t="n">
        <f aca="false">WORKDAY(A1856, 1)</f>
        <v>46482</v>
      </c>
      <c r="B1857" s="33" t="n">
        <f aca="false">DATE(2000, MONTH(A1857), DAY(A1857))</f>
        <v>36621</v>
      </c>
      <c r="C1857" s="33" t="n">
        <f aca="false">VLOOKUP(B1857, $R$9:$S$13, 2)</f>
        <v>36697</v>
      </c>
      <c r="D1857" s="34" t="n">
        <f aca="false">IF(OR(C1857=B1857, AND(C1857&lt;&gt;C1856, C1856&gt;B1856)), 1, 0)</f>
        <v>0</v>
      </c>
      <c r="E1857" s="4" t="n">
        <f aca="false" t="array" ref="E1857:E1857">INDEX($A$9:A1856, MAX(IF($D$9:D1856=1, ROW(D$9:$D1856)-ROW($D$9)+1, 0)))</f>
        <v>46468</v>
      </c>
      <c r="F1857" s="36" t="n">
        <f aca="false">(A1857-$A$2)/365.25</f>
        <v>7.08555783709788</v>
      </c>
      <c r="G1857" s="37" t="n">
        <f aca="false">INDEX('Default Prob'!$P$5:$P$14,MIN(1+_xlfn.IFNA(MATCH(F1857,'Default Prob'!$F$5:$F$14,1),0),COUNT('Default Prob'!$P$5:$P$14)))</f>
        <v>0.0388543457092687</v>
      </c>
      <c r="H1857" s="37" t="n">
        <f aca="false">H1856*EXP(-G1856*(F1857-F1856))</f>
        <v>0.748341383498724</v>
      </c>
      <c r="I1857" s="38" t="n">
        <f aca="false">H1856-H1857</f>
        <v>0.000238857945879301</v>
      </c>
      <c r="J1857" s="39" t="n">
        <f aca="false">INDEX('Default Prob'!$C$3:$C$20, _xlfn.IFNA(MATCH(F1857, 'Default Prob'!$B$3:$B$20, 1), 1))</f>
        <v>-0.00279</v>
      </c>
      <c r="K1857" s="40" t="n">
        <f aca="false">1/((1+J1857)^F1857)</f>
        <v>1.01999358199265</v>
      </c>
      <c r="L1857" s="41" t="n">
        <f aca="false">IF(AND(D1857, A1857 &lt;= $G$2), $D$5*$D$2*(A1857-E1857)/365.25, 0)</f>
        <v>0</v>
      </c>
      <c r="M1857" s="41" t="n">
        <f aca="false">IF(A1857&lt;=$G$2, $D$5*$D$2*(A1857-E1857)/365.25, 0)</f>
        <v>0</v>
      </c>
      <c r="N1857" s="42" t="n">
        <f aca="false">(L1857*H1857 + M1857*I1857) * K1857</f>
        <v>0</v>
      </c>
      <c r="O1857" s="43" t="n">
        <f aca="false">IF(A1857&lt;=$G$2, $D$2*(1-$D$3), 0)</f>
        <v>0</v>
      </c>
      <c r="P1857" s="44" t="n">
        <f aca="false">O1857*I1857*K1857</f>
        <v>0</v>
      </c>
    </row>
    <row r="1858" customFormat="false" ht="15" hidden="false" customHeight="false" outlineLevel="0" collapsed="false">
      <c r="A1858" s="4" t="n">
        <f aca="false">WORKDAY(A1857, 1)</f>
        <v>46483</v>
      </c>
      <c r="B1858" s="33" t="n">
        <f aca="false">DATE(2000, MONTH(A1858), DAY(A1858))</f>
        <v>36622</v>
      </c>
      <c r="C1858" s="33" t="n">
        <f aca="false">VLOOKUP(B1858, $R$9:$S$13, 2)</f>
        <v>36697</v>
      </c>
      <c r="D1858" s="34" t="n">
        <f aca="false">IF(OR(C1858=B1858, AND(C1858&lt;&gt;C1857, C1857&gt;B1857)), 1, 0)</f>
        <v>0</v>
      </c>
      <c r="E1858" s="4" t="n">
        <f aca="false" t="array" ref="E1858:E1858">INDEX($A$9:A1857, MAX(IF($D$9:D1857=1, ROW(D$9:$D1857)-ROW($D$9)+1, 0)))</f>
        <v>46468</v>
      </c>
      <c r="F1858" s="36" t="n">
        <f aca="false">(A1858-$A$2)/365.25</f>
        <v>7.08829568788501</v>
      </c>
      <c r="G1858" s="37" t="n">
        <f aca="false">INDEX('Default Prob'!$P$5:$P$14,MIN(1+_xlfn.IFNA(MATCH(F1858,'Default Prob'!$F$5:$F$14,1),0),COUNT('Default Prob'!$P$5:$P$14)))</f>
        <v>0.0388543457092687</v>
      </c>
      <c r="H1858" s="37" t="n">
        <f aca="false">H1857*EXP(-G1857*(F1858-F1857))</f>
        <v>0.748261781121321</v>
      </c>
      <c r="I1858" s="38" t="n">
        <f aca="false">H1857-H1858</f>
        <v>7.96023774030097E-005</v>
      </c>
      <c r="J1858" s="39" t="n">
        <f aca="false">INDEX('Default Prob'!$C$3:$C$20, _xlfn.IFNA(MATCH(F1858, 'Default Prob'!$B$3:$B$20, 1), 1))</f>
        <v>-0.00279</v>
      </c>
      <c r="K1858" s="40" t="n">
        <f aca="false">1/((1+J1858)^F1858)</f>
        <v>1.0200013842384</v>
      </c>
      <c r="L1858" s="41" t="n">
        <f aca="false">IF(AND(D1858, A1858 &lt;= $G$2), $D$5*$D$2*(A1858-E1858)/365.25, 0)</f>
        <v>0</v>
      </c>
      <c r="M1858" s="41" t="n">
        <f aca="false">IF(A1858&lt;=$G$2, $D$5*$D$2*(A1858-E1858)/365.25, 0)</f>
        <v>0</v>
      </c>
      <c r="N1858" s="42" t="n">
        <f aca="false">(L1858*H1858 + M1858*I1858) * K1858</f>
        <v>0</v>
      </c>
      <c r="O1858" s="43" t="n">
        <f aca="false">IF(A1858&lt;=$G$2, $D$2*(1-$D$3), 0)</f>
        <v>0</v>
      </c>
      <c r="P1858" s="44" t="n">
        <f aca="false">O1858*I1858*K1858</f>
        <v>0</v>
      </c>
    </row>
    <row r="1859" customFormat="false" ht="15" hidden="false" customHeight="false" outlineLevel="0" collapsed="false">
      <c r="A1859" s="4" t="n">
        <f aca="false">WORKDAY(A1858, 1)</f>
        <v>46484</v>
      </c>
      <c r="B1859" s="33" t="n">
        <f aca="false">DATE(2000, MONTH(A1859), DAY(A1859))</f>
        <v>36623</v>
      </c>
      <c r="C1859" s="33" t="n">
        <f aca="false">VLOOKUP(B1859, $R$9:$S$13, 2)</f>
        <v>36697</v>
      </c>
      <c r="D1859" s="34" t="n">
        <f aca="false">IF(OR(C1859=B1859, AND(C1859&lt;&gt;C1858, C1858&gt;B1858)), 1, 0)</f>
        <v>0</v>
      </c>
      <c r="E1859" s="4" t="n">
        <f aca="false" t="array" ref="E1859:E1859">INDEX($A$9:A1858, MAX(IF($D$9:D1858=1, ROW(D$9:$D1858)-ROW($D$9)+1, 0)))</f>
        <v>46468</v>
      </c>
      <c r="F1859" s="36" t="n">
        <f aca="false">(A1859-$A$2)/365.25</f>
        <v>7.09103353867214</v>
      </c>
      <c r="G1859" s="37" t="n">
        <f aca="false">INDEX('Default Prob'!$P$5:$P$14,MIN(1+_xlfn.IFNA(MATCH(F1859,'Default Prob'!$F$5:$F$14,1),0),COUNT('Default Prob'!$P$5:$P$14)))</f>
        <v>0.0388543457092687</v>
      </c>
      <c r="H1859" s="37" t="n">
        <f aca="false">H1858*EXP(-G1858*(F1859-F1858))</f>
        <v>0.748182187211361</v>
      </c>
      <c r="I1859" s="38" t="n">
        <f aca="false">H1858-H1859</f>
        <v>7.95939099593745E-005</v>
      </c>
      <c r="J1859" s="39" t="n">
        <f aca="false">INDEX('Default Prob'!$C$3:$C$20, _xlfn.IFNA(MATCH(F1859, 'Default Prob'!$B$3:$B$20, 1), 1))</f>
        <v>-0.00279</v>
      </c>
      <c r="K1859" s="40" t="n">
        <f aca="false">1/((1+J1859)^F1859)</f>
        <v>1.02000918654383</v>
      </c>
      <c r="L1859" s="41" t="n">
        <f aca="false">IF(AND(D1859, A1859 &lt;= $G$2), $D$5*$D$2*(A1859-E1859)/365.25, 0)</f>
        <v>0</v>
      </c>
      <c r="M1859" s="41" t="n">
        <f aca="false">IF(A1859&lt;=$G$2, $D$5*$D$2*(A1859-E1859)/365.25, 0)</f>
        <v>0</v>
      </c>
      <c r="N1859" s="42" t="n">
        <f aca="false">(L1859*H1859 + M1859*I1859) * K1859</f>
        <v>0</v>
      </c>
      <c r="O1859" s="43" t="n">
        <f aca="false">IF(A1859&lt;=$G$2, $D$2*(1-$D$3), 0)</f>
        <v>0</v>
      </c>
      <c r="P1859" s="44" t="n">
        <f aca="false">O1859*I1859*K1859</f>
        <v>0</v>
      </c>
    </row>
    <row r="1860" customFormat="false" ht="15" hidden="false" customHeight="false" outlineLevel="0" collapsed="false">
      <c r="A1860" s="4" t="n">
        <f aca="false">WORKDAY(A1859, 1)</f>
        <v>46485</v>
      </c>
      <c r="B1860" s="33" t="n">
        <f aca="false">DATE(2000, MONTH(A1860), DAY(A1860))</f>
        <v>36624</v>
      </c>
      <c r="C1860" s="33" t="n">
        <f aca="false">VLOOKUP(B1860, $R$9:$S$13, 2)</f>
        <v>36697</v>
      </c>
      <c r="D1860" s="34" t="n">
        <f aca="false">IF(OR(C1860=B1860, AND(C1860&lt;&gt;C1859, C1859&gt;B1859)), 1, 0)</f>
        <v>0</v>
      </c>
      <c r="E1860" s="4" t="n">
        <f aca="false" t="array" ref="E1860:E1860">INDEX($A$9:A1859, MAX(IF($D$9:D1859=1, ROW(D$9:$D1859)-ROW($D$9)+1, 0)))</f>
        <v>46468</v>
      </c>
      <c r="F1860" s="36" t="n">
        <f aca="false">(A1860-$A$2)/365.25</f>
        <v>7.09377138945928</v>
      </c>
      <c r="G1860" s="37" t="n">
        <f aca="false">INDEX('Default Prob'!$P$5:$P$14,MIN(1+_xlfn.IFNA(MATCH(F1860,'Default Prob'!$F$5:$F$14,1),0),COUNT('Default Prob'!$P$5:$P$14)))</f>
        <v>0.0388543457092687</v>
      </c>
      <c r="H1860" s="37" t="n">
        <f aca="false">H1859*EXP(-G1859*(F1860-F1859))</f>
        <v>0.748102601767945</v>
      </c>
      <c r="I1860" s="38" t="n">
        <f aca="false">H1859-H1860</f>
        <v>7.95854434164633E-005</v>
      </c>
      <c r="J1860" s="39" t="n">
        <f aca="false">INDEX('Default Prob'!$C$3:$C$20, _xlfn.IFNA(MATCH(F1860, 'Default Prob'!$B$3:$B$20, 1), 1))</f>
        <v>-0.00279</v>
      </c>
      <c r="K1860" s="40" t="n">
        <f aca="false">1/((1+J1860)^F1860)</f>
        <v>1.02001698890893</v>
      </c>
      <c r="L1860" s="41" t="n">
        <f aca="false">IF(AND(D1860, A1860 &lt;= $G$2), $D$5*$D$2*(A1860-E1860)/365.25, 0)</f>
        <v>0</v>
      </c>
      <c r="M1860" s="41" t="n">
        <f aca="false">IF(A1860&lt;=$G$2, $D$5*$D$2*(A1860-E1860)/365.25, 0)</f>
        <v>0</v>
      </c>
      <c r="N1860" s="42" t="n">
        <f aca="false">(L1860*H1860 + M1860*I1860) * K1860</f>
        <v>0</v>
      </c>
      <c r="O1860" s="43" t="n">
        <f aca="false">IF(A1860&lt;=$G$2, $D$2*(1-$D$3), 0)</f>
        <v>0</v>
      </c>
      <c r="P1860" s="44" t="n">
        <f aca="false">O1860*I1860*K1860</f>
        <v>0</v>
      </c>
    </row>
    <row r="1861" customFormat="false" ht="15" hidden="false" customHeight="false" outlineLevel="0" collapsed="false">
      <c r="A1861" s="4" t="n">
        <f aca="false">WORKDAY(A1860, 1)</f>
        <v>46486</v>
      </c>
      <c r="B1861" s="33" t="n">
        <f aca="false">DATE(2000, MONTH(A1861), DAY(A1861))</f>
        <v>36625</v>
      </c>
      <c r="C1861" s="33" t="n">
        <f aca="false">VLOOKUP(B1861, $R$9:$S$13, 2)</f>
        <v>36697</v>
      </c>
      <c r="D1861" s="34" t="n">
        <f aca="false">IF(OR(C1861=B1861, AND(C1861&lt;&gt;C1860, C1860&gt;B1860)), 1, 0)</f>
        <v>0</v>
      </c>
      <c r="E1861" s="4" t="n">
        <f aca="false" t="array" ref="E1861:E1861">INDEX($A$9:A1860, MAX(IF($D$9:D1860=1, ROW(D$9:$D1860)-ROW($D$9)+1, 0)))</f>
        <v>46468</v>
      </c>
      <c r="F1861" s="36" t="n">
        <f aca="false">(A1861-$A$2)/365.25</f>
        <v>7.09650924024641</v>
      </c>
      <c r="G1861" s="37" t="n">
        <f aca="false">INDEX('Default Prob'!$P$5:$P$14,MIN(1+_xlfn.IFNA(MATCH(F1861,'Default Prob'!$F$5:$F$14,1),0),COUNT('Default Prob'!$P$5:$P$14)))</f>
        <v>0.0388543457092687</v>
      </c>
      <c r="H1861" s="37" t="n">
        <f aca="false">H1860*EXP(-G1860*(F1861-F1860))</f>
        <v>0.748023024790171</v>
      </c>
      <c r="I1861" s="38" t="n">
        <f aca="false">H1860-H1861</f>
        <v>7.95769777741651E-005</v>
      </c>
      <c r="J1861" s="39" t="n">
        <f aca="false">INDEX('Default Prob'!$C$3:$C$20, _xlfn.IFNA(MATCH(F1861, 'Default Prob'!$B$3:$B$20, 1), 1))</f>
        <v>-0.00279</v>
      </c>
      <c r="K1861" s="40" t="n">
        <f aca="false">1/((1+J1861)^F1861)</f>
        <v>1.02002479133373</v>
      </c>
      <c r="L1861" s="41" t="n">
        <f aca="false">IF(AND(D1861, A1861 &lt;= $G$2), $D$5*$D$2*(A1861-E1861)/365.25, 0)</f>
        <v>0</v>
      </c>
      <c r="M1861" s="41" t="n">
        <f aca="false">IF(A1861&lt;=$G$2, $D$5*$D$2*(A1861-E1861)/365.25, 0)</f>
        <v>0</v>
      </c>
      <c r="N1861" s="42" t="n">
        <f aca="false">(L1861*H1861 + M1861*I1861) * K1861</f>
        <v>0</v>
      </c>
      <c r="O1861" s="43" t="n">
        <f aca="false">IF(A1861&lt;=$G$2, $D$2*(1-$D$3), 0)</f>
        <v>0</v>
      </c>
      <c r="P1861" s="44" t="n">
        <f aca="false">O1861*I1861*K1861</f>
        <v>0</v>
      </c>
    </row>
    <row r="1862" customFormat="false" ht="15" hidden="false" customHeight="false" outlineLevel="0" collapsed="false">
      <c r="A1862" s="4" t="n">
        <f aca="false">WORKDAY(A1861, 1)</f>
        <v>46489</v>
      </c>
      <c r="B1862" s="33" t="n">
        <f aca="false">DATE(2000, MONTH(A1862), DAY(A1862))</f>
        <v>36628</v>
      </c>
      <c r="C1862" s="33" t="n">
        <f aca="false">VLOOKUP(B1862, $R$9:$S$13, 2)</f>
        <v>36697</v>
      </c>
      <c r="D1862" s="34" t="n">
        <f aca="false">IF(OR(C1862=B1862, AND(C1862&lt;&gt;C1861, C1861&gt;B1861)), 1, 0)</f>
        <v>0</v>
      </c>
      <c r="E1862" s="4" t="n">
        <f aca="false" t="array" ref="E1862:E1862">INDEX($A$9:A1861, MAX(IF($D$9:D1861=1, ROW(D$9:$D1861)-ROW($D$9)+1, 0)))</f>
        <v>46468</v>
      </c>
      <c r="F1862" s="36" t="n">
        <f aca="false">(A1862-$A$2)/365.25</f>
        <v>7.1047227926078</v>
      </c>
      <c r="G1862" s="37" t="n">
        <f aca="false">INDEX('Default Prob'!$P$5:$P$14,MIN(1+_xlfn.IFNA(MATCH(F1862,'Default Prob'!$F$5:$F$14,1),0),COUNT('Default Prob'!$P$5:$P$14)))</f>
        <v>0.0388543457092687</v>
      </c>
      <c r="H1862" s="37" t="n">
        <f aca="false">H1861*EXP(-G1861*(F1862-F1861))</f>
        <v>0.747784344641698</v>
      </c>
      <c r="I1862" s="38" t="n">
        <f aca="false">H1861-H1862</f>
        <v>0.000238680148472836</v>
      </c>
      <c r="J1862" s="39" t="n">
        <f aca="false">INDEX('Default Prob'!$C$3:$C$20, _xlfn.IFNA(MATCH(F1862, 'Default Prob'!$B$3:$B$20, 1), 1))</f>
        <v>-0.00279</v>
      </c>
      <c r="K1862" s="40" t="n">
        <f aca="false">1/((1+J1862)^F1862)</f>
        <v>1.0200481989662</v>
      </c>
      <c r="L1862" s="41" t="n">
        <f aca="false">IF(AND(D1862, A1862 &lt;= $G$2), $D$5*$D$2*(A1862-E1862)/365.25, 0)</f>
        <v>0</v>
      </c>
      <c r="M1862" s="41" t="n">
        <f aca="false">IF(A1862&lt;=$G$2, $D$5*$D$2*(A1862-E1862)/365.25, 0)</f>
        <v>0</v>
      </c>
      <c r="N1862" s="42" t="n">
        <f aca="false">(L1862*H1862 + M1862*I1862) * K1862</f>
        <v>0</v>
      </c>
      <c r="O1862" s="43" t="n">
        <f aca="false">IF(A1862&lt;=$G$2, $D$2*(1-$D$3), 0)</f>
        <v>0</v>
      </c>
      <c r="P1862" s="44" t="n">
        <f aca="false">O1862*I1862*K1862</f>
        <v>0</v>
      </c>
    </row>
    <row r="1863" customFormat="false" ht="15" hidden="false" customHeight="false" outlineLevel="0" collapsed="false">
      <c r="A1863" s="4" t="n">
        <f aca="false">WORKDAY(A1862, 1)</f>
        <v>46490</v>
      </c>
      <c r="B1863" s="33" t="n">
        <f aca="false">DATE(2000, MONTH(A1863), DAY(A1863))</f>
        <v>36629</v>
      </c>
      <c r="C1863" s="33" t="n">
        <f aca="false">VLOOKUP(B1863, $R$9:$S$13, 2)</f>
        <v>36697</v>
      </c>
      <c r="D1863" s="34" t="n">
        <f aca="false">IF(OR(C1863=B1863, AND(C1863&lt;&gt;C1862, C1862&gt;B1862)), 1, 0)</f>
        <v>0</v>
      </c>
      <c r="E1863" s="4" t="n">
        <f aca="false" t="array" ref="E1863:E1863">INDEX($A$9:A1862, MAX(IF($D$9:D1862=1, ROW(D$9:$D1862)-ROW($D$9)+1, 0)))</f>
        <v>46468</v>
      </c>
      <c r="F1863" s="36" t="n">
        <f aca="false">(A1863-$A$2)/365.25</f>
        <v>7.10746064339494</v>
      </c>
      <c r="G1863" s="37" t="n">
        <f aca="false">INDEX('Default Prob'!$P$5:$P$14,MIN(1+_xlfn.IFNA(MATCH(F1863,'Default Prob'!$F$5:$F$14,1),0),COUNT('Default Prob'!$P$5:$P$14)))</f>
        <v>0.0388543457092687</v>
      </c>
      <c r="H1863" s="37" t="n">
        <f aca="false">H1862*EXP(-G1862*(F1863-F1862))</f>
        <v>0.747704801517489</v>
      </c>
      <c r="I1863" s="38" t="n">
        <f aca="false">H1862-H1863</f>
        <v>7.95431242088807E-005</v>
      </c>
      <c r="J1863" s="39" t="n">
        <f aca="false">INDEX('Default Prob'!$C$3:$C$20, _xlfn.IFNA(MATCH(F1863, 'Default Prob'!$B$3:$B$20, 1), 1))</f>
        <v>-0.00279</v>
      </c>
      <c r="K1863" s="40" t="n">
        <f aca="false">1/((1+J1863)^F1863)</f>
        <v>1.02005600162973</v>
      </c>
      <c r="L1863" s="41" t="n">
        <f aca="false">IF(AND(D1863, A1863 &lt;= $G$2), $D$5*$D$2*(A1863-E1863)/365.25, 0)</f>
        <v>0</v>
      </c>
      <c r="M1863" s="41" t="n">
        <f aca="false">IF(A1863&lt;=$G$2, $D$5*$D$2*(A1863-E1863)/365.25, 0)</f>
        <v>0</v>
      </c>
      <c r="N1863" s="42" t="n">
        <f aca="false">(L1863*H1863 + M1863*I1863) * K1863</f>
        <v>0</v>
      </c>
      <c r="O1863" s="43" t="n">
        <f aca="false">IF(A1863&lt;=$G$2, $D$2*(1-$D$3), 0)</f>
        <v>0</v>
      </c>
      <c r="P1863" s="44" t="n">
        <f aca="false">O1863*I1863*K1863</f>
        <v>0</v>
      </c>
    </row>
    <row r="1864" customFormat="false" ht="15" hidden="false" customHeight="false" outlineLevel="0" collapsed="false">
      <c r="A1864" s="4" t="n">
        <f aca="false">WORKDAY(A1863, 1)</f>
        <v>46491</v>
      </c>
      <c r="B1864" s="33" t="n">
        <f aca="false">DATE(2000, MONTH(A1864), DAY(A1864))</f>
        <v>36630</v>
      </c>
      <c r="C1864" s="33" t="n">
        <f aca="false">VLOOKUP(B1864, $R$9:$S$13, 2)</f>
        <v>36697</v>
      </c>
      <c r="D1864" s="34" t="n">
        <f aca="false">IF(OR(C1864=B1864, AND(C1864&lt;&gt;C1863, C1863&gt;B1863)), 1, 0)</f>
        <v>0</v>
      </c>
      <c r="E1864" s="4" t="n">
        <f aca="false" t="array" ref="E1864:E1864">INDEX($A$9:A1863, MAX(IF($D$9:D1863=1, ROW(D$9:$D1863)-ROW($D$9)+1, 0)))</f>
        <v>46468</v>
      </c>
      <c r="F1864" s="36" t="n">
        <f aca="false">(A1864-$A$2)/365.25</f>
        <v>7.11019849418207</v>
      </c>
      <c r="G1864" s="37" t="n">
        <f aca="false">INDEX('Default Prob'!$P$5:$P$14,MIN(1+_xlfn.IFNA(MATCH(F1864,'Default Prob'!$F$5:$F$14,1),0),COUNT('Default Prob'!$P$5:$P$14)))</f>
        <v>0.0388543457092687</v>
      </c>
      <c r="H1864" s="37" t="n">
        <f aca="false">H1863*EXP(-G1863*(F1864-F1863))</f>
        <v>0.747625266854421</v>
      </c>
      <c r="I1864" s="38" t="n">
        <f aca="false">H1863-H1864</f>
        <v>7.95346630680926E-005</v>
      </c>
      <c r="J1864" s="39" t="n">
        <f aca="false">INDEX('Default Prob'!$C$3:$C$20, _xlfn.IFNA(MATCH(F1864, 'Default Prob'!$B$3:$B$20, 1), 1))</f>
        <v>-0.00279</v>
      </c>
      <c r="K1864" s="40" t="n">
        <f aca="false">1/((1+J1864)^F1864)</f>
        <v>1.02006380435294</v>
      </c>
      <c r="L1864" s="41" t="n">
        <f aca="false">IF(AND(D1864, A1864 &lt;= $G$2), $D$5*$D$2*(A1864-E1864)/365.25, 0)</f>
        <v>0</v>
      </c>
      <c r="M1864" s="41" t="n">
        <f aca="false">IF(A1864&lt;=$G$2, $D$5*$D$2*(A1864-E1864)/365.25, 0)</f>
        <v>0</v>
      </c>
      <c r="N1864" s="42" t="n">
        <f aca="false">(L1864*H1864 + M1864*I1864) * K1864</f>
        <v>0</v>
      </c>
      <c r="O1864" s="43" t="n">
        <f aca="false">IF(A1864&lt;=$G$2, $D$2*(1-$D$3), 0)</f>
        <v>0</v>
      </c>
      <c r="P1864" s="44" t="n">
        <f aca="false">O1864*I1864*K1864</f>
        <v>0</v>
      </c>
    </row>
    <row r="1865" customFormat="false" ht="15" hidden="false" customHeight="false" outlineLevel="0" collapsed="false">
      <c r="A1865" s="4" t="n">
        <f aca="false">WORKDAY(A1864, 1)</f>
        <v>46492</v>
      </c>
      <c r="B1865" s="33" t="n">
        <f aca="false">DATE(2000, MONTH(A1865), DAY(A1865))</f>
        <v>36631</v>
      </c>
      <c r="C1865" s="33" t="n">
        <f aca="false">VLOOKUP(B1865, $R$9:$S$13, 2)</f>
        <v>36697</v>
      </c>
      <c r="D1865" s="34" t="n">
        <f aca="false">IF(OR(C1865=B1865, AND(C1865&lt;&gt;C1864, C1864&gt;B1864)), 1, 0)</f>
        <v>0</v>
      </c>
      <c r="E1865" s="4" t="n">
        <f aca="false" t="array" ref="E1865:E1865">INDEX($A$9:A1864, MAX(IF($D$9:D1864=1, ROW(D$9:$D1864)-ROW($D$9)+1, 0)))</f>
        <v>46468</v>
      </c>
      <c r="F1865" s="36" t="n">
        <f aca="false">(A1865-$A$2)/365.25</f>
        <v>7.1129363449692</v>
      </c>
      <c r="G1865" s="37" t="n">
        <f aca="false">INDEX('Default Prob'!$P$5:$P$14,MIN(1+_xlfn.IFNA(MATCH(F1865,'Default Prob'!$F$5:$F$14,1),0),COUNT('Default Prob'!$P$5:$P$14)))</f>
        <v>0.0388543457092687</v>
      </c>
      <c r="H1865" s="37" t="n">
        <f aca="false">H1864*EXP(-G1864*(F1865-F1864))</f>
        <v>0.747545740651594</v>
      </c>
      <c r="I1865" s="38" t="n">
        <f aca="false">H1864-H1865</f>
        <v>7.95262028273624E-005</v>
      </c>
      <c r="J1865" s="39" t="n">
        <f aca="false">INDEX('Default Prob'!$C$3:$C$20, _xlfn.IFNA(MATCH(F1865, 'Default Prob'!$B$3:$B$20, 1), 1))</f>
        <v>-0.00279</v>
      </c>
      <c r="K1865" s="40" t="n">
        <f aca="false">1/((1+J1865)^F1865)</f>
        <v>1.02007160713584</v>
      </c>
      <c r="L1865" s="41" t="n">
        <f aca="false">IF(AND(D1865, A1865 &lt;= $G$2), $D$5*$D$2*(A1865-E1865)/365.25, 0)</f>
        <v>0</v>
      </c>
      <c r="M1865" s="41" t="n">
        <f aca="false">IF(A1865&lt;=$G$2, $D$5*$D$2*(A1865-E1865)/365.25, 0)</f>
        <v>0</v>
      </c>
      <c r="N1865" s="42" t="n">
        <f aca="false">(L1865*H1865 + M1865*I1865) * K1865</f>
        <v>0</v>
      </c>
      <c r="O1865" s="43" t="n">
        <f aca="false">IF(A1865&lt;=$G$2, $D$2*(1-$D$3), 0)</f>
        <v>0</v>
      </c>
      <c r="P1865" s="44" t="n">
        <f aca="false">O1865*I1865*K1865</f>
        <v>0</v>
      </c>
    </row>
    <row r="1866" customFormat="false" ht="15" hidden="false" customHeight="false" outlineLevel="0" collapsed="false">
      <c r="A1866" s="4" t="n">
        <f aca="false">WORKDAY(A1865, 1)</f>
        <v>46493</v>
      </c>
      <c r="B1866" s="33" t="n">
        <f aca="false">DATE(2000, MONTH(A1866), DAY(A1866))</f>
        <v>36632</v>
      </c>
      <c r="C1866" s="33" t="n">
        <f aca="false">VLOOKUP(B1866, $R$9:$S$13, 2)</f>
        <v>36697</v>
      </c>
      <c r="D1866" s="34" t="n">
        <f aca="false">IF(OR(C1866=B1866, AND(C1866&lt;&gt;C1865, C1865&gt;B1865)), 1, 0)</f>
        <v>0</v>
      </c>
      <c r="E1866" s="4" t="n">
        <f aca="false" t="array" ref="E1866:E1866">INDEX($A$9:A1865, MAX(IF($D$9:D1865=1, ROW(D$9:$D1865)-ROW($D$9)+1, 0)))</f>
        <v>46468</v>
      </c>
      <c r="F1866" s="36" t="n">
        <f aca="false">(A1866-$A$2)/365.25</f>
        <v>7.11567419575633</v>
      </c>
      <c r="G1866" s="37" t="n">
        <f aca="false">INDEX('Default Prob'!$P$5:$P$14,MIN(1+_xlfn.IFNA(MATCH(F1866,'Default Prob'!$F$5:$F$14,1),0),COUNT('Default Prob'!$P$5:$P$14)))</f>
        <v>0.0388543457092687</v>
      </c>
      <c r="H1866" s="37" t="n">
        <f aca="false">H1865*EXP(-G1865*(F1866-F1865))</f>
        <v>0.747466222908107</v>
      </c>
      <c r="I1866" s="38" t="n">
        <f aca="false">H1865-H1866</f>
        <v>7.9517743486468E-005</v>
      </c>
      <c r="J1866" s="39" t="n">
        <f aca="false">INDEX('Default Prob'!$C$3:$C$20, _xlfn.IFNA(MATCH(F1866, 'Default Prob'!$B$3:$B$20, 1), 1))</f>
        <v>-0.00279</v>
      </c>
      <c r="K1866" s="40" t="n">
        <f aca="false">1/((1+J1866)^F1866)</f>
        <v>1.02007940997843</v>
      </c>
      <c r="L1866" s="41" t="n">
        <f aca="false">IF(AND(D1866, A1866 &lt;= $G$2), $D$5*$D$2*(A1866-E1866)/365.25, 0)</f>
        <v>0</v>
      </c>
      <c r="M1866" s="41" t="n">
        <f aca="false">IF(A1866&lt;=$G$2, $D$5*$D$2*(A1866-E1866)/365.25, 0)</f>
        <v>0</v>
      </c>
      <c r="N1866" s="42" t="n">
        <f aca="false">(L1866*H1866 + M1866*I1866) * K1866</f>
        <v>0</v>
      </c>
      <c r="O1866" s="43" t="n">
        <f aca="false">IF(A1866&lt;=$G$2, $D$2*(1-$D$3), 0)</f>
        <v>0</v>
      </c>
      <c r="P1866" s="44" t="n">
        <f aca="false">O1866*I1866*K1866</f>
        <v>0</v>
      </c>
    </row>
    <row r="1867" customFormat="false" ht="15" hidden="false" customHeight="false" outlineLevel="0" collapsed="false">
      <c r="A1867" s="4" t="n">
        <f aca="false">WORKDAY(A1866, 1)</f>
        <v>46496</v>
      </c>
      <c r="B1867" s="33" t="n">
        <f aca="false">DATE(2000, MONTH(A1867), DAY(A1867))</f>
        <v>36635</v>
      </c>
      <c r="C1867" s="33" t="n">
        <f aca="false">VLOOKUP(B1867, $R$9:$S$13, 2)</f>
        <v>36697</v>
      </c>
      <c r="D1867" s="34" t="n">
        <f aca="false">IF(OR(C1867=B1867, AND(C1867&lt;&gt;C1866, C1866&gt;B1866)), 1, 0)</f>
        <v>0</v>
      </c>
      <c r="E1867" s="4" t="n">
        <f aca="false" t="array" ref="E1867:E1867">INDEX($A$9:A1866, MAX(IF($D$9:D1866=1, ROW(D$9:$D1866)-ROW($D$9)+1, 0)))</f>
        <v>46468</v>
      </c>
      <c r="F1867" s="36" t="n">
        <f aca="false">(A1867-$A$2)/365.25</f>
        <v>7.12388774811773</v>
      </c>
      <c r="G1867" s="37" t="n">
        <f aca="false">INDEX('Default Prob'!$P$5:$P$14,MIN(1+_xlfn.IFNA(MATCH(F1867,'Default Prob'!$F$5:$F$14,1),0),COUNT('Default Prob'!$P$5:$P$14)))</f>
        <v>0.0388543457092687</v>
      </c>
      <c r="H1867" s="37" t="n">
        <f aca="false">H1866*EXP(-G1866*(F1867-F1866))</f>
        <v>0.747227720424695</v>
      </c>
      <c r="I1867" s="38" t="n">
        <f aca="false">H1866-H1867</f>
        <v>0.000238502483412395</v>
      </c>
      <c r="J1867" s="39" t="n">
        <f aca="false">INDEX('Default Prob'!$C$3:$C$20, _xlfn.IFNA(MATCH(F1867, 'Default Prob'!$B$3:$B$20, 1), 1))</f>
        <v>-0.00279</v>
      </c>
      <c r="K1867" s="40" t="n">
        <f aca="false">1/((1+J1867)^F1867)</f>
        <v>1.0201028188643</v>
      </c>
      <c r="L1867" s="41" t="n">
        <f aca="false">IF(AND(D1867, A1867 &lt;= $G$2), $D$5*$D$2*(A1867-E1867)/365.25, 0)</f>
        <v>0</v>
      </c>
      <c r="M1867" s="41" t="n">
        <f aca="false">IF(A1867&lt;=$G$2, $D$5*$D$2*(A1867-E1867)/365.25, 0)</f>
        <v>0</v>
      </c>
      <c r="N1867" s="42" t="n">
        <f aca="false">(L1867*H1867 + M1867*I1867) * K1867</f>
        <v>0</v>
      </c>
      <c r="O1867" s="43" t="n">
        <f aca="false">IF(A1867&lt;=$G$2, $D$2*(1-$D$3), 0)</f>
        <v>0</v>
      </c>
      <c r="P1867" s="44" t="n">
        <f aca="false">O1867*I1867*K1867</f>
        <v>0</v>
      </c>
    </row>
    <row r="1868" customFormat="false" ht="15" hidden="false" customHeight="false" outlineLevel="0" collapsed="false">
      <c r="A1868" s="4" t="n">
        <f aca="false">WORKDAY(A1867, 1)</f>
        <v>46497</v>
      </c>
      <c r="B1868" s="33" t="n">
        <f aca="false">DATE(2000, MONTH(A1868), DAY(A1868))</f>
        <v>36636</v>
      </c>
      <c r="C1868" s="33" t="n">
        <f aca="false">VLOOKUP(B1868, $R$9:$S$13, 2)</f>
        <v>36697</v>
      </c>
      <c r="D1868" s="34" t="n">
        <f aca="false">IF(OR(C1868=B1868, AND(C1868&lt;&gt;C1867, C1867&gt;B1867)), 1, 0)</f>
        <v>0</v>
      </c>
      <c r="E1868" s="4" t="n">
        <f aca="false" t="array" ref="E1868:E1868">INDEX($A$9:A1867, MAX(IF($D$9:D1867=1, ROW(D$9:$D1867)-ROW($D$9)+1, 0)))</f>
        <v>46468</v>
      </c>
      <c r="F1868" s="36" t="n">
        <f aca="false">(A1868-$A$2)/365.25</f>
        <v>7.12662559890486</v>
      </c>
      <c r="G1868" s="37" t="n">
        <f aca="false">INDEX('Default Prob'!$P$5:$P$14,MIN(1+_xlfn.IFNA(MATCH(F1868,'Default Prob'!$F$5:$F$14,1),0),COUNT('Default Prob'!$P$5:$P$14)))</f>
        <v>0.0388543457092687</v>
      </c>
      <c r="H1868" s="37" t="n">
        <f aca="false">H1867*EXP(-G1867*(F1868-F1867))</f>
        <v>0.747148236509574</v>
      </c>
      <c r="I1868" s="38" t="n">
        <f aca="false">H1867-H1868</f>
        <v>7.94839151205817E-005</v>
      </c>
      <c r="J1868" s="39" t="n">
        <f aca="false">INDEX('Default Prob'!$C$3:$C$20, _xlfn.IFNA(MATCH(F1868, 'Default Prob'!$B$3:$B$20, 1), 1))</f>
        <v>-0.00279</v>
      </c>
      <c r="K1868" s="40" t="n">
        <f aca="false">1/((1+J1868)^F1868)</f>
        <v>1.02011062194563</v>
      </c>
      <c r="L1868" s="41" t="n">
        <f aca="false">IF(AND(D1868, A1868 &lt;= $G$2), $D$5*$D$2*(A1868-E1868)/365.25, 0)</f>
        <v>0</v>
      </c>
      <c r="M1868" s="41" t="n">
        <f aca="false">IF(A1868&lt;=$G$2, $D$5*$D$2*(A1868-E1868)/365.25, 0)</f>
        <v>0</v>
      </c>
      <c r="N1868" s="42" t="n">
        <f aca="false">(L1868*H1868 + M1868*I1868) * K1868</f>
        <v>0</v>
      </c>
      <c r="O1868" s="43" t="n">
        <f aca="false">IF(A1868&lt;=$G$2, $D$2*(1-$D$3), 0)</f>
        <v>0</v>
      </c>
      <c r="P1868" s="44" t="n">
        <f aca="false">O1868*I1868*K1868</f>
        <v>0</v>
      </c>
    </row>
    <row r="1869" customFormat="false" ht="15" hidden="false" customHeight="false" outlineLevel="0" collapsed="false">
      <c r="A1869" s="4" t="n">
        <f aca="false">WORKDAY(A1868, 1)</f>
        <v>46498</v>
      </c>
      <c r="B1869" s="33" t="n">
        <f aca="false">DATE(2000, MONTH(A1869), DAY(A1869))</f>
        <v>36637</v>
      </c>
      <c r="C1869" s="33" t="n">
        <f aca="false">VLOOKUP(B1869, $R$9:$S$13, 2)</f>
        <v>36697</v>
      </c>
      <c r="D1869" s="34" t="n">
        <f aca="false">IF(OR(C1869=B1869, AND(C1869&lt;&gt;C1868, C1868&gt;B1868)), 1, 0)</f>
        <v>0</v>
      </c>
      <c r="E1869" s="4" t="n">
        <f aca="false" t="array" ref="E1869:E1869">INDEX($A$9:A1868, MAX(IF($D$9:D1868=1, ROW(D$9:$D1868)-ROW($D$9)+1, 0)))</f>
        <v>46468</v>
      </c>
      <c r="F1869" s="36" t="n">
        <f aca="false">(A1869-$A$2)/365.25</f>
        <v>7.12936344969199</v>
      </c>
      <c r="G1869" s="37" t="n">
        <f aca="false">INDEX('Default Prob'!$P$5:$P$14,MIN(1+_xlfn.IFNA(MATCH(F1869,'Default Prob'!$F$5:$F$14,1),0),COUNT('Default Prob'!$P$5:$P$14)))</f>
        <v>0.0388543457092687</v>
      </c>
      <c r="H1869" s="37" t="n">
        <f aca="false">H1868*EXP(-G1868*(F1869-F1868))</f>
        <v>0.747068761049296</v>
      </c>
      <c r="I1869" s="38" t="n">
        <f aca="false">H1868-H1869</f>
        <v>7.94754602779779E-005</v>
      </c>
      <c r="J1869" s="39" t="n">
        <f aca="false">INDEX('Default Prob'!$C$3:$C$20, _xlfn.IFNA(MATCH(F1869, 'Default Prob'!$B$3:$B$20, 1), 1))</f>
        <v>-0.00279</v>
      </c>
      <c r="K1869" s="40" t="n">
        <f aca="false">1/((1+J1869)^F1869)</f>
        <v>1.02011842508665</v>
      </c>
      <c r="L1869" s="41" t="n">
        <f aca="false">IF(AND(D1869, A1869 &lt;= $G$2), $D$5*$D$2*(A1869-E1869)/365.25, 0)</f>
        <v>0</v>
      </c>
      <c r="M1869" s="41" t="n">
        <f aca="false">IF(A1869&lt;=$G$2, $D$5*$D$2*(A1869-E1869)/365.25, 0)</f>
        <v>0</v>
      </c>
      <c r="N1869" s="42" t="n">
        <f aca="false">(L1869*H1869 + M1869*I1869) * K1869</f>
        <v>0</v>
      </c>
      <c r="O1869" s="43" t="n">
        <f aca="false">IF(A1869&lt;=$G$2, $D$2*(1-$D$3), 0)</f>
        <v>0</v>
      </c>
      <c r="P1869" s="44" t="n">
        <f aca="false">O1869*I1869*K1869</f>
        <v>0</v>
      </c>
    </row>
    <row r="1870" customFormat="false" ht="15" hidden="false" customHeight="false" outlineLevel="0" collapsed="false">
      <c r="A1870" s="4" t="n">
        <f aca="false">WORKDAY(A1869, 1)</f>
        <v>46499</v>
      </c>
      <c r="B1870" s="33" t="n">
        <f aca="false">DATE(2000, MONTH(A1870), DAY(A1870))</f>
        <v>36638</v>
      </c>
      <c r="C1870" s="33" t="n">
        <f aca="false">VLOOKUP(B1870, $R$9:$S$13, 2)</f>
        <v>36697</v>
      </c>
      <c r="D1870" s="34" t="n">
        <f aca="false">IF(OR(C1870=B1870, AND(C1870&lt;&gt;C1869, C1869&gt;B1869)), 1, 0)</f>
        <v>0</v>
      </c>
      <c r="E1870" s="4" t="n">
        <f aca="false" t="array" ref="E1870:E1870">INDEX($A$9:A1869, MAX(IF($D$9:D1869=1, ROW(D$9:$D1869)-ROW($D$9)+1, 0)))</f>
        <v>46468</v>
      </c>
      <c r="F1870" s="36" t="n">
        <f aca="false">(A1870-$A$2)/365.25</f>
        <v>7.13210130047912</v>
      </c>
      <c r="G1870" s="37" t="n">
        <f aca="false">INDEX('Default Prob'!$P$5:$P$14,MIN(1+_xlfn.IFNA(MATCH(F1870,'Default Prob'!$F$5:$F$14,1),0),COUNT('Default Prob'!$P$5:$P$14)))</f>
        <v>0.0388543457092687</v>
      </c>
      <c r="H1870" s="37" t="n">
        <f aca="false">H1869*EXP(-G1869*(F1870-F1869))</f>
        <v>0.746989294042961</v>
      </c>
      <c r="I1870" s="38" t="n">
        <f aca="false">H1869-H1870</f>
        <v>7.94670063347658E-005</v>
      </c>
      <c r="J1870" s="39" t="n">
        <f aca="false">INDEX('Default Prob'!$C$3:$C$20, _xlfn.IFNA(MATCH(F1870, 'Default Prob'!$B$3:$B$20, 1), 1))</f>
        <v>-0.00279</v>
      </c>
      <c r="K1870" s="40" t="n">
        <f aca="false">1/((1+J1870)^F1870)</f>
        <v>1.02012622828736</v>
      </c>
      <c r="L1870" s="41" t="n">
        <f aca="false">IF(AND(D1870, A1870 &lt;= $G$2), $D$5*$D$2*(A1870-E1870)/365.25, 0)</f>
        <v>0</v>
      </c>
      <c r="M1870" s="41" t="n">
        <f aca="false">IF(A1870&lt;=$G$2, $D$5*$D$2*(A1870-E1870)/365.25, 0)</f>
        <v>0</v>
      </c>
      <c r="N1870" s="42" t="n">
        <f aca="false">(L1870*H1870 + M1870*I1870) * K1870</f>
        <v>0</v>
      </c>
      <c r="O1870" s="43" t="n">
        <f aca="false">IF(A1870&lt;=$G$2, $D$2*(1-$D$3), 0)</f>
        <v>0</v>
      </c>
      <c r="P1870" s="44" t="n">
        <f aca="false">O1870*I1870*K1870</f>
        <v>0</v>
      </c>
    </row>
    <row r="1871" customFormat="false" ht="15" hidden="false" customHeight="false" outlineLevel="0" collapsed="false">
      <c r="A1871" s="4" t="n">
        <f aca="false">WORKDAY(A1870, 1)</f>
        <v>46500</v>
      </c>
      <c r="B1871" s="33" t="n">
        <f aca="false">DATE(2000, MONTH(A1871), DAY(A1871))</f>
        <v>36639</v>
      </c>
      <c r="C1871" s="33" t="n">
        <f aca="false">VLOOKUP(B1871, $R$9:$S$13, 2)</f>
        <v>36697</v>
      </c>
      <c r="D1871" s="34" t="n">
        <f aca="false">IF(OR(C1871=B1871, AND(C1871&lt;&gt;C1870, C1870&gt;B1870)), 1, 0)</f>
        <v>0</v>
      </c>
      <c r="E1871" s="4" t="n">
        <f aca="false" t="array" ref="E1871:E1871">INDEX($A$9:A1870, MAX(IF($D$9:D1870=1, ROW(D$9:$D1870)-ROW($D$9)+1, 0)))</f>
        <v>46468</v>
      </c>
      <c r="F1871" s="36" t="n">
        <f aca="false">(A1871-$A$2)/365.25</f>
        <v>7.13483915126626</v>
      </c>
      <c r="G1871" s="37" t="n">
        <f aca="false">INDEX('Default Prob'!$P$5:$P$14,MIN(1+_xlfn.IFNA(MATCH(F1871,'Default Prob'!$F$5:$F$14,1),0),COUNT('Default Prob'!$P$5:$P$14)))</f>
        <v>0.0388543457092687</v>
      </c>
      <c r="H1871" s="37" t="n">
        <f aca="false">H1870*EXP(-G1870*(F1871-F1870))</f>
        <v>0.746909835489671</v>
      </c>
      <c r="I1871" s="38" t="n">
        <f aca="false">H1870-H1871</f>
        <v>7.94585532908343E-005</v>
      </c>
      <c r="J1871" s="39" t="n">
        <f aca="false">INDEX('Default Prob'!$C$3:$C$20, _xlfn.IFNA(MATCH(F1871, 'Default Prob'!$B$3:$B$20, 1), 1))</f>
        <v>-0.00279</v>
      </c>
      <c r="K1871" s="40" t="n">
        <f aca="false">1/((1+J1871)^F1871)</f>
        <v>1.02013403154776</v>
      </c>
      <c r="L1871" s="41" t="n">
        <f aca="false">IF(AND(D1871, A1871 &lt;= $G$2), $D$5*$D$2*(A1871-E1871)/365.25, 0)</f>
        <v>0</v>
      </c>
      <c r="M1871" s="41" t="n">
        <f aca="false">IF(A1871&lt;=$G$2, $D$5*$D$2*(A1871-E1871)/365.25, 0)</f>
        <v>0</v>
      </c>
      <c r="N1871" s="42" t="n">
        <f aca="false">(L1871*H1871 + M1871*I1871) * K1871</f>
        <v>0</v>
      </c>
      <c r="O1871" s="43" t="n">
        <f aca="false">IF(A1871&lt;=$G$2, $D$2*(1-$D$3), 0)</f>
        <v>0</v>
      </c>
      <c r="P1871" s="44" t="n">
        <f aca="false">O1871*I1871*K1871</f>
        <v>0</v>
      </c>
    </row>
    <row r="1872" customFormat="false" ht="15" hidden="false" customHeight="false" outlineLevel="0" collapsed="false">
      <c r="A1872" s="4" t="n">
        <f aca="false">WORKDAY(A1871, 1)</f>
        <v>46503</v>
      </c>
      <c r="B1872" s="33" t="n">
        <f aca="false">DATE(2000, MONTH(A1872), DAY(A1872))</f>
        <v>36642</v>
      </c>
      <c r="C1872" s="33" t="n">
        <f aca="false">VLOOKUP(B1872, $R$9:$S$13, 2)</f>
        <v>36697</v>
      </c>
      <c r="D1872" s="34" t="n">
        <f aca="false">IF(OR(C1872=B1872, AND(C1872&lt;&gt;C1871, C1871&gt;B1871)), 1, 0)</f>
        <v>0</v>
      </c>
      <c r="E1872" s="4" t="n">
        <f aca="false" t="array" ref="E1872:E1872">INDEX($A$9:A1871, MAX(IF($D$9:D1871=1, ROW(D$9:$D1871)-ROW($D$9)+1, 0)))</f>
        <v>46468</v>
      </c>
      <c r="F1872" s="36" t="n">
        <f aca="false">(A1872-$A$2)/365.25</f>
        <v>7.14305270362765</v>
      </c>
      <c r="G1872" s="37" t="n">
        <f aca="false">INDEX('Default Prob'!$P$5:$P$14,MIN(1+_xlfn.IFNA(MATCH(F1872,'Default Prob'!$F$5:$F$14,1),0),COUNT('Default Prob'!$P$5:$P$14)))</f>
        <v>0.0388543457092687</v>
      </c>
      <c r="H1872" s="37" t="n">
        <f aca="false">H1871*EXP(-G1871*(F1872-F1871))</f>
        <v>0.746671510539071</v>
      </c>
      <c r="I1872" s="38" t="n">
        <f aca="false">H1871-H1872</f>
        <v>0.000238324950599611</v>
      </c>
      <c r="J1872" s="39" t="n">
        <f aca="false">INDEX('Default Prob'!$C$3:$C$20, _xlfn.IFNA(MATCH(F1872, 'Default Prob'!$B$3:$B$20, 1), 1))</f>
        <v>-0.00279</v>
      </c>
      <c r="K1872" s="40" t="n">
        <f aca="false">1/((1+J1872)^F1872)</f>
        <v>1.02015744168709</v>
      </c>
      <c r="L1872" s="41" t="n">
        <f aca="false">IF(AND(D1872, A1872 &lt;= $G$2), $D$5*$D$2*(A1872-E1872)/365.25, 0)</f>
        <v>0</v>
      </c>
      <c r="M1872" s="41" t="n">
        <f aca="false">IF(A1872&lt;=$G$2, $D$5*$D$2*(A1872-E1872)/365.25, 0)</f>
        <v>0</v>
      </c>
      <c r="N1872" s="42" t="n">
        <f aca="false">(L1872*H1872 + M1872*I1872) * K1872</f>
        <v>0</v>
      </c>
      <c r="O1872" s="43" t="n">
        <f aca="false">IF(A1872&lt;=$G$2, $D$2*(1-$D$3), 0)</f>
        <v>0</v>
      </c>
      <c r="P1872" s="44" t="n">
        <f aca="false">O1872*I1872*K1872</f>
        <v>0</v>
      </c>
    </row>
    <row r="1873" customFormat="false" ht="15" hidden="false" customHeight="false" outlineLevel="0" collapsed="false">
      <c r="A1873" s="4" t="n">
        <f aca="false">WORKDAY(A1872, 1)</f>
        <v>46504</v>
      </c>
      <c r="B1873" s="33" t="n">
        <f aca="false">DATE(2000, MONTH(A1873), DAY(A1873))</f>
        <v>36643</v>
      </c>
      <c r="C1873" s="33" t="n">
        <f aca="false">VLOOKUP(B1873, $R$9:$S$13, 2)</f>
        <v>36697</v>
      </c>
      <c r="D1873" s="34" t="n">
        <f aca="false">IF(OR(C1873=B1873, AND(C1873&lt;&gt;C1872, C1872&gt;B1872)), 1, 0)</f>
        <v>0</v>
      </c>
      <c r="E1873" s="4" t="n">
        <f aca="false" t="array" ref="E1873:E1873">INDEX($A$9:A1872, MAX(IF($D$9:D1872=1, ROW(D$9:$D1872)-ROW($D$9)+1, 0)))</f>
        <v>46468</v>
      </c>
      <c r="F1873" s="36" t="n">
        <f aca="false">(A1873-$A$2)/365.25</f>
        <v>7.14579055441478</v>
      </c>
      <c r="G1873" s="37" t="n">
        <f aca="false">INDEX('Default Prob'!$P$5:$P$14,MIN(1+_xlfn.IFNA(MATCH(F1873,'Default Prob'!$F$5:$F$14,1),0),COUNT('Default Prob'!$P$5:$P$14)))</f>
        <v>0.0388543457092687</v>
      </c>
      <c r="H1873" s="37" t="n">
        <f aca="false">H1872*EXP(-G1872*(F1873-F1872))</f>
        <v>0.746592085788965</v>
      </c>
      <c r="I1873" s="38" t="n">
        <f aca="false">H1872-H1873</f>
        <v>7.94247501055834E-005</v>
      </c>
      <c r="J1873" s="39" t="n">
        <f aca="false">INDEX('Default Prob'!$C$3:$C$20, _xlfn.IFNA(MATCH(F1873, 'Default Prob'!$B$3:$B$20, 1), 1))</f>
        <v>-0.00279</v>
      </c>
      <c r="K1873" s="40" t="n">
        <f aca="false">1/((1+J1873)^F1873)</f>
        <v>1.02016524518625</v>
      </c>
      <c r="L1873" s="41" t="n">
        <f aca="false">IF(AND(D1873, A1873 &lt;= $G$2), $D$5*$D$2*(A1873-E1873)/365.25, 0)</f>
        <v>0</v>
      </c>
      <c r="M1873" s="41" t="n">
        <f aca="false">IF(A1873&lt;=$G$2, $D$5*$D$2*(A1873-E1873)/365.25, 0)</f>
        <v>0</v>
      </c>
      <c r="N1873" s="42" t="n">
        <f aca="false">(L1873*H1873 + M1873*I1873) * K1873</f>
        <v>0</v>
      </c>
      <c r="O1873" s="43" t="n">
        <f aca="false">IF(A1873&lt;=$G$2, $D$2*(1-$D$3), 0)</f>
        <v>0</v>
      </c>
      <c r="P1873" s="44" t="n">
        <f aca="false">O1873*I1873*K1873</f>
        <v>0</v>
      </c>
    </row>
    <row r="1874" customFormat="false" ht="15" hidden="false" customHeight="false" outlineLevel="0" collapsed="false">
      <c r="A1874" s="4" t="n">
        <f aca="false">WORKDAY(A1873, 1)</f>
        <v>46505</v>
      </c>
      <c r="B1874" s="33" t="n">
        <f aca="false">DATE(2000, MONTH(A1874), DAY(A1874))</f>
        <v>36644</v>
      </c>
      <c r="C1874" s="33" t="n">
        <f aca="false">VLOOKUP(B1874, $R$9:$S$13, 2)</f>
        <v>36697</v>
      </c>
      <c r="D1874" s="34" t="n">
        <f aca="false">IF(OR(C1874=B1874, AND(C1874&lt;&gt;C1873, C1873&gt;B1873)), 1, 0)</f>
        <v>0</v>
      </c>
      <c r="E1874" s="4" t="n">
        <f aca="false" t="array" ref="E1874:E1874">INDEX($A$9:A1873, MAX(IF($D$9:D1873=1, ROW(D$9:$D1873)-ROW($D$9)+1, 0)))</f>
        <v>46468</v>
      </c>
      <c r="F1874" s="36" t="n">
        <f aca="false">(A1874-$A$2)/365.25</f>
        <v>7.14852840520192</v>
      </c>
      <c r="G1874" s="37" t="n">
        <f aca="false">INDEX('Default Prob'!$P$5:$P$14,MIN(1+_xlfn.IFNA(MATCH(F1874,'Default Prob'!$F$5:$F$14,1),0),COUNT('Default Prob'!$P$5:$P$14)))</f>
        <v>0.0388543457092687</v>
      </c>
      <c r="H1874" s="37" t="n">
        <f aca="false">H1873*EXP(-G1873*(F1874-F1873))</f>
        <v>0.746512669487409</v>
      </c>
      <c r="I1874" s="38" t="n">
        <f aca="false">H1873-H1874</f>
        <v>7.94163015563898E-005</v>
      </c>
      <c r="J1874" s="39" t="n">
        <f aca="false">INDEX('Default Prob'!$C$3:$C$20, _xlfn.IFNA(MATCH(F1874, 'Default Prob'!$B$3:$B$20, 1), 1))</f>
        <v>-0.00279</v>
      </c>
      <c r="K1874" s="40" t="n">
        <f aca="false">1/((1+J1874)^F1874)</f>
        <v>1.0201730487451</v>
      </c>
      <c r="L1874" s="41" t="n">
        <f aca="false">IF(AND(D1874, A1874 &lt;= $G$2), $D$5*$D$2*(A1874-E1874)/365.25, 0)</f>
        <v>0</v>
      </c>
      <c r="M1874" s="41" t="n">
        <f aca="false">IF(A1874&lt;=$G$2, $D$5*$D$2*(A1874-E1874)/365.25, 0)</f>
        <v>0</v>
      </c>
      <c r="N1874" s="42" t="n">
        <f aca="false">(L1874*H1874 + M1874*I1874) * K1874</f>
        <v>0</v>
      </c>
      <c r="O1874" s="43" t="n">
        <f aca="false">IF(A1874&lt;=$G$2, $D$2*(1-$D$3), 0)</f>
        <v>0</v>
      </c>
      <c r="P1874" s="44" t="n">
        <f aca="false">O1874*I1874*K1874</f>
        <v>0</v>
      </c>
    </row>
    <row r="1875" customFormat="false" ht="15" hidden="false" customHeight="false" outlineLevel="0" collapsed="false">
      <c r="A1875" s="4" t="n">
        <f aca="false">WORKDAY(A1874, 1)</f>
        <v>46506</v>
      </c>
      <c r="B1875" s="33" t="n">
        <f aca="false">DATE(2000, MONTH(A1875), DAY(A1875))</f>
        <v>36645</v>
      </c>
      <c r="C1875" s="33" t="n">
        <f aca="false">VLOOKUP(B1875, $R$9:$S$13, 2)</f>
        <v>36697</v>
      </c>
      <c r="D1875" s="34" t="n">
        <f aca="false">IF(OR(C1875=B1875, AND(C1875&lt;&gt;C1874, C1874&gt;B1874)), 1, 0)</f>
        <v>0</v>
      </c>
      <c r="E1875" s="4" t="n">
        <f aca="false" t="array" ref="E1875:E1875">INDEX($A$9:A1874, MAX(IF($D$9:D1874=1, ROW(D$9:$D1874)-ROW($D$9)+1, 0)))</f>
        <v>46468</v>
      </c>
      <c r="F1875" s="36" t="n">
        <f aca="false">(A1875-$A$2)/365.25</f>
        <v>7.15126625598905</v>
      </c>
      <c r="G1875" s="37" t="n">
        <f aca="false">INDEX('Default Prob'!$P$5:$P$14,MIN(1+_xlfn.IFNA(MATCH(F1875,'Default Prob'!$F$5:$F$14,1),0),COUNT('Default Prob'!$P$5:$P$14)))</f>
        <v>0.0388543457092687</v>
      </c>
      <c r="H1875" s="37" t="n">
        <f aca="false">H1874*EXP(-G1874*(F1875-F1874))</f>
        <v>0.746433261633503</v>
      </c>
      <c r="I1875" s="38" t="n">
        <f aca="false">H1874-H1875</f>
        <v>7.94078539060328E-005</v>
      </c>
      <c r="J1875" s="39" t="n">
        <f aca="false">INDEX('Default Prob'!$C$3:$C$20, _xlfn.IFNA(MATCH(F1875, 'Default Prob'!$B$3:$B$20, 1), 1))</f>
        <v>-0.00279</v>
      </c>
      <c r="K1875" s="40" t="n">
        <f aca="false">1/((1+J1875)^F1875)</f>
        <v>1.02018085236364</v>
      </c>
      <c r="L1875" s="41" t="n">
        <f aca="false">IF(AND(D1875, A1875 &lt;= $G$2), $D$5*$D$2*(A1875-E1875)/365.25, 0)</f>
        <v>0</v>
      </c>
      <c r="M1875" s="41" t="n">
        <f aca="false">IF(A1875&lt;=$G$2, $D$5*$D$2*(A1875-E1875)/365.25, 0)</f>
        <v>0</v>
      </c>
      <c r="N1875" s="42" t="n">
        <f aca="false">(L1875*H1875 + M1875*I1875) * K1875</f>
        <v>0</v>
      </c>
      <c r="O1875" s="43" t="n">
        <f aca="false">IF(A1875&lt;=$G$2, $D$2*(1-$D$3), 0)</f>
        <v>0</v>
      </c>
      <c r="P1875" s="44" t="n">
        <f aca="false">O1875*I1875*K1875</f>
        <v>0</v>
      </c>
    </row>
    <row r="1876" customFormat="false" ht="15" hidden="false" customHeight="false" outlineLevel="0" collapsed="false">
      <c r="A1876" s="4" t="n">
        <f aca="false">WORKDAY(A1875, 1)</f>
        <v>46507</v>
      </c>
      <c r="B1876" s="33" t="n">
        <f aca="false">DATE(2000, MONTH(A1876), DAY(A1876))</f>
        <v>36646</v>
      </c>
      <c r="C1876" s="33" t="n">
        <f aca="false">VLOOKUP(B1876, $R$9:$S$13, 2)</f>
        <v>36697</v>
      </c>
      <c r="D1876" s="34" t="n">
        <f aca="false">IF(OR(C1876=B1876, AND(C1876&lt;&gt;C1875, C1875&gt;B1875)), 1, 0)</f>
        <v>0</v>
      </c>
      <c r="E1876" s="4" t="n">
        <f aca="false" t="array" ref="E1876:E1876">INDEX($A$9:A1875, MAX(IF($D$9:D1875=1, ROW(D$9:$D1875)-ROW($D$9)+1, 0)))</f>
        <v>46468</v>
      </c>
      <c r="F1876" s="36" t="n">
        <f aca="false">(A1876-$A$2)/365.25</f>
        <v>7.15400410677618</v>
      </c>
      <c r="G1876" s="37" t="n">
        <f aca="false">INDEX('Default Prob'!$P$5:$P$14,MIN(1+_xlfn.IFNA(MATCH(F1876,'Default Prob'!$F$5:$F$14,1),0),COUNT('Default Prob'!$P$5:$P$14)))</f>
        <v>0.0388543457092687</v>
      </c>
      <c r="H1876" s="37" t="n">
        <f aca="false">H1875*EXP(-G1875*(F1876-F1875))</f>
        <v>0.746353862226349</v>
      </c>
      <c r="I1876" s="38" t="n">
        <f aca="false">H1875-H1876</f>
        <v>7.93994071541793E-005</v>
      </c>
      <c r="J1876" s="39" t="n">
        <f aca="false">INDEX('Default Prob'!$C$3:$C$20, _xlfn.IFNA(MATCH(F1876, 'Default Prob'!$B$3:$B$20, 1), 1))</f>
        <v>-0.00279</v>
      </c>
      <c r="K1876" s="40" t="n">
        <f aca="false">1/((1+J1876)^F1876)</f>
        <v>1.02018865604188</v>
      </c>
      <c r="L1876" s="41" t="n">
        <f aca="false">IF(AND(D1876, A1876 &lt;= $G$2), $D$5*$D$2*(A1876-E1876)/365.25, 0)</f>
        <v>0</v>
      </c>
      <c r="M1876" s="41" t="n">
        <f aca="false">IF(A1876&lt;=$G$2, $D$5*$D$2*(A1876-E1876)/365.25, 0)</f>
        <v>0</v>
      </c>
      <c r="N1876" s="42" t="n">
        <f aca="false">(L1876*H1876 + M1876*I1876) * K1876</f>
        <v>0</v>
      </c>
      <c r="O1876" s="43" t="n">
        <f aca="false">IF(A1876&lt;=$G$2, $D$2*(1-$D$3), 0)</f>
        <v>0</v>
      </c>
      <c r="P1876" s="44" t="n">
        <f aca="false">O1876*I1876*K1876</f>
        <v>0</v>
      </c>
    </row>
    <row r="1877" customFormat="false" ht="15" hidden="false" customHeight="false" outlineLevel="0" collapsed="false">
      <c r="A1877" s="4" t="n">
        <f aca="false">WORKDAY(A1876, 1)</f>
        <v>46510</v>
      </c>
      <c r="B1877" s="33" t="n">
        <f aca="false">DATE(2000, MONTH(A1877), DAY(A1877))</f>
        <v>36649</v>
      </c>
      <c r="C1877" s="33" t="n">
        <f aca="false">VLOOKUP(B1877, $R$9:$S$13, 2)</f>
        <v>36697</v>
      </c>
      <c r="D1877" s="34" t="n">
        <f aca="false">IF(OR(C1877=B1877, AND(C1877&lt;&gt;C1876, C1876&gt;B1876)), 1, 0)</f>
        <v>0</v>
      </c>
      <c r="E1877" s="4" t="n">
        <f aca="false" t="array" ref="E1877:E1877">INDEX($A$9:A1876, MAX(IF($D$9:D1876=1, ROW(D$9:$D1876)-ROW($D$9)+1, 0)))</f>
        <v>46468</v>
      </c>
      <c r="F1877" s="36" t="n">
        <f aca="false">(A1877-$A$2)/365.25</f>
        <v>7.16221765913758</v>
      </c>
      <c r="G1877" s="37" t="n">
        <f aca="false">INDEX('Default Prob'!$P$5:$P$14,MIN(1+_xlfn.IFNA(MATCH(F1877,'Default Prob'!$F$5:$F$14,1),0),COUNT('Default Prob'!$P$5:$P$14)))</f>
        <v>0.0388543457092687</v>
      </c>
      <c r="H1877" s="37" t="n">
        <f aca="false">H1876*EXP(-G1876*(F1877-F1876))</f>
        <v>0.746115714676413</v>
      </c>
      <c r="I1877" s="38" t="n">
        <f aca="false">H1876-H1877</f>
        <v>0.000238147549935896</v>
      </c>
      <c r="J1877" s="39" t="n">
        <f aca="false">INDEX('Default Prob'!$C$3:$C$20, _xlfn.IFNA(MATCH(F1877, 'Default Prob'!$B$3:$B$20, 1), 1))</f>
        <v>-0.00279</v>
      </c>
      <c r="K1877" s="40" t="n">
        <f aca="false">1/((1+J1877)^F1877)</f>
        <v>1.02021206743474</v>
      </c>
      <c r="L1877" s="41" t="n">
        <f aca="false">IF(AND(D1877, A1877 &lt;= $G$2), $D$5*$D$2*(A1877-E1877)/365.25, 0)</f>
        <v>0</v>
      </c>
      <c r="M1877" s="41" t="n">
        <f aca="false">IF(A1877&lt;=$G$2, $D$5*$D$2*(A1877-E1877)/365.25, 0)</f>
        <v>0</v>
      </c>
      <c r="N1877" s="42" t="n">
        <f aca="false">(L1877*H1877 + M1877*I1877) * K1877</f>
        <v>0</v>
      </c>
      <c r="O1877" s="43" t="n">
        <f aca="false">IF(A1877&lt;=$G$2, $D$2*(1-$D$3), 0)</f>
        <v>0</v>
      </c>
      <c r="P1877" s="44" t="n">
        <f aca="false">O1877*I1877*K1877</f>
        <v>0</v>
      </c>
    </row>
    <row r="1878" customFormat="false" ht="15" hidden="false" customHeight="false" outlineLevel="0" collapsed="false">
      <c r="A1878" s="4" t="n">
        <f aca="false">WORKDAY(A1877, 1)</f>
        <v>46511</v>
      </c>
      <c r="B1878" s="33" t="n">
        <f aca="false">DATE(2000, MONTH(A1878), DAY(A1878))</f>
        <v>36650</v>
      </c>
      <c r="C1878" s="33" t="n">
        <f aca="false">VLOOKUP(B1878, $R$9:$S$13, 2)</f>
        <v>36697</v>
      </c>
      <c r="D1878" s="34" t="n">
        <f aca="false">IF(OR(C1878=B1878, AND(C1878&lt;&gt;C1877, C1877&gt;B1877)), 1, 0)</f>
        <v>0</v>
      </c>
      <c r="E1878" s="4" t="n">
        <f aca="false" t="array" ref="E1878:E1878">INDEX($A$9:A1877, MAX(IF($D$9:D1877=1, ROW(D$9:$D1877)-ROW($D$9)+1, 0)))</f>
        <v>46468</v>
      </c>
      <c r="F1878" s="36" t="n">
        <f aca="false">(A1878-$A$2)/365.25</f>
        <v>7.16495550992471</v>
      </c>
      <c r="G1878" s="37" t="n">
        <f aca="false">INDEX('Default Prob'!$P$5:$P$14,MIN(1+_xlfn.IFNA(MATCH(F1878,'Default Prob'!$F$5:$F$14,1),0),COUNT('Default Prob'!$P$5:$P$14)))</f>
        <v>0.0388543457092687</v>
      </c>
      <c r="H1878" s="37" t="n">
        <f aca="false">H1877*EXP(-G1877*(F1878-F1877))</f>
        <v>0.746036349047282</v>
      </c>
      <c r="I1878" s="38" t="n">
        <f aca="false">H1877-H1878</f>
        <v>7.93656291308009E-005</v>
      </c>
      <c r="J1878" s="39" t="n">
        <f aca="false">INDEX('Default Prob'!$C$3:$C$20, _xlfn.IFNA(MATCH(F1878, 'Default Prob'!$B$3:$B$20, 1), 1))</f>
        <v>-0.00279</v>
      </c>
      <c r="K1878" s="40" t="n">
        <f aca="false">1/((1+J1878)^F1878)</f>
        <v>1.02021987135175</v>
      </c>
      <c r="L1878" s="41" t="n">
        <f aca="false">IF(AND(D1878, A1878 &lt;= $G$2), $D$5*$D$2*(A1878-E1878)/365.25, 0)</f>
        <v>0</v>
      </c>
      <c r="M1878" s="41" t="n">
        <f aca="false">IF(A1878&lt;=$G$2, $D$5*$D$2*(A1878-E1878)/365.25, 0)</f>
        <v>0</v>
      </c>
      <c r="N1878" s="42" t="n">
        <f aca="false">(L1878*H1878 + M1878*I1878) * K1878</f>
        <v>0</v>
      </c>
      <c r="O1878" s="43" t="n">
        <f aca="false">IF(A1878&lt;=$G$2, $D$2*(1-$D$3), 0)</f>
        <v>0</v>
      </c>
      <c r="P1878" s="44" t="n">
        <f aca="false">O1878*I1878*K1878</f>
        <v>0</v>
      </c>
    </row>
    <row r="1879" customFormat="false" ht="15" hidden="false" customHeight="false" outlineLevel="0" collapsed="false">
      <c r="A1879" s="4" t="n">
        <f aca="false">WORKDAY(A1878, 1)</f>
        <v>46512</v>
      </c>
      <c r="B1879" s="33" t="n">
        <f aca="false">DATE(2000, MONTH(A1879), DAY(A1879))</f>
        <v>36651</v>
      </c>
      <c r="C1879" s="33" t="n">
        <f aca="false">VLOOKUP(B1879, $R$9:$S$13, 2)</f>
        <v>36697</v>
      </c>
      <c r="D1879" s="34" t="n">
        <f aca="false">IF(OR(C1879=B1879, AND(C1879&lt;&gt;C1878, C1878&gt;B1878)), 1, 0)</f>
        <v>0</v>
      </c>
      <c r="E1879" s="4" t="n">
        <f aca="false" t="array" ref="E1879:E1879">INDEX($A$9:A1878, MAX(IF($D$9:D1878=1, ROW(D$9:$D1878)-ROW($D$9)+1, 0)))</f>
        <v>46468</v>
      </c>
      <c r="F1879" s="36" t="n">
        <f aca="false">(A1879-$A$2)/365.25</f>
        <v>7.16769336071184</v>
      </c>
      <c r="G1879" s="37" t="n">
        <f aca="false">INDEX('Default Prob'!$P$5:$P$14,MIN(1+_xlfn.IFNA(MATCH(F1879,'Default Prob'!$F$5:$F$14,1),0),COUNT('Default Prob'!$P$5:$P$14)))</f>
        <v>0.0388543457092687</v>
      </c>
      <c r="H1879" s="37" t="n">
        <f aca="false">H1878*EXP(-G1878*(F1879-F1878))</f>
        <v>0.745956991860411</v>
      </c>
      <c r="I1879" s="38" t="n">
        <f aca="false">H1878-H1879</f>
        <v>7.93571868704657E-005</v>
      </c>
      <c r="J1879" s="39" t="n">
        <f aca="false">INDEX('Default Prob'!$C$3:$C$20, _xlfn.IFNA(MATCH(F1879, 'Default Prob'!$B$3:$B$20, 1), 1))</f>
        <v>-0.00279</v>
      </c>
      <c r="K1879" s="40" t="n">
        <f aca="false">1/((1+J1879)^F1879)</f>
        <v>1.02022767532845</v>
      </c>
      <c r="L1879" s="41" t="n">
        <f aca="false">IF(AND(D1879, A1879 &lt;= $G$2), $D$5*$D$2*(A1879-E1879)/365.25, 0)</f>
        <v>0</v>
      </c>
      <c r="M1879" s="41" t="n">
        <f aca="false">IF(A1879&lt;=$G$2, $D$5*$D$2*(A1879-E1879)/365.25, 0)</f>
        <v>0</v>
      </c>
      <c r="N1879" s="42" t="n">
        <f aca="false">(L1879*H1879 + M1879*I1879) * K1879</f>
        <v>0</v>
      </c>
      <c r="O1879" s="43" t="n">
        <f aca="false">IF(A1879&lt;=$G$2, $D$2*(1-$D$3), 0)</f>
        <v>0</v>
      </c>
      <c r="P1879" s="44" t="n">
        <f aca="false">O1879*I1879*K1879</f>
        <v>0</v>
      </c>
    </row>
    <row r="1880" customFormat="false" ht="15" hidden="false" customHeight="false" outlineLevel="0" collapsed="false">
      <c r="A1880" s="4" t="n">
        <f aca="false">WORKDAY(A1879, 1)</f>
        <v>46513</v>
      </c>
      <c r="B1880" s="33" t="n">
        <f aca="false">DATE(2000, MONTH(A1880), DAY(A1880))</f>
        <v>36652</v>
      </c>
      <c r="C1880" s="33" t="n">
        <f aca="false">VLOOKUP(B1880, $R$9:$S$13, 2)</f>
        <v>36697</v>
      </c>
      <c r="D1880" s="34" t="n">
        <f aca="false">IF(OR(C1880=B1880, AND(C1880&lt;&gt;C1879, C1879&gt;B1879)), 1, 0)</f>
        <v>0</v>
      </c>
      <c r="E1880" s="4" t="n">
        <f aca="false" t="array" ref="E1880:E1880">INDEX($A$9:A1879, MAX(IF($D$9:D1879=1, ROW(D$9:$D1879)-ROW($D$9)+1, 0)))</f>
        <v>46468</v>
      </c>
      <c r="F1880" s="36" t="n">
        <f aca="false">(A1880-$A$2)/365.25</f>
        <v>7.17043121149897</v>
      </c>
      <c r="G1880" s="37" t="n">
        <f aca="false">INDEX('Default Prob'!$P$5:$P$14,MIN(1+_xlfn.IFNA(MATCH(F1880,'Default Prob'!$F$5:$F$14,1),0),COUNT('Default Prob'!$P$5:$P$14)))</f>
        <v>0.0388543457092687</v>
      </c>
      <c r="H1880" s="37" t="n">
        <f aca="false">H1879*EXP(-G1879*(F1880-F1879))</f>
        <v>0.745877643114903</v>
      </c>
      <c r="I1880" s="38" t="n">
        <f aca="false">H1879-H1880</f>
        <v>7.93487455081898E-005</v>
      </c>
      <c r="J1880" s="39" t="n">
        <f aca="false">INDEX('Default Prob'!$C$3:$C$20, _xlfn.IFNA(MATCH(F1880, 'Default Prob'!$B$3:$B$20, 1), 1))</f>
        <v>-0.00279</v>
      </c>
      <c r="K1880" s="40" t="n">
        <f aca="false">1/((1+J1880)^F1880)</f>
        <v>1.02023547936485</v>
      </c>
      <c r="L1880" s="41" t="n">
        <f aca="false">IF(AND(D1880, A1880 &lt;= $G$2), $D$5*$D$2*(A1880-E1880)/365.25, 0)</f>
        <v>0</v>
      </c>
      <c r="M1880" s="41" t="n">
        <f aca="false">IF(A1880&lt;=$G$2, $D$5*$D$2*(A1880-E1880)/365.25, 0)</f>
        <v>0</v>
      </c>
      <c r="N1880" s="42" t="n">
        <f aca="false">(L1880*H1880 + M1880*I1880) * K1880</f>
        <v>0</v>
      </c>
      <c r="O1880" s="43" t="n">
        <f aca="false">IF(A1880&lt;=$G$2, $D$2*(1-$D$3), 0)</f>
        <v>0</v>
      </c>
      <c r="P1880" s="44" t="n">
        <f aca="false">O1880*I1880*K1880</f>
        <v>0</v>
      </c>
    </row>
    <row r="1881" customFormat="false" ht="15" hidden="false" customHeight="false" outlineLevel="0" collapsed="false">
      <c r="A1881" s="4" t="n">
        <f aca="false">WORKDAY(A1880, 1)</f>
        <v>46514</v>
      </c>
      <c r="B1881" s="33" t="n">
        <f aca="false">DATE(2000, MONTH(A1881), DAY(A1881))</f>
        <v>36653</v>
      </c>
      <c r="C1881" s="33" t="n">
        <f aca="false">VLOOKUP(B1881, $R$9:$S$13, 2)</f>
        <v>36697</v>
      </c>
      <c r="D1881" s="34" t="n">
        <f aca="false">IF(OR(C1881=B1881, AND(C1881&lt;&gt;C1880, C1880&gt;B1880)), 1, 0)</f>
        <v>0</v>
      </c>
      <c r="E1881" s="4" t="n">
        <f aca="false" t="array" ref="E1881:E1881">INDEX($A$9:A1880, MAX(IF($D$9:D1880=1, ROW(D$9:$D1880)-ROW($D$9)+1, 0)))</f>
        <v>46468</v>
      </c>
      <c r="F1881" s="36" t="n">
        <f aca="false">(A1881-$A$2)/365.25</f>
        <v>7.17316906228611</v>
      </c>
      <c r="G1881" s="37" t="n">
        <f aca="false">INDEX('Default Prob'!$P$5:$P$14,MIN(1+_xlfn.IFNA(MATCH(F1881,'Default Prob'!$F$5:$F$14,1),0),COUNT('Default Prob'!$P$5:$P$14)))</f>
        <v>0.0388543457092687</v>
      </c>
      <c r="H1881" s="37" t="n">
        <f aca="false">H1880*EXP(-G1880*(F1881-F1880))</f>
        <v>0.745798302809859</v>
      </c>
      <c r="I1881" s="38" t="n">
        <f aca="false">H1880-H1881</f>
        <v>7.93403050438624E-005</v>
      </c>
      <c r="J1881" s="39" t="n">
        <f aca="false">INDEX('Default Prob'!$C$3:$C$20, _xlfn.IFNA(MATCH(F1881, 'Default Prob'!$B$3:$B$20, 1), 1))</f>
        <v>-0.00279</v>
      </c>
      <c r="K1881" s="40" t="n">
        <f aca="false">1/((1+J1881)^F1881)</f>
        <v>1.02024328346094</v>
      </c>
      <c r="L1881" s="41" t="n">
        <f aca="false">IF(AND(D1881, A1881 &lt;= $G$2), $D$5*$D$2*(A1881-E1881)/365.25, 0)</f>
        <v>0</v>
      </c>
      <c r="M1881" s="41" t="n">
        <f aca="false">IF(A1881&lt;=$G$2, $D$5*$D$2*(A1881-E1881)/365.25, 0)</f>
        <v>0</v>
      </c>
      <c r="N1881" s="42" t="n">
        <f aca="false">(L1881*H1881 + M1881*I1881) * K1881</f>
        <v>0</v>
      </c>
      <c r="O1881" s="43" t="n">
        <f aca="false">IF(A1881&lt;=$G$2, $D$2*(1-$D$3), 0)</f>
        <v>0</v>
      </c>
      <c r="P1881" s="44" t="n">
        <f aca="false">O1881*I1881*K1881</f>
        <v>0</v>
      </c>
    </row>
    <row r="1882" customFormat="false" ht="15" hidden="false" customHeight="false" outlineLevel="0" collapsed="false">
      <c r="A1882" s="4" t="n">
        <f aca="false">WORKDAY(A1881, 1)</f>
        <v>46517</v>
      </c>
      <c r="B1882" s="33" t="n">
        <f aca="false">DATE(2000, MONTH(A1882), DAY(A1882))</f>
        <v>36656</v>
      </c>
      <c r="C1882" s="33" t="n">
        <f aca="false">VLOOKUP(B1882, $R$9:$S$13, 2)</f>
        <v>36697</v>
      </c>
      <c r="D1882" s="34" t="n">
        <f aca="false">IF(OR(C1882=B1882, AND(C1882&lt;&gt;C1881, C1881&gt;B1881)), 1, 0)</f>
        <v>0</v>
      </c>
      <c r="E1882" s="4" t="n">
        <f aca="false" t="array" ref="E1882:E1882">INDEX($A$9:A1881, MAX(IF($D$9:D1881=1, ROW(D$9:$D1881)-ROW($D$9)+1, 0)))</f>
        <v>46468</v>
      </c>
      <c r="F1882" s="36" t="n">
        <f aca="false">(A1882-$A$2)/365.25</f>
        <v>7.1813826146475</v>
      </c>
      <c r="G1882" s="37" t="n">
        <f aca="false">INDEX('Default Prob'!$P$5:$P$14,MIN(1+_xlfn.IFNA(MATCH(F1882,'Default Prob'!$F$5:$F$14,1),0),COUNT('Default Prob'!$P$5:$P$14)))</f>
        <v>0.0388543457092687</v>
      </c>
      <c r="H1882" s="37" t="n">
        <f aca="false">H1881*EXP(-G1881*(F1882-F1881))</f>
        <v>0.745560332528537</v>
      </c>
      <c r="I1882" s="38" t="n">
        <f aca="false">H1881-H1882</f>
        <v>0.000237970281322997</v>
      </c>
      <c r="J1882" s="39" t="n">
        <f aca="false">INDEX('Default Prob'!$C$3:$C$20, _xlfn.IFNA(MATCH(F1882, 'Default Prob'!$B$3:$B$20, 1), 1))</f>
        <v>-0.00279</v>
      </c>
      <c r="K1882" s="40" t="n">
        <f aca="false">1/((1+J1882)^F1882)</f>
        <v>1.0202666961074</v>
      </c>
      <c r="L1882" s="41" t="n">
        <f aca="false">IF(AND(D1882, A1882 &lt;= $G$2), $D$5*$D$2*(A1882-E1882)/365.25, 0)</f>
        <v>0</v>
      </c>
      <c r="M1882" s="41" t="n">
        <f aca="false">IF(A1882&lt;=$G$2, $D$5*$D$2*(A1882-E1882)/365.25, 0)</f>
        <v>0</v>
      </c>
      <c r="N1882" s="42" t="n">
        <f aca="false">(L1882*H1882 + M1882*I1882) * K1882</f>
        <v>0</v>
      </c>
      <c r="O1882" s="43" t="n">
        <f aca="false">IF(A1882&lt;=$G$2, $D$2*(1-$D$3), 0)</f>
        <v>0</v>
      </c>
      <c r="P1882" s="44" t="n">
        <f aca="false">O1882*I1882*K1882</f>
        <v>0</v>
      </c>
    </row>
    <row r="1883" customFormat="false" ht="15" hidden="false" customHeight="false" outlineLevel="0" collapsed="false">
      <c r="A1883" s="4" t="n">
        <f aca="false">WORKDAY(A1882, 1)</f>
        <v>46518</v>
      </c>
      <c r="B1883" s="33" t="n">
        <f aca="false">DATE(2000, MONTH(A1883), DAY(A1883))</f>
        <v>36657</v>
      </c>
      <c r="C1883" s="33" t="n">
        <f aca="false">VLOOKUP(B1883, $R$9:$S$13, 2)</f>
        <v>36697</v>
      </c>
      <c r="D1883" s="34" t="n">
        <f aca="false">IF(OR(C1883=B1883, AND(C1883&lt;&gt;C1882, C1882&gt;B1882)), 1, 0)</f>
        <v>0</v>
      </c>
      <c r="E1883" s="4" t="n">
        <f aca="false" t="array" ref="E1883:E1883">INDEX($A$9:A1882, MAX(IF($D$9:D1882=1, ROW(D$9:$D1882)-ROW($D$9)+1, 0)))</f>
        <v>46468</v>
      </c>
      <c r="F1883" s="36" t="n">
        <f aca="false">(A1883-$A$2)/365.25</f>
        <v>7.18412046543463</v>
      </c>
      <c r="G1883" s="37" t="n">
        <f aca="false">INDEX('Default Prob'!$P$5:$P$14,MIN(1+_xlfn.IFNA(MATCH(F1883,'Default Prob'!$F$5:$F$14,1),0),COUNT('Default Prob'!$P$5:$P$14)))</f>
        <v>0.0388543457092687</v>
      </c>
      <c r="H1883" s="37" t="n">
        <f aca="false">H1882*EXP(-G1882*(F1883-F1882))</f>
        <v>0.745481025976373</v>
      </c>
      <c r="I1883" s="38" t="n">
        <f aca="false">H1882-H1883</f>
        <v>7.93065521637049E-005</v>
      </c>
      <c r="J1883" s="39" t="n">
        <f aca="false">INDEX('Default Prob'!$C$3:$C$20, _xlfn.IFNA(MATCH(F1883, 'Default Prob'!$B$3:$B$20, 1), 1))</f>
        <v>-0.00279</v>
      </c>
      <c r="K1883" s="40" t="n">
        <f aca="false">1/((1+J1883)^F1883)</f>
        <v>1.02027450044228</v>
      </c>
      <c r="L1883" s="41" t="n">
        <f aca="false">IF(AND(D1883, A1883 &lt;= $G$2), $D$5*$D$2*(A1883-E1883)/365.25, 0)</f>
        <v>0</v>
      </c>
      <c r="M1883" s="41" t="n">
        <f aca="false">IF(A1883&lt;=$G$2, $D$5*$D$2*(A1883-E1883)/365.25, 0)</f>
        <v>0</v>
      </c>
      <c r="N1883" s="42" t="n">
        <f aca="false">(L1883*H1883 + M1883*I1883) * K1883</f>
        <v>0</v>
      </c>
      <c r="O1883" s="43" t="n">
        <f aca="false">IF(A1883&lt;=$G$2, $D$2*(1-$D$3), 0)</f>
        <v>0</v>
      </c>
      <c r="P1883" s="44" t="n">
        <f aca="false">O1883*I1883*K1883</f>
        <v>0</v>
      </c>
    </row>
    <row r="1884" customFormat="false" ht="15" hidden="false" customHeight="false" outlineLevel="0" collapsed="false">
      <c r="A1884" s="4" t="n">
        <f aca="false">WORKDAY(A1883, 1)</f>
        <v>46519</v>
      </c>
      <c r="B1884" s="33" t="n">
        <f aca="false">DATE(2000, MONTH(A1884), DAY(A1884))</f>
        <v>36658</v>
      </c>
      <c r="C1884" s="33" t="n">
        <f aca="false">VLOOKUP(B1884, $R$9:$S$13, 2)</f>
        <v>36697</v>
      </c>
      <c r="D1884" s="34" t="n">
        <f aca="false">IF(OR(C1884=B1884, AND(C1884&lt;&gt;C1883, C1883&gt;B1883)), 1, 0)</f>
        <v>0</v>
      </c>
      <c r="E1884" s="4" t="n">
        <f aca="false" t="array" ref="E1884:E1884">INDEX($A$9:A1883, MAX(IF($D$9:D1883=1, ROW(D$9:$D1883)-ROW($D$9)+1, 0)))</f>
        <v>46468</v>
      </c>
      <c r="F1884" s="36" t="n">
        <f aca="false">(A1884-$A$2)/365.25</f>
        <v>7.18685831622177</v>
      </c>
      <c r="G1884" s="37" t="n">
        <f aca="false">INDEX('Default Prob'!$P$5:$P$14,MIN(1+_xlfn.IFNA(MATCH(F1884,'Default Prob'!$F$5:$F$14,1),0),COUNT('Default Prob'!$P$5:$P$14)))</f>
        <v>0.0388543457092687</v>
      </c>
      <c r="H1884" s="37" t="n">
        <f aca="false">H1883*EXP(-G1883*(F1884-F1883))</f>
        <v>0.745401727860185</v>
      </c>
      <c r="I1884" s="38" t="n">
        <f aca="false">H1883-H1884</f>
        <v>7.9298116187454E-005</v>
      </c>
      <c r="J1884" s="39" t="n">
        <f aca="false">INDEX('Default Prob'!$C$3:$C$20, _xlfn.IFNA(MATCH(F1884, 'Default Prob'!$B$3:$B$20, 1), 1))</f>
        <v>-0.00279</v>
      </c>
      <c r="K1884" s="40" t="n">
        <f aca="false">1/((1+J1884)^F1884)</f>
        <v>1.02028230483685</v>
      </c>
      <c r="L1884" s="41" t="n">
        <f aca="false">IF(AND(D1884, A1884 &lt;= $G$2), $D$5*$D$2*(A1884-E1884)/365.25, 0)</f>
        <v>0</v>
      </c>
      <c r="M1884" s="41" t="n">
        <f aca="false">IF(A1884&lt;=$G$2, $D$5*$D$2*(A1884-E1884)/365.25, 0)</f>
        <v>0</v>
      </c>
      <c r="N1884" s="42" t="n">
        <f aca="false">(L1884*H1884 + M1884*I1884) * K1884</f>
        <v>0</v>
      </c>
      <c r="O1884" s="43" t="n">
        <f aca="false">IF(A1884&lt;=$G$2, $D$2*(1-$D$3), 0)</f>
        <v>0</v>
      </c>
      <c r="P1884" s="44" t="n">
        <f aca="false">O1884*I1884*K1884</f>
        <v>0</v>
      </c>
    </row>
    <row r="1885" customFormat="false" ht="15" hidden="false" customHeight="false" outlineLevel="0" collapsed="false">
      <c r="A1885" s="4" t="n">
        <f aca="false">WORKDAY(A1884, 1)</f>
        <v>46520</v>
      </c>
      <c r="B1885" s="33" t="n">
        <f aca="false">DATE(2000, MONTH(A1885), DAY(A1885))</f>
        <v>36659</v>
      </c>
      <c r="C1885" s="33" t="n">
        <f aca="false">VLOOKUP(B1885, $R$9:$S$13, 2)</f>
        <v>36697</v>
      </c>
      <c r="D1885" s="34" t="n">
        <f aca="false">IF(OR(C1885=B1885, AND(C1885&lt;&gt;C1884, C1884&gt;B1884)), 1, 0)</f>
        <v>0</v>
      </c>
      <c r="E1885" s="4" t="n">
        <f aca="false" t="array" ref="E1885:E1885">INDEX($A$9:A1884, MAX(IF($D$9:D1884=1, ROW(D$9:$D1884)-ROW($D$9)+1, 0)))</f>
        <v>46468</v>
      </c>
      <c r="F1885" s="36" t="n">
        <f aca="false">(A1885-$A$2)/365.25</f>
        <v>7.1895961670089</v>
      </c>
      <c r="G1885" s="37" t="n">
        <f aca="false">INDEX('Default Prob'!$P$5:$P$14,MIN(1+_xlfn.IFNA(MATCH(F1885,'Default Prob'!$F$5:$F$14,1),0),COUNT('Default Prob'!$P$5:$P$14)))</f>
        <v>0.0388543457092687</v>
      </c>
      <c r="H1885" s="37" t="n">
        <f aca="false">H1884*EXP(-G1884*(F1885-F1884))</f>
        <v>0.745322438179077</v>
      </c>
      <c r="I1885" s="38" t="n">
        <f aca="false">H1884-H1885</f>
        <v>7.92896811085963E-005</v>
      </c>
      <c r="J1885" s="39" t="n">
        <f aca="false">INDEX('Default Prob'!$C$3:$C$20, _xlfn.IFNA(MATCH(F1885, 'Default Prob'!$B$3:$B$20, 1), 1))</f>
        <v>-0.00279</v>
      </c>
      <c r="K1885" s="40" t="n">
        <f aca="false">1/((1+J1885)^F1885)</f>
        <v>1.02029010929113</v>
      </c>
      <c r="L1885" s="41" t="n">
        <f aca="false">IF(AND(D1885, A1885 &lt;= $G$2), $D$5*$D$2*(A1885-E1885)/365.25, 0)</f>
        <v>0</v>
      </c>
      <c r="M1885" s="41" t="n">
        <f aca="false">IF(A1885&lt;=$G$2, $D$5*$D$2*(A1885-E1885)/365.25, 0)</f>
        <v>0</v>
      </c>
      <c r="N1885" s="42" t="n">
        <f aca="false">(L1885*H1885 + M1885*I1885) * K1885</f>
        <v>0</v>
      </c>
      <c r="O1885" s="43" t="n">
        <f aca="false">IF(A1885&lt;=$G$2, $D$2*(1-$D$3), 0)</f>
        <v>0</v>
      </c>
      <c r="P1885" s="44" t="n">
        <f aca="false">O1885*I1885*K1885</f>
        <v>0</v>
      </c>
    </row>
    <row r="1886" customFormat="false" ht="15" hidden="false" customHeight="false" outlineLevel="0" collapsed="false">
      <c r="A1886" s="4" t="n">
        <f aca="false">WORKDAY(A1885, 1)</f>
        <v>46521</v>
      </c>
      <c r="B1886" s="33" t="n">
        <f aca="false">DATE(2000, MONTH(A1886), DAY(A1886))</f>
        <v>36660</v>
      </c>
      <c r="C1886" s="33" t="n">
        <f aca="false">VLOOKUP(B1886, $R$9:$S$13, 2)</f>
        <v>36697</v>
      </c>
      <c r="D1886" s="34" t="n">
        <f aca="false">IF(OR(C1886=B1886, AND(C1886&lt;&gt;C1885, C1885&gt;B1885)), 1, 0)</f>
        <v>0</v>
      </c>
      <c r="E1886" s="4" t="n">
        <f aca="false" t="array" ref="E1886:E1886">INDEX($A$9:A1885, MAX(IF($D$9:D1885=1, ROW(D$9:$D1885)-ROW($D$9)+1, 0)))</f>
        <v>46468</v>
      </c>
      <c r="F1886" s="36" t="n">
        <f aca="false">(A1886-$A$2)/365.25</f>
        <v>7.19233401779603</v>
      </c>
      <c r="G1886" s="37" t="n">
        <f aca="false">INDEX('Default Prob'!$P$5:$P$14,MIN(1+_xlfn.IFNA(MATCH(F1886,'Default Prob'!$F$5:$F$14,1),0),COUNT('Default Prob'!$P$5:$P$14)))</f>
        <v>0.0388543457092687</v>
      </c>
      <c r="H1886" s="37" t="n">
        <f aca="false">H1885*EXP(-G1885*(F1886-F1885))</f>
        <v>0.74524315693215</v>
      </c>
      <c r="I1886" s="38" t="n">
        <f aca="false">H1885-H1886</f>
        <v>7.9281246927021E-005</v>
      </c>
      <c r="J1886" s="39" t="n">
        <f aca="false">INDEX('Default Prob'!$C$3:$C$20, _xlfn.IFNA(MATCH(F1886, 'Default Prob'!$B$3:$B$20, 1), 1))</f>
        <v>-0.00279</v>
      </c>
      <c r="K1886" s="40" t="n">
        <f aca="false">1/((1+J1886)^F1886)</f>
        <v>1.0202979138051</v>
      </c>
      <c r="L1886" s="41" t="n">
        <f aca="false">IF(AND(D1886, A1886 &lt;= $G$2), $D$5*$D$2*(A1886-E1886)/365.25, 0)</f>
        <v>0</v>
      </c>
      <c r="M1886" s="41" t="n">
        <f aca="false">IF(A1886&lt;=$G$2, $D$5*$D$2*(A1886-E1886)/365.25, 0)</f>
        <v>0</v>
      </c>
      <c r="N1886" s="42" t="n">
        <f aca="false">(L1886*H1886 + M1886*I1886) * K1886</f>
        <v>0</v>
      </c>
      <c r="O1886" s="43" t="n">
        <f aca="false">IF(A1886&lt;=$G$2, $D$2*(1-$D$3), 0)</f>
        <v>0</v>
      </c>
      <c r="P1886" s="44" t="n">
        <f aca="false">O1886*I1886*K1886</f>
        <v>0</v>
      </c>
    </row>
    <row r="1887" customFormat="false" ht="15" hidden="false" customHeight="false" outlineLevel="0" collapsed="false">
      <c r="A1887" s="4" t="n">
        <f aca="false">WORKDAY(A1886, 1)</f>
        <v>46524</v>
      </c>
      <c r="B1887" s="33" t="n">
        <f aca="false">DATE(2000, MONTH(A1887), DAY(A1887))</f>
        <v>36663</v>
      </c>
      <c r="C1887" s="33" t="n">
        <f aca="false">VLOOKUP(B1887, $R$9:$S$13, 2)</f>
        <v>36697</v>
      </c>
      <c r="D1887" s="34" t="n">
        <f aca="false">IF(OR(C1887=B1887, AND(C1887&lt;&gt;C1886, C1886&gt;B1886)), 1, 0)</f>
        <v>0</v>
      </c>
      <c r="E1887" s="4" t="n">
        <f aca="false" t="array" ref="E1887:E1887">INDEX($A$9:A1886, MAX(IF($D$9:D1886=1, ROW(D$9:$D1886)-ROW($D$9)+1, 0)))</f>
        <v>46468</v>
      </c>
      <c r="F1887" s="36" t="n">
        <f aca="false">(A1887-$A$2)/365.25</f>
        <v>7.20054757015743</v>
      </c>
      <c r="G1887" s="37" t="n">
        <f aca="false">INDEX('Default Prob'!$P$5:$P$14,MIN(1+_xlfn.IFNA(MATCH(F1887,'Default Prob'!$F$5:$F$14,1),0),COUNT('Default Prob'!$P$5:$P$14)))</f>
        <v>0.0388543457092687</v>
      </c>
      <c r="H1887" s="37" t="n">
        <f aca="false">H1886*EXP(-G1886*(F1887-F1886))</f>
        <v>0.745005363787487</v>
      </c>
      <c r="I1887" s="38" t="n">
        <f aca="false">H1886-H1887</f>
        <v>0.000237793144662657</v>
      </c>
      <c r="J1887" s="39" t="n">
        <f aca="false">INDEX('Default Prob'!$C$3:$C$20, _xlfn.IFNA(MATCH(F1887, 'Default Prob'!$B$3:$B$20, 1), 1))</f>
        <v>-0.00279</v>
      </c>
      <c r="K1887" s="40" t="n">
        <f aca="false">1/((1+J1887)^F1887)</f>
        <v>1.02032132770522</v>
      </c>
      <c r="L1887" s="41" t="n">
        <f aca="false">IF(AND(D1887, A1887 &lt;= $G$2), $D$5*$D$2*(A1887-E1887)/365.25, 0)</f>
        <v>0</v>
      </c>
      <c r="M1887" s="41" t="n">
        <f aca="false">IF(A1887&lt;=$G$2, $D$5*$D$2*(A1887-E1887)/365.25, 0)</f>
        <v>0</v>
      </c>
      <c r="N1887" s="42" t="n">
        <f aca="false">(L1887*H1887 + M1887*I1887) * K1887</f>
        <v>0</v>
      </c>
      <c r="O1887" s="43" t="n">
        <f aca="false">IF(A1887&lt;=$G$2, $D$2*(1-$D$3), 0)</f>
        <v>0</v>
      </c>
      <c r="P1887" s="44" t="n">
        <f aca="false">O1887*I1887*K1887</f>
        <v>0</v>
      </c>
    </row>
    <row r="1888" customFormat="false" ht="15" hidden="false" customHeight="false" outlineLevel="0" collapsed="false">
      <c r="A1888" s="4" t="n">
        <f aca="false">WORKDAY(A1887, 1)</f>
        <v>46525</v>
      </c>
      <c r="B1888" s="33" t="n">
        <f aca="false">DATE(2000, MONTH(A1888), DAY(A1888))</f>
        <v>36664</v>
      </c>
      <c r="C1888" s="33" t="n">
        <f aca="false">VLOOKUP(B1888, $R$9:$S$13, 2)</f>
        <v>36697</v>
      </c>
      <c r="D1888" s="34" t="n">
        <f aca="false">IF(OR(C1888=B1888, AND(C1888&lt;&gt;C1887, C1887&gt;B1887)), 1, 0)</f>
        <v>0</v>
      </c>
      <c r="E1888" s="4" t="n">
        <f aca="false" t="array" ref="E1888:E1888">INDEX($A$9:A1887, MAX(IF($D$9:D1887=1, ROW(D$9:$D1887)-ROW($D$9)+1, 0)))</f>
        <v>46468</v>
      </c>
      <c r="F1888" s="36" t="n">
        <f aca="false">(A1888-$A$2)/365.25</f>
        <v>7.20328542094456</v>
      </c>
      <c r="G1888" s="37" t="n">
        <f aca="false">INDEX('Default Prob'!$P$5:$P$14,MIN(1+_xlfn.IFNA(MATCH(F1888,'Default Prob'!$F$5:$F$14,1),0),COUNT('Default Prob'!$P$5:$P$14)))</f>
        <v>0.0388543457092687</v>
      </c>
      <c r="H1888" s="37" t="n">
        <f aca="false">H1887*EXP(-G1887*(F1888-F1887))</f>
        <v>0.744926116268316</v>
      </c>
      <c r="I1888" s="38" t="n">
        <f aca="false">H1887-H1888</f>
        <v>7.92475191713216E-005</v>
      </c>
      <c r="J1888" s="39" t="n">
        <f aca="false">INDEX('Default Prob'!$C$3:$C$20, _xlfn.IFNA(MATCH(F1888, 'Default Prob'!$B$3:$B$20, 1), 1))</f>
        <v>-0.00279</v>
      </c>
      <c r="K1888" s="40" t="n">
        <f aca="false">1/((1+J1888)^F1888)</f>
        <v>1.020329132458</v>
      </c>
      <c r="L1888" s="41" t="n">
        <f aca="false">IF(AND(D1888, A1888 &lt;= $G$2), $D$5*$D$2*(A1888-E1888)/365.25, 0)</f>
        <v>0</v>
      </c>
      <c r="M1888" s="41" t="n">
        <f aca="false">IF(A1888&lt;=$G$2, $D$5*$D$2*(A1888-E1888)/365.25, 0)</f>
        <v>0</v>
      </c>
      <c r="N1888" s="42" t="n">
        <f aca="false">(L1888*H1888 + M1888*I1888) * K1888</f>
        <v>0</v>
      </c>
      <c r="O1888" s="43" t="n">
        <f aca="false">IF(A1888&lt;=$G$2, $D$2*(1-$D$3), 0)</f>
        <v>0</v>
      </c>
      <c r="P1888" s="44" t="n">
        <f aca="false">O1888*I1888*K1888</f>
        <v>0</v>
      </c>
    </row>
    <row r="1889" customFormat="false" ht="15" hidden="false" customHeight="false" outlineLevel="0" collapsed="false">
      <c r="A1889" s="4" t="n">
        <f aca="false">WORKDAY(A1888, 1)</f>
        <v>46526</v>
      </c>
      <c r="B1889" s="33" t="n">
        <f aca="false">DATE(2000, MONTH(A1889), DAY(A1889))</f>
        <v>36665</v>
      </c>
      <c r="C1889" s="33" t="n">
        <f aca="false">VLOOKUP(B1889, $R$9:$S$13, 2)</f>
        <v>36697</v>
      </c>
      <c r="D1889" s="34" t="n">
        <f aca="false">IF(OR(C1889=B1889, AND(C1889&lt;&gt;C1888, C1888&gt;B1888)), 1, 0)</f>
        <v>0</v>
      </c>
      <c r="E1889" s="4" t="n">
        <f aca="false" t="array" ref="E1889:E1889">INDEX($A$9:A1888, MAX(IF($D$9:D1888=1, ROW(D$9:$D1888)-ROW($D$9)+1, 0)))</f>
        <v>46468</v>
      </c>
      <c r="F1889" s="36" t="n">
        <f aca="false">(A1889-$A$2)/365.25</f>
        <v>7.20602327173169</v>
      </c>
      <c r="G1889" s="37" t="n">
        <f aca="false">INDEX('Default Prob'!$P$5:$P$14,MIN(1+_xlfn.IFNA(MATCH(F1889,'Default Prob'!$F$5:$F$14,1),0),COUNT('Default Prob'!$P$5:$P$14)))</f>
        <v>0.0388543457092687</v>
      </c>
      <c r="H1889" s="37" t="n">
        <f aca="false">H1888*EXP(-G1888*(F1889-F1888))</f>
        <v>0.744846877178841</v>
      </c>
      <c r="I1889" s="38" t="n">
        <f aca="false">H1888-H1889</f>
        <v>7.92390894746031E-005</v>
      </c>
      <c r="J1889" s="39" t="n">
        <f aca="false">INDEX('Default Prob'!$C$3:$C$20, _xlfn.IFNA(MATCH(F1889, 'Default Prob'!$B$3:$B$20, 1), 1))</f>
        <v>-0.00279</v>
      </c>
      <c r="K1889" s="40" t="n">
        <f aca="false">1/((1+J1889)^F1889)</f>
        <v>1.02033693727047</v>
      </c>
      <c r="L1889" s="41" t="n">
        <f aca="false">IF(AND(D1889, A1889 &lt;= $G$2), $D$5*$D$2*(A1889-E1889)/365.25, 0)</f>
        <v>0</v>
      </c>
      <c r="M1889" s="41" t="n">
        <f aca="false">IF(A1889&lt;=$G$2, $D$5*$D$2*(A1889-E1889)/365.25, 0)</f>
        <v>0</v>
      </c>
      <c r="N1889" s="42" t="n">
        <f aca="false">(L1889*H1889 + M1889*I1889) * K1889</f>
        <v>0</v>
      </c>
      <c r="O1889" s="43" t="n">
        <f aca="false">IF(A1889&lt;=$G$2, $D$2*(1-$D$3), 0)</f>
        <v>0</v>
      </c>
      <c r="P1889" s="44" t="n">
        <f aca="false">O1889*I1889*K1889</f>
        <v>0</v>
      </c>
    </row>
    <row r="1890" customFormat="false" ht="15" hidden="false" customHeight="false" outlineLevel="0" collapsed="false">
      <c r="A1890" s="4" t="n">
        <f aca="false">WORKDAY(A1889, 1)</f>
        <v>46527</v>
      </c>
      <c r="B1890" s="33" t="n">
        <f aca="false">DATE(2000, MONTH(A1890), DAY(A1890))</f>
        <v>36666</v>
      </c>
      <c r="C1890" s="33" t="n">
        <f aca="false">VLOOKUP(B1890, $R$9:$S$13, 2)</f>
        <v>36697</v>
      </c>
      <c r="D1890" s="34" t="n">
        <f aca="false">IF(OR(C1890=B1890, AND(C1890&lt;&gt;C1889, C1889&gt;B1889)), 1, 0)</f>
        <v>0</v>
      </c>
      <c r="E1890" s="4" t="n">
        <f aca="false" t="array" ref="E1890:E1890">INDEX($A$9:A1889, MAX(IF($D$9:D1889=1, ROW(D$9:$D1889)-ROW($D$9)+1, 0)))</f>
        <v>46468</v>
      </c>
      <c r="F1890" s="36" t="n">
        <f aca="false">(A1890-$A$2)/365.25</f>
        <v>7.20876112251882</v>
      </c>
      <c r="G1890" s="37" t="n">
        <f aca="false">INDEX('Default Prob'!$P$5:$P$14,MIN(1+_xlfn.IFNA(MATCH(F1890,'Default Prob'!$F$5:$F$14,1),0),COUNT('Default Prob'!$P$5:$P$14)))</f>
        <v>0.0388543457092687</v>
      </c>
      <c r="H1890" s="37" t="n">
        <f aca="false">H1889*EXP(-G1889*(F1890-F1889))</f>
        <v>0.744767646518167</v>
      </c>
      <c r="I1890" s="38" t="n">
        <f aca="false">H1889-H1890</f>
        <v>7.92306606745008E-005</v>
      </c>
      <c r="J1890" s="39" t="n">
        <f aca="false">INDEX('Default Prob'!$C$3:$C$20, _xlfn.IFNA(MATCH(F1890, 'Default Prob'!$B$3:$B$20, 1), 1))</f>
        <v>-0.00279</v>
      </c>
      <c r="K1890" s="40" t="n">
        <f aca="false">1/((1+J1890)^F1890)</f>
        <v>1.02034474214265</v>
      </c>
      <c r="L1890" s="41" t="n">
        <f aca="false">IF(AND(D1890, A1890 &lt;= $G$2), $D$5*$D$2*(A1890-E1890)/365.25, 0)</f>
        <v>0</v>
      </c>
      <c r="M1890" s="41" t="n">
        <f aca="false">IF(A1890&lt;=$G$2, $D$5*$D$2*(A1890-E1890)/365.25, 0)</f>
        <v>0</v>
      </c>
      <c r="N1890" s="42" t="n">
        <f aca="false">(L1890*H1890 + M1890*I1890) * K1890</f>
        <v>0</v>
      </c>
      <c r="O1890" s="43" t="n">
        <f aca="false">IF(A1890&lt;=$G$2, $D$2*(1-$D$3), 0)</f>
        <v>0</v>
      </c>
      <c r="P1890" s="44" t="n">
        <f aca="false">O1890*I1890*K1890</f>
        <v>0</v>
      </c>
    </row>
    <row r="1891" customFormat="false" ht="15" hidden="false" customHeight="false" outlineLevel="0" collapsed="false">
      <c r="A1891" s="4" t="n">
        <f aca="false">WORKDAY(A1890, 1)</f>
        <v>46528</v>
      </c>
      <c r="B1891" s="33" t="n">
        <f aca="false">DATE(2000, MONTH(A1891), DAY(A1891))</f>
        <v>36667</v>
      </c>
      <c r="C1891" s="33" t="n">
        <f aca="false">VLOOKUP(B1891, $R$9:$S$13, 2)</f>
        <v>36697</v>
      </c>
      <c r="D1891" s="34" t="n">
        <f aca="false">IF(OR(C1891=B1891, AND(C1891&lt;&gt;C1890, C1890&gt;B1890)), 1, 0)</f>
        <v>0</v>
      </c>
      <c r="E1891" s="4" t="n">
        <f aca="false" t="array" ref="E1891:E1891">INDEX($A$9:A1890, MAX(IF($D$9:D1890=1, ROW(D$9:$D1890)-ROW($D$9)+1, 0)))</f>
        <v>46468</v>
      </c>
      <c r="F1891" s="36" t="n">
        <f aca="false">(A1891-$A$2)/365.25</f>
        <v>7.21149897330596</v>
      </c>
      <c r="G1891" s="37" t="n">
        <f aca="false">INDEX('Default Prob'!$P$5:$P$14,MIN(1+_xlfn.IFNA(MATCH(F1891,'Default Prob'!$F$5:$F$14,1),0),COUNT('Default Prob'!$P$5:$P$14)))</f>
        <v>0.0388543457092687</v>
      </c>
      <c r="H1891" s="37" t="n">
        <f aca="false">H1890*EXP(-G1890*(F1891-F1890))</f>
        <v>0.744688424285396</v>
      </c>
      <c r="I1891" s="38" t="n">
        <f aca="false">H1890-H1891</f>
        <v>7.92222327710146E-005</v>
      </c>
      <c r="J1891" s="39" t="n">
        <f aca="false">INDEX('Default Prob'!$C$3:$C$20, _xlfn.IFNA(MATCH(F1891, 'Default Prob'!$B$3:$B$20, 1), 1))</f>
        <v>-0.00279</v>
      </c>
      <c r="K1891" s="40" t="n">
        <f aca="false">1/((1+J1891)^F1891)</f>
        <v>1.02035254707453</v>
      </c>
      <c r="L1891" s="41" t="n">
        <f aca="false">IF(AND(D1891, A1891 &lt;= $G$2), $D$5*$D$2*(A1891-E1891)/365.25, 0)</f>
        <v>0</v>
      </c>
      <c r="M1891" s="41" t="n">
        <f aca="false">IF(A1891&lt;=$G$2, $D$5*$D$2*(A1891-E1891)/365.25, 0)</f>
        <v>0</v>
      </c>
      <c r="N1891" s="42" t="n">
        <f aca="false">(L1891*H1891 + M1891*I1891) * K1891</f>
        <v>0</v>
      </c>
      <c r="O1891" s="43" t="n">
        <f aca="false">IF(A1891&lt;=$G$2, $D$2*(1-$D$3), 0)</f>
        <v>0</v>
      </c>
      <c r="P1891" s="44" t="n">
        <f aca="false">O1891*I1891*K1891</f>
        <v>0</v>
      </c>
    </row>
    <row r="1892" customFormat="false" ht="15" hidden="false" customHeight="false" outlineLevel="0" collapsed="false">
      <c r="A1892" s="4" t="n">
        <f aca="false">WORKDAY(A1891, 1)</f>
        <v>46531</v>
      </c>
      <c r="B1892" s="33" t="n">
        <f aca="false">DATE(2000, MONTH(A1892), DAY(A1892))</f>
        <v>36670</v>
      </c>
      <c r="C1892" s="33" t="n">
        <f aca="false">VLOOKUP(B1892, $R$9:$S$13, 2)</f>
        <v>36697</v>
      </c>
      <c r="D1892" s="34" t="n">
        <f aca="false">IF(OR(C1892=B1892, AND(C1892&lt;&gt;C1891, C1891&gt;B1891)), 1, 0)</f>
        <v>0</v>
      </c>
      <c r="E1892" s="4" t="n">
        <f aca="false" t="array" ref="E1892:E1892">INDEX($A$9:A1891, MAX(IF($D$9:D1891=1, ROW(D$9:$D1891)-ROW($D$9)+1, 0)))</f>
        <v>46468</v>
      </c>
      <c r="F1892" s="36" t="n">
        <f aca="false">(A1892-$A$2)/365.25</f>
        <v>7.21971252566735</v>
      </c>
      <c r="G1892" s="37" t="n">
        <f aca="false">INDEX('Default Prob'!$P$5:$P$14,MIN(1+_xlfn.IFNA(MATCH(F1892,'Default Prob'!$F$5:$F$14,1),0),COUNT('Default Prob'!$P$5:$P$14)))</f>
        <v>0.0388543457092687</v>
      </c>
      <c r="H1892" s="37" t="n">
        <f aca="false">H1891*EXP(-G1891*(F1892-F1891))</f>
        <v>0.744450808145539</v>
      </c>
      <c r="I1892" s="38" t="n">
        <f aca="false">H1891-H1892</f>
        <v>0.000237616139856511</v>
      </c>
      <c r="J1892" s="39" t="n">
        <f aca="false">INDEX('Default Prob'!$C$3:$C$20, _xlfn.IFNA(MATCH(F1892, 'Default Prob'!$B$3:$B$20, 1), 1))</f>
        <v>-0.00279</v>
      </c>
      <c r="K1892" s="40" t="n">
        <f aca="false">1/((1+J1892)^F1892)</f>
        <v>1.02037596222837</v>
      </c>
      <c r="L1892" s="41" t="n">
        <f aca="false">IF(AND(D1892, A1892 &lt;= $G$2), $D$5*$D$2*(A1892-E1892)/365.25, 0)</f>
        <v>0</v>
      </c>
      <c r="M1892" s="41" t="n">
        <f aca="false">IF(A1892&lt;=$G$2, $D$5*$D$2*(A1892-E1892)/365.25, 0)</f>
        <v>0</v>
      </c>
      <c r="N1892" s="42" t="n">
        <f aca="false">(L1892*H1892 + M1892*I1892) * K1892</f>
        <v>0</v>
      </c>
      <c r="O1892" s="43" t="n">
        <f aca="false">IF(A1892&lt;=$G$2, $D$2*(1-$D$3), 0)</f>
        <v>0</v>
      </c>
      <c r="P1892" s="44" t="n">
        <f aca="false">O1892*I1892*K1892</f>
        <v>0</v>
      </c>
    </row>
    <row r="1893" customFormat="false" ht="15" hidden="false" customHeight="false" outlineLevel="0" collapsed="false">
      <c r="A1893" s="4" t="n">
        <f aca="false">WORKDAY(A1892, 1)</f>
        <v>46532</v>
      </c>
      <c r="B1893" s="33" t="n">
        <f aca="false">DATE(2000, MONTH(A1893), DAY(A1893))</f>
        <v>36671</v>
      </c>
      <c r="C1893" s="33" t="n">
        <f aca="false">VLOOKUP(B1893, $R$9:$S$13, 2)</f>
        <v>36697</v>
      </c>
      <c r="D1893" s="34" t="n">
        <f aca="false">IF(OR(C1893=B1893, AND(C1893&lt;&gt;C1892, C1892&gt;B1892)), 1, 0)</f>
        <v>0</v>
      </c>
      <c r="E1893" s="4" t="n">
        <f aca="false" t="array" ref="E1893:E1893">INDEX($A$9:A1892, MAX(IF($D$9:D1892=1, ROW(D$9:$D1892)-ROW($D$9)+1, 0)))</f>
        <v>46468</v>
      </c>
      <c r="F1893" s="36" t="n">
        <f aca="false">(A1893-$A$2)/365.25</f>
        <v>7.22245037645448</v>
      </c>
      <c r="G1893" s="37" t="n">
        <f aca="false">INDEX('Default Prob'!$P$5:$P$14,MIN(1+_xlfn.IFNA(MATCH(F1893,'Default Prob'!$F$5:$F$14,1),0),COUNT('Default Prob'!$P$5:$P$14)))</f>
        <v>0.0388543457092687</v>
      </c>
      <c r="H1893" s="37" t="n">
        <f aca="false">H1892*EXP(-G1892*(F1893-F1892))</f>
        <v>0.744371619615418</v>
      </c>
      <c r="I1893" s="38" t="n">
        <f aca="false">H1892-H1893</f>
        <v>7.91885301210105E-005</v>
      </c>
      <c r="J1893" s="39" t="n">
        <f aca="false">INDEX('Default Prob'!$C$3:$C$20, _xlfn.IFNA(MATCH(F1893, 'Default Prob'!$B$3:$B$20, 1), 1))</f>
        <v>-0.00279</v>
      </c>
      <c r="K1893" s="40" t="n">
        <f aca="false">1/((1+J1893)^F1893)</f>
        <v>1.02038376739906</v>
      </c>
      <c r="L1893" s="41" t="n">
        <f aca="false">IF(AND(D1893, A1893 &lt;= $G$2), $D$5*$D$2*(A1893-E1893)/365.25, 0)</f>
        <v>0</v>
      </c>
      <c r="M1893" s="41" t="n">
        <f aca="false">IF(A1893&lt;=$G$2, $D$5*$D$2*(A1893-E1893)/365.25, 0)</f>
        <v>0</v>
      </c>
      <c r="N1893" s="42" t="n">
        <f aca="false">(L1893*H1893 + M1893*I1893) * K1893</f>
        <v>0</v>
      </c>
      <c r="O1893" s="43" t="n">
        <f aca="false">IF(A1893&lt;=$G$2, $D$2*(1-$D$3), 0)</f>
        <v>0</v>
      </c>
      <c r="P1893" s="44" t="n">
        <f aca="false">O1893*I1893*K1893</f>
        <v>0</v>
      </c>
    </row>
    <row r="1894" customFormat="false" ht="15" hidden="false" customHeight="false" outlineLevel="0" collapsed="false">
      <c r="A1894" s="4" t="n">
        <f aca="false">WORKDAY(A1893, 1)</f>
        <v>46533</v>
      </c>
      <c r="B1894" s="33" t="n">
        <f aca="false">DATE(2000, MONTH(A1894), DAY(A1894))</f>
        <v>36672</v>
      </c>
      <c r="C1894" s="33" t="n">
        <f aca="false">VLOOKUP(B1894, $R$9:$S$13, 2)</f>
        <v>36697</v>
      </c>
      <c r="D1894" s="34" t="n">
        <f aca="false">IF(OR(C1894=B1894, AND(C1894&lt;&gt;C1893, C1893&gt;B1893)), 1, 0)</f>
        <v>0</v>
      </c>
      <c r="E1894" s="4" t="n">
        <f aca="false" t="array" ref="E1894:E1894">INDEX($A$9:A1893, MAX(IF($D$9:D1893=1, ROW(D$9:$D1893)-ROW($D$9)+1, 0)))</f>
        <v>46468</v>
      </c>
      <c r="F1894" s="36" t="n">
        <f aca="false">(A1894-$A$2)/365.25</f>
        <v>7.22518822724162</v>
      </c>
      <c r="G1894" s="37" t="n">
        <f aca="false">INDEX('Default Prob'!$P$5:$P$14,MIN(1+_xlfn.IFNA(MATCH(F1894,'Default Prob'!$F$5:$F$14,1),0),COUNT('Default Prob'!$P$5:$P$14)))</f>
        <v>0.0388543457092687</v>
      </c>
      <c r="H1894" s="37" t="n">
        <f aca="false">H1893*EXP(-G1893*(F1894-F1893))</f>
        <v>0.744292439508719</v>
      </c>
      <c r="I1894" s="38" t="n">
        <f aca="false">H1893-H1894</f>
        <v>7.91801066990505E-005</v>
      </c>
      <c r="J1894" s="39" t="n">
        <f aca="false">INDEX('Default Prob'!$C$3:$C$20, _xlfn.IFNA(MATCH(F1894, 'Default Prob'!$B$3:$B$20, 1), 1))</f>
        <v>-0.00279</v>
      </c>
      <c r="K1894" s="40" t="n">
        <f aca="false">1/((1+J1894)^F1894)</f>
        <v>1.02039157262946</v>
      </c>
      <c r="L1894" s="41" t="n">
        <f aca="false">IF(AND(D1894, A1894 &lt;= $G$2), $D$5*$D$2*(A1894-E1894)/365.25, 0)</f>
        <v>0</v>
      </c>
      <c r="M1894" s="41" t="n">
        <f aca="false">IF(A1894&lt;=$G$2, $D$5*$D$2*(A1894-E1894)/365.25, 0)</f>
        <v>0</v>
      </c>
      <c r="N1894" s="42" t="n">
        <f aca="false">(L1894*H1894 + M1894*I1894) * K1894</f>
        <v>0</v>
      </c>
      <c r="O1894" s="43" t="n">
        <f aca="false">IF(A1894&lt;=$G$2, $D$2*(1-$D$3), 0)</f>
        <v>0</v>
      </c>
      <c r="P1894" s="44" t="n">
        <f aca="false">O1894*I1894*K1894</f>
        <v>0</v>
      </c>
    </row>
    <row r="1895" customFormat="false" ht="15" hidden="false" customHeight="false" outlineLevel="0" collapsed="false">
      <c r="A1895" s="4" t="n">
        <f aca="false">WORKDAY(A1894, 1)</f>
        <v>46534</v>
      </c>
      <c r="B1895" s="33" t="n">
        <f aca="false">DATE(2000, MONTH(A1895), DAY(A1895))</f>
        <v>36673</v>
      </c>
      <c r="C1895" s="33" t="n">
        <f aca="false">VLOOKUP(B1895, $R$9:$S$13, 2)</f>
        <v>36697</v>
      </c>
      <c r="D1895" s="34" t="n">
        <f aca="false">IF(OR(C1895=B1895, AND(C1895&lt;&gt;C1894, C1894&gt;B1894)), 1, 0)</f>
        <v>0</v>
      </c>
      <c r="E1895" s="4" t="n">
        <f aca="false" t="array" ref="E1895:E1895">INDEX($A$9:A1894, MAX(IF($D$9:D1894=1, ROW(D$9:$D1894)-ROW($D$9)+1, 0)))</f>
        <v>46468</v>
      </c>
      <c r="F1895" s="36" t="n">
        <f aca="false">(A1895-$A$2)/365.25</f>
        <v>7.22792607802875</v>
      </c>
      <c r="G1895" s="37" t="n">
        <f aca="false">INDEX('Default Prob'!$P$5:$P$14,MIN(1+_xlfn.IFNA(MATCH(F1895,'Default Prob'!$F$5:$F$14,1),0),COUNT('Default Prob'!$P$5:$P$14)))</f>
        <v>0.0388543457092687</v>
      </c>
      <c r="H1895" s="37" t="n">
        <f aca="false">H1894*EXP(-G1894*(F1895-F1894))</f>
        <v>0.744213267824546</v>
      </c>
      <c r="I1895" s="38" t="n">
        <f aca="false">H1894-H1895</f>
        <v>7.91716841730405E-005</v>
      </c>
      <c r="J1895" s="39" t="n">
        <f aca="false">INDEX('Default Prob'!$C$3:$C$20, _xlfn.IFNA(MATCH(F1895, 'Default Prob'!$B$3:$B$20, 1), 1))</f>
        <v>-0.00279</v>
      </c>
      <c r="K1895" s="40" t="n">
        <f aca="false">1/((1+J1895)^F1895)</f>
        <v>1.02039937791956</v>
      </c>
      <c r="L1895" s="41" t="n">
        <f aca="false">IF(AND(D1895, A1895 &lt;= $G$2), $D$5*$D$2*(A1895-E1895)/365.25, 0)</f>
        <v>0</v>
      </c>
      <c r="M1895" s="41" t="n">
        <f aca="false">IF(A1895&lt;=$G$2, $D$5*$D$2*(A1895-E1895)/365.25, 0)</f>
        <v>0</v>
      </c>
      <c r="N1895" s="42" t="n">
        <f aca="false">(L1895*H1895 + M1895*I1895) * K1895</f>
        <v>0</v>
      </c>
      <c r="O1895" s="43" t="n">
        <f aca="false">IF(A1895&lt;=$G$2, $D$2*(1-$D$3), 0)</f>
        <v>0</v>
      </c>
      <c r="P1895" s="44" t="n">
        <f aca="false">O1895*I1895*K1895</f>
        <v>0</v>
      </c>
    </row>
    <row r="1896" customFormat="false" ht="15" hidden="false" customHeight="false" outlineLevel="0" collapsed="false">
      <c r="A1896" s="4" t="n">
        <f aca="false">WORKDAY(A1895, 1)</f>
        <v>46535</v>
      </c>
      <c r="B1896" s="33" t="n">
        <f aca="false">DATE(2000, MONTH(A1896), DAY(A1896))</f>
        <v>36674</v>
      </c>
      <c r="C1896" s="33" t="n">
        <f aca="false">VLOOKUP(B1896, $R$9:$S$13, 2)</f>
        <v>36697</v>
      </c>
      <c r="D1896" s="34" t="n">
        <f aca="false">IF(OR(C1896=B1896, AND(C1896&lt;&gt;C1895, C1895&gt;B1895)), 1, 0)</f>
        <v>0</v>
      </c>
      <c r="E1896" s="4" t="n">
        <f aca="false" t="array" ref="E1896:E1896">INDEX($A$9:A1895, MAX(IF($D$9:D1895=1, ROW(D$9:$D1895)-ROW($D$9)+1, 0)))</f>
        <v>46468</v>
      </c>
      <c r="F1896" s="36" t="n">
        <f aca="false">(A1896-$A$2)/365.25</f>
        <v>7.23066392881588</v>
      </c>
      <c r="G1896" s="37" t="n">
        <f aca="false">INDEX('Default Prob'!$P$5:$P$14,MIN(1+_xlfn.IFNA(MATCH(F1896,'Default Prob'!$F$5:$F$14,1),0),COUNT('Default Prob'!$P$5:$P$14)))</f>
        <v>0.0388543457092687</v>
      </c>
      <c r="H1896" s="37" t="n">
        <f aca="false">H1895*EXP(-G1895*(F1896-F1895))</f>
        <v>0.744134104562003</v>
      </c>
      <c r="I1896" s="38" t="n">
        <f aca="false">H1895-H1896</f>
        <v>7.91632625429806E-005</v>
      </c>
      <c r="J1896" s="39" t="n">
        <f aca="false">INDEX('Default Prob'!$C$3:$C$20, _xlfn.IFNA(MATCH(F1896, 'Default Prob'!$B$3:$B$20, 1), 1))</f>
        <v>-0.00279</v>
      </c>
      <c r="K1896" s="40" t="n">
        <f aca="false">1/((1+J1896)^F1896)</f>
        <v>1.02040718326936</v>
      </c>
      <c r="L1896" s="41" t="n">
        <f aca="false">IF(AND(D1896, A1896 &lt;= $G$2), $D$5*$D$2*(A1896-E1896)/365.25, 0)</f>
        <v>0</v>
      </c>
      <c r="M1896" s="41" t="n">
        <f aca="false">IF(A1896&lt;=$G$2, $D$5*$D$2*(A1896-E1896)/365.25, 0)</f>
        <v>0</v>
      </c>
      <c r="N1896" s="42" t="n">
        <f aca="false">(L1896*H1896 + M1896*I1896) * K1896</f>
        <v>0</v>
      </c>
      <c r="O1896" s="43" t="n">
        <f aca="false">IF(A1896&lt;=$G$2, $D$2*(1-$D$3), 0)</f>
        <v>0</v>
      </c>
      <c r="P1896" s="44" t="n">
        <f aca="false">O1896*I1896*K1896</f>
        <v>0</v>
      </c>
    </row>
    <row r="1897" customFormat="false" ht="15" hidden="false" customHeight="false" outlineLevel="0" collapsed="false">
      <c r="A1897" s="4" t="n">
        <f aca="false">WORKDAY(A1896, 1)</f>
        <v>46538</v>
      </c>
      <c r="B1897" s="33" t="n">
        <f aca="false">DATE(2000, MONTH(A1897), DAY(A1897))</f>
        <v>36677</v>
      </c>
      <c r="C1897" s="33" t="n">
        <f aca="false">VLOOKUP(B1897, $R$9:$S$13, 2)</f>
        <v>36697</v>
      </c>
      <c r="D1897" s="34" t="n">
        <f aca="false">IF(OR(C1897=B1897, AND(C1897&lt;&gt;C1896, C1896&gt;B1896)), 1, 0)</f>
        <v>0</v>
      </c>
      <c r="E1897" s="4" t="n">
        <f aca="false" t="array" ref="E1897:E1897">INDEX($A$9:A1896, MAX(IF($D$9:D1896=1, ROW(D$9:$D1896)-ROW($D$9)+1, 0)))</f>
        <v>46468</v>
      </c>
      <c r="F1897" s="36" t="n">
        <f aca="false">(A1897-$A$2)/365.25</f>
        <v>7.23887748117728</v>
      </c>
      <c r="G1897" s="37" t="n">
        <f aca="false">INDEX('Default Prob'!$P$5:$P$14,MIN(1+_xlfn.IFNA(MATCH(F1897,'Default Prob'!$F$5:$F$14,1),0),COUNT('Default Prob'!$P$5:$P$14)))</f>
        <v>0.0388543457092687</v>
      </c>
      <c r="H1897" s="37" t="n">
        <f aca="false">H1896*EXP(-G1896*(F1897-F1896))</f>
        <v>0.743896665295197</v>
      </c>
      <c r="I1897" s="38" t="n">
        <f aca="false">H1896-H1897</f>
        <v>0.000237439266806416</v>
      </c>
      <c r="J1897" s="39" t="n">
        <f aca="false">INDEX('Default Prob'!$C$3:$C$20, _xlfn.IFNA(MATCH(F1897, 'Default Prob'!$B$3:$B$20, 1), 1))</f>
        <v>-0.00279</v>
      </c>
      <c r="K1897" s="40" t="n">
        <f aca="false">1/((1+J1897)^F1897)</f>
        <v>1.02043059967701</v>
      </c>
      <c r="L1897" s="41" t="n">
        <f aca="false">IF(AND(D1897, A1897 &lt;= $G$2), $D$5*$D$2*(A1897-E1897)/365.25, 0)</f>
        <v>0</v>
      </c>
      <c r="M1897" s="41" t="n">
        <f aca="false">IF(A1897&lt;=$G$2, $D$5*$D$2*(A1897-E1897)/365.25, 0)</f>
        <v>0</v>
      </c>
      <c r="N1897" s="42" t="n">
        <f aca="false">(L1897*H1897 + M1897*I1897) * K1897</f>
        <v>0</v>
      </c>
      <c r="O1897" s="43" t="n">
        <f aca="false">IF(A1897&lt;=$G$2, $D$2*(1-$D$3), 0)</f>
        <v>0</v>
      </c>
      <c r="P1897" s="44" t="n">
        <f aca="false">O1897*I1897*K1897</f>
        <v>0</v>
      </c>
    </row>
    <row r="1898" customFormat="false" ht="15" hidden="false" customHeight="false" outlineLevel="0" collapsed="false">
      <c r="A1898" s="4" t="n">
        <f aca="false">WORKDAY(A1897, 1)</f>
        <v>46539</v>
      </c>
      <c r="B1898" s="33" t="n">
        <f aca="false">DATE(2000, MONTH(A1898), DAY(A1898))</f>
        <v>36678</v>
      </c>
      <c r="C1898" s="33" t="n">
        <f aca="false">VLOOKUP(B1898, $R$9:$S$13, 2)</f>
        <v>36697</v>
      </c>
      <c r="D1898" s="34" t="n">
        <f aca="false">IF(OR(C1898=B1898, AND(C1898&lt;&gt;C1897, C1897&gt;B1897)), 1, 0)</f>
        <v>0</v>
      </c>
      <c r="E1898" s="4" t="n">
        <f aca="false" t="array" ref="E1898:E1898">INDEX($A$9:A1897, MAX(IF($D$9:D1897=1, ROW(D$9:$D1897)-ROW($D$9)+1, 0)))</f>
        <v>46468</v>
      </c>
      <c r="F1898" s="36" t="n">
        <f aca="false">(A1898-$A$2)/365.25</f>
        <v>7.24161533196441</v>
      </c>
      <c r="G1898" s="37" t="n">
        <f aca="false">INDEX('Default Prob'!$P$5:$P$14,MIN(1+_xlfn.IFNA(MATCH(F1898,'Default Prob'!$F$5:$F$14,1),0),COUNT('Default Prob'!$P$5:$P$14)))</f>
        <v>0.0388543457092687</v>
      </c>
      <c r="H1898" s="37" t="n">
        <f aca="false">H1897*EXP(-G1897*(F1898-F1897))</f>
        <v>0.743817535710216</v>
      </c>
      <c r="I1898" s="38" t="n">
        <f aca="false">H1897-H1898</f>
        <v>7.9129584980131E-005</v>
      </c>
      <c r="J1898" s="39" t="n">
        <f aca="false">INDEX('Default Prob'!$C$3:$C$20, _xlfn.IFNA(MATCH(F1898, 'Default Prob'!$B$3:$B$20, 1), 1))</f>
        <v>-0.00279</v>
      </c>
      <c r="K1898" s="40" t="n">
        <f aca="false">1/((1+J1898)^F1898)</f>
        <v>1.02043840526564</v>
      </c>
      <c r="L1898" s="41" t="n">
        <f aca="false">IF(AND(D1898, A1898 &lt;= $G$2), $D$5*$D$2*(A1898-E1898)/365.25, 0)</f>
        <v>0</v>
      </c>
      <c r="M1898" s="41" t="n">
        <f aca="false">IF(A1898&lt;=$G$2, $D$5*$D$2*(A1898-E1898)/365.25, 0)</f>
        <v>0</v>
      </c>
      <c r="N1898" s="42" t="n">
        <f aca="false">(L1898*H1898 + M1898*I1898) * K1898</f>
        <v>0</v>
      </c>
      <c r="O1898" s="43" t="n">
        <f aca="false">IF(A1898&lt;=$G$2, $D$2*(1-$D$3), 0)</f>
        <v>0</v>
      </c>
      <c r="P1898" s="44" t="n">
        <f aca="false">O1898*I1898*K1898</f>
        <v>0</v>
      </c>
    </row>
    <row r="1899" customFormat="false" ht="15" hidden="false" customHeight="false" outlineLevel="0" collapsed="false">
      <c r="A1899" s="4" t="n">
        <f aca="false">WORKDAY(A1898, 1)</f>
        <v>46540</v>
      </c>
      <c r="B1899" s="33" t="n">
        <f aca="false">DATE(2000, MONTH(A1899), DAY(A1899))</f>
        <v>36679</v>
      </c>
      <c r="C1899" s="33" t="n">
        <f aca="false">VLOOKUP(B1899, $R$9:$S$13, 2)</f>
        <v>36697</v>
      </c>
      <c r="D1899" s="34" t="n">
        <f aca="false">IF(OR(C1899=B1899, AND(C1899&lt;&gt;C1898, C1898&gt;B1898)), 1, 0)</f>
        <v>0</v>
      </c>
      <c r="E1899" s="4" t="n">
        <f aca="false" t="array" ref="E1899:E1899">INDEX($A$9:A1898, MAX(IF($D$9:D1898=1, ROW(D$9:$D1898)-ROW($D$9)+1, 0)))</f>
        <v>46468</v>
      </c>
      <c r="F1899" s="36" t="n">
        <f aca="false">(A1899-$A$2)/365.25</f>
        <v>7.24435318275154</v>
      </c>
      <c r="G1899" s="37" t="n">
        <f aca="false">INDEX('Default Prob'!$P$5:$P$14,MIN(1+_xlfn.IFNA(MATCH(F1899,'Default Prob'!$F$5:$F$14,1),0),COUNT('Default Prob'!$P$5:$P$14)))</f>
        <v>0.0388543457092687</v>
      </c>
      <c r="H1899" s="37" t="n">
        <f aca="false">H1898*EXP(-G1898*(F1899-F1898))</f>
        <v>0.743738414542388</v>
      </c>
      <c r="I1899" s="38" t="n">
        <f aca="false">H1898-H1899</f>
        <v>7.91211678282666E-005</v>
      </c>
      <c r="J1899" s="39" t="n">
        <f aca="false">INDEX('Default Prob'!$C$3:$C$20, _xlfn.IFNA(MATCH(F1899, 'Default Prob'!$B$3:$B$20, 1), 1))</f>
        <v>-0.00279</v>
      </c>
      <c r="K1899" s="40" t="n">
        <f aca="false">1/((1+J1899)^F1899)</f>
        <v>1.02044621091397</v>
      </c>
      <c r="L1899" s="41" t="n">
        <f aca="false">IF(AND(D1899, A1899 &lt;= $G$2), $D$5*$D$2*(A1899-E1899)/365.25, 0)</f>
        <v>0</v>
      </c>
      <c r="M1899" s="41" t="n">
        <f aca="false">IF(A1899&lt;=$G$2, $D$5*$D$2*(A1899-E1899)/365.25, 0)</f>
        <v>0</v>
      </c>
      <c r="N1899" s="42" t="n">
        <f aca="false">(L1899*H1899 + M1899*I1899) * K1899</f>
        <v>0</v>
      </c>
      <c r="O1899" s="43" t="n">
        <f aca="false">IF(A1899&lt;=$G$2, $D$2*(1-$D$3), 0)</f>
        <v>0</v>
      </c>
      <c r="P1899" s="44" t="n">
        <f aca="false">O1899*I1899*K1899</f>
        <v>0</v>
      </c>
    </row>
    <row r="1900" customFormat="false" ht="15" hidden="false" customHeight="false" outlineLevel="0" collapsed="false">
      <c r="A1900" s="4" t="n">
        <f aca="false">WORKDAY(A1899, 1)</f>
        <v>46541</v>
      </c>
      <c r="B1900" s="33" t="n">
        <f aca="false">DATE(2000, MONTH(A1900), DAY(A1900))</f>
        <v>36680</v>
      </c>
      <c r="C1900" s="33" t="n">
        <f aca="false">VLOOKUP(B1900, $R$9:$S$13, 2)</f>
        <v>36697</v>
      </c>
      <c r="D1900" s="34" t="n">
        <f aca="false">IF(OR(C1900=B1900, AND(C1900&lt;&gt;C1899, C1899&gt;B1899)), 1, 0)</f>
        <v>0</v>
      </c>
      <c r="E1900" s="4" t="n">
        <f aca="false" t="array" ref="E1900:E1900">INDEX($A$9:A1899, MAX(IF($D$9:D1899=1, ROW(D$9:$D1899)-ROW($D$9)+1, 0)))</f>
        <v>46468</v>
      </c>
      <c r="F1900" s="36" t="n">
        <f aca="false">(A1900-$A$2)/365.25</f>
        <v>7.24709103353867</v>
      </c>
      <c r="G1900" s="37" t="n">
        <f aca="false">INDEX('Default Prob'!$P$5:$P$14,MIN(1+_xlfn.IFNA(MATCH(F1900,'Default Prob'!$F$5:$F$14,1),0),COUNT('Default Prob'!$P$5:$P$14)))</f>
        <v>0.0388543457092687</v>
      </c>
      <c r="H1900" s="37" t="n">
        <f aca="false">H1899*EXP(-G1899*(F1900-F1899))</f>
        <v>0.743659301790817</v>
      </c>
      <c r="I1900" s="38" t="n">
        <f aca="false">H1899-H1900</f>
        <v>7.91127515716861E-005</v>
      </c>
      <c r="J1900" s="39" t="n">
        <f aca="false">INDEX('Default Prob'!$C$3:$C$20, _xlfn.IFNA(MATCH(F1900, 'Default Prob'!$B$3:$B$20, 1), 1))</f>
        <v>-0.00279</v>
      </c>
      <c r="K1900" s="40" t="n">
        <f aca="false">1/((1+J1900)^F1900)</f>
        <v>1.02045401662202</v>
      </c>
      <c r="L1900" s="41" t="n">
        <f aca="false">IF(AND(D1900, A1900 &lt;= $G$2), $D$5*$D$2*(A1900-E1900)/365.25, 0)</f>
        <v>0</v>
      </c>
      <c r="M1900" s="41" t="n">
        <f aca="false">IF(A1900&lt;=$G$2, $D$5*$D$2*(A1900-E1900)/365.25, 0)</f>
        <v>0</v>
      </c>
      <c r="N1900" s="42" t="n">
        <f aca="false">(L1900*H1900 + M1900*I1900) * K1900</f>
        <v>0</v>
      </c>
      <c r="O1900" s="43" t="n">
        <f aca="false">IF(A1900&lt;=$G$2, $D$2*(1-$D$3), 0)</f>
        <v>0</v>
      </c>
      <c r="P1900" s="44" t="n">
        <f aca="false">O1900*I1900*K1900</f>
        <v>0</v>
      </c>
    </row>
    <row r="1901" customFormat="false" ht="15" hidden="false" customHeight="false" outlineLevel="0" collapsed="false">
      <c r="A1901" s="4" t="n">
        <f aca="false">WORKDAY(A1900, 1)</f>
        <v>46542</v>
      </c>
      <c r="B1901" s="33" t="n">
        <f aca="false">DATE(2000, MONTH(A1901), DAY(A1901))</f>
        <v>36681</v>
      </c>
      <c r="C1901" s="33" t="n">
        <f aca="false">VLOOKUP(B1901, $R$9:$S$13, 2)</f>
        <v>36697</v>
      </c>
      <c r="D1901" s="34" t="n">
        <f aca="false">IF(OR(C1901=B1901, AND(C1901&lt;&gt;C1900, C1900&gt;B1900)), 1, 0)</f>
        <v>0</v>
      </c>
      <c r="E1901" s="4" t="n">
        <f aca="false" t="array" ref="E1901:E1901">INDEX($A$9:A1900, MAX(IF($D$9:D1900=1, ROW(D$9:$D1900)-ROW($D$9)+1, 0)))</f>
        <v>46468</v>
      </c>
      <c r="F1901" s="36" t="n">
        <f aca="false">(A1901-$A$2)/365.25</f>
        <v>7.2498288843258</v>
      </c>
      <c r="G1901" s="37" t="n">
        <f aca="false">INDEX('Default Prob'!$P$5:$P$14,MIN(1+_xlfn.IFNA(MATCH(F1901,'Default Prob'!$F$5:$F$14,1),0),COUNT('Default Prob'!$P$5:$P$14)))</f>
        <v>0.0388543457092687</v>
      </c>
      <c r="H1901" s="37" t="n">
        <f aca="false">H1900*EXP(-G1900*(F1901-F1900))</f>
        <v>0.743580197454606</v>
      </c>
      <c r="I1901" s="38" t="n">
        <f aca="false">H1900-H1901</f>
        <v>7.91043362103894E-005</v>
      </c>
      <c r="J1901" s="39" t="n">
        <f aca="false">INDEX('Default Prob'!$C$3:$C$20, _xlfn.IFNA(MATCH(F1901, 'Default Prob'!$B$3:$B$20, 1), 1))</f>
        <v>-0.00279</v>
      </c>
      <c r="K1901" s="40" t="n">
        <f aca="false">1/((1+J1901)^F1901)</f>
        <v>1.02046182238977</v>
      </c>
      <c r="L1901" s="41" t="n">
        <f aca="false">IF(AND(D1901, A1901 &lt;= $G$2), $D$5*$D$2*(A1901-E1901)/365.25, 0)</f>
        <v>0</v>
      </c>
      <c r="M1901" s="41" t="n">
        <f aca="false">IF(A1901&lt;=$G$2, $D$5*$D$2*(A1901-E1901)/365.25, 0)</f>
        <v>0</v>
      </c>
      <c r="N1901" s="42" t="n">
        <f aca="false">(L1901*H1901 + M1901*I1901) * K1901</f>
        <v>0</v>
      </c>
      <c r="O1901" s="43" t="n">
        <f aca="false">IF(A1901&lt;=$G$2, $D$2*(1-$D$3), 0)</f>
        <v>0</v>
      </c>
      <c r="P1901" s="44" t="n">
        <f aca="false">O1901*I1901*K1901</f>
        <v>0</v>
      </c>
    </row>
    <row r="1902" customFormat="false" ht="15" hidden="false" customHeight="false" outlineLevel="0" collapsed="false">
      <c r="A1902" s="4" t="n">
        <f aca="false">WORKDAY(A1901, 1)</f>
        <v>46545</v>
      </c>
      <c r="B1902" s="33" t="n">
        <f aca="false">DATE(2000, MONTH(A1902), DAY(A1902))</f>
        <v>36684</v>
      </c>
      <c r="C1902" s="33" t="n">
        <f aca="false">VLOOKUP(B1902, $R$9:$S$13, 2)</f>
        <v>36697</v>
      </c>
      <c r="D1902" s="34" t="n">
        <f aca="false">IF(OR(C1902=B1902, AND(C1902&lt;&gt;C1901, C1901&gt;B1901)), 1, 0)</f>
        <v>0</v>
      </c>
      <c r="E1902" s="4" t="n">
        <f aca="false" t="array" ref="E1902:E1902">INDEX($A$9:A1901, MAX(IF($D$9:D1901=1, ROW(D$9:$D1901)-ROW($D$9)+1, 0)))</f>
        <v>46468</v>
      </c>
      <c r="F1902" s="36" t="n">
        <f aca="false">(A1902-$A$2)/365.25</f>
        <v>7.2580424366872</v>
      </c>
      <c r="G1902" s="37" t="n">
        <f aca="false">INDEX('Default Prob'!$P$5:$P$14,MIN(1+_xlfn.IFNA(MATCH(F1902,'Default Prob'!$F$5:$F$14,1),0),COUNT('Default Prob'!$P$5:$P$14)))</f>
        <v>0.0388543457092687</v>
      </c>
      <c r="H1902" s="37" t="n">
        <f aca="false">H1901*EXP(-G1901*(F1902-F1901))</f>
        <v>0.743342934929192</v>
      </c>
      <c r="I1902" s="38" t="n">
        <f aca="false">H1901-H1902</f>
        <v>0.00023726252541445</v>
      </c>
      <c r="J1902" s="39" t="n">
        <f aca="false">INDEX('Default Prob'!$C$3:$C$20, _xlfn.IFNA(MATCH(F1902, 'Default Prob'!$B$3:$B$20, 1), 1))</f>
        <v>-0.00279</v>
      </c>
      <c r="K1902" s="40" t="n">
        <f aca="false">1/((1+J1902)^F1902)</f>
        <v>1.02048524005128</v>
      </c>
      <c r="L1902" s="41" t="n">
        <f aca="false">IF(AND(D1902, A1902 &lt;= $G$2), $D$5*$D$2*(A1902-E1902)/365.25, 0)</f>
        <v>0</v>
      </c>
      <c r="M1902" s="41" t="n">
        <f aca="false">IF(A1902&lt;=$G$2, $D$5*$D$2*(A1902-E1902)/365.25, 0)</f>
        <v>0</v>
      </c>
      <c r="N1902" s="42" t="n">
        <f aca="false">(L1902*H1902 + M1902*I1902) * K1902</f>
        <v>0</v>
      </c>
      <c r="O1902" s="43" t="n">
        <f aca="false">IF(A1902&lt;=$G$2, $D$2*(1-$D$3), 0)</f>
        <v>0</v>
      </c>
      <c r="P1902" s="44" t="n">
        <f aca="false">O1902*I1902*K1902</f>
        <v>0</v>
      </c>
    </row>
    <row r="1903" customFormat="false" ht="15" hidden="false" customHeight="false" outlineLevel="0" collapsed="false">
      <c r="A1903" s="4" t="n">
        <f aca="false">WORKDAY(A1902, 1)</f>
        <v>46546</v>
      </c>
      <c r="B1903" s="33" t="n">
        <f aca="false">DATE(2000, MONTH(A1903), DAY(A1903))</f>
        <v>36685</v>
      </c>
      <c r="C1903" s="33" t="n">
        <f aca="false">VLOOKUP(B1903, $R$9:$S$13, 2)</f>
        <v>36697</v>
      </c>
      <c r="D1903" s="34" t="n">
        <f aca="false">IF(OR(C1903=B1903, AND(C1903&lt;&gt;C1902, C1902&gt;B1902)), 1, 0)</f>
        <v>0</v>
      </c>
      <c r="E1903" s="4" t="n">
        <f aca="false" t="array" ref="E1903:E1903">INDEX($A$9:A1902, MAX(IF($D$9:D1902=1, ROW(D$9:$D1902)-ROW($D$9)+1, 0)))</f>
        <v>46468</v>
      </c>
      <c r="F1903" s="36" t="n">
        <f aca="false">(A1903-$A$2)/365.25</f>
        <v>7.26078028747433</v>
      </c>
      <c r="G1903" s="37" t="n">
        <f aca="false">INDEX('Default Prob'!$P$5:$P$14,MIN(1+_xlfn.IFNA(MATCH(F1903,'Default Prob'!$F$5:$F$14,1),0),COUNT('Default Prob'!$P$5:$P$14)))</f>
        <v>0.0388543457092687</v>
      </c>
      <c r="H1903" s="37" t="n">
        <f aca="false">H1902*EXP(-G1902*(F1903-F1902))</f>
        <v>0.743263864245476</v>
      </c>
      <c r="I1903" s="38" t="n">
        <f aca="false">H1902-H1903</f>
        <v>7.90706837158206E-005</v>
      </c>
      <c r="J1903" s="39" t="n">
        <f aca="false">INDEX('Default Prob'!$C$3:$C$20, _xlfn.IFNA(MATCH(F1903, 'Default Prob'!$B$3:$B$20, 1), 1))</f>
        <v>-0.00279</v>
      </c>
      <c r="K1903" s="40" t="n">
        <f aca="false">1/((1+J1903)^F1903)</f>
        <v>1.02049304605787</v>
      </c>
      <c r="L1903" s="41" t="n">
        <f aca="false">IF(AND(D1903, A1903 &lt;= $G$2), $D$5*$D$2*(A1903-E1903)/365.25, 0)</f>
        <v>0</v>
      </c>
      <c r="M1903" s="41" t="n">
        <f aca="false">IF(A1903&lt;=$G$2, $D$5*$D$2*(A1903-E1903)/365.25, 0)</f>
        <v>0</v>
      </c>
      <c r="N1903" s="42" t="n">
        <f aca="false">(L1903*H1903 + M1903*I1903) * K1903</f>
        <v>0</v>
      </c>
      <c r="O1903" s="43" t="n">
        <f aca="false">IF(A1903&lt;=$G$2, $D$2*(1-$D$3), 0)</f>
        <v>0</v>
      </c>
      <c r="P1903" s="44" t="n">
        <f aca="false">O1903*I1903*K1903</f>
        <v>0</v>
      </c>
    </row>
    <row r="1904" customFormat="false" ht="15" hidden="false" customHeight="false" outlineLevel="0" collapsed="false">
      <c r="A1904" s="4" t="n">
        <f aca="false">WORKDAY(A1903, 1)</f>
        <v>46547</v>
      </c>
      <c r="B1904" s="33" t="n">
        <f aca="false">DATE(2000, MONTH(A1904), DAY(A1904))</f>
        <v>36686</v>
      </c>
      <c r="C1904" s="33" t="n">
        <f aca="false">VLOOKUP(B1904, $R$9:$S$13, 2)</f>
        <v>36697</v>
      </c>
      <c r="D1904" s="34" t="n">
        <f aca="false">IF(OR(C1904=B1904, AND(C1904&lt;&gt;C1903, C1903&gt;B1903)), 1, 0)</f>
        <v>0</v>
      </c>
      <c r="E1904" s="4" t="n">
        <f aca="false" t="array" ref="E1904:E1904">INDEX($A$9:A1903, MAX(IF($D$9:D1903=1, ROW(D$9:$D1903)-ROW($D$9)+1, 0)))</f>
        <v>46468</v>
      </c>
      <c r="F1904" s="36" t="n">
        <f aca="false">(A1904-$A$2)/365.25</f>
        <v>7.26351813826147</v>
      </c>
      <c r="G1904" s="37" t="n">
        <f aca="false">INDEX('Default Prob'!$P$5:$P$14,MIN(1+_xlfn.IFNA(MATCH(F1904,'Default Prob'!$F$5:$F$14,1),0),COUNT('Default Prob'!$P$5:$P$14)))</f>
        <v>0.0388543457092687</v>
      </c>
      <c r="H1904" s="37" t="n">
        <f aca="false">H1903*EXP(-G1903*(F1904-F1903))</f>
        <v>0.743184801972646</v>
      </c>
      <c r="I1904" s="38" t="n">
        <f aca="false">H1903-H1904</f>
        <v>7.90622728293888E-005</v>
      </c>
      <c r="J1904" s="39" t="n">
        <f aca="false">INDEX('Default Prob'!$C$3:$C$20, _xlfn.IFNA(MATCH(F1904, 'Default Prob'!$B$3:$B$20, 1), 1))</f>
        <v>-0.00279</v>
      </c>
      <c r="K1904" s="40" t="n">
        <f aca="false">1/((1+J1904)^F1904)</f>
        <v>1.02050085212417</v>
      </c>
      <c r="L1904" s="41" t="n">
        <f aca="false">IF(AND(D1904, A1904 &lt;= $G$2), $D$5*$D$2*(A1904-E1904)/365.25, 0)</f>
        <v>0</v>
      </c>
      <c r="M1904" s="41" t="n">
        <f aca="false">IF(A1904&lt;=$G$2, $D$5*$D$2*(A1904-E1904)/365.25, 0)</f>
        <v>0</v>
      </c>
      <c r="N1904" s="42" t="n">
        <f aca="false">(L1904*H1904 + M1904*I1904) * K1904</f>
        <v>0</v>
      </c>
      <c r="O1904" s="43" t="n">
        <f aca="false">IF(A1904&lt;=$G$2, $D$2*(1-$D$3), 0)</f>
        <v>0</v>
      </c>
      <c r="P1904" s="44" t="n">
        <f aca="false">O1904*I1904*K1904</f>
        <v>0</v>
      </c>
    </row>
    <row r="1905" customFormat="false" ht="15" hidden="false" customHeight="false" outlineLevel="0" collapsed="false">
      <c r="A1905" s="4" t="n">
        <f aca="false">WORKDAY(A1904, 1)</f>
        <v>46548</v>
      </c>
      <c r="B1905" s="33" t="n">
        <f aca="false">DATE(2000, MONTH(A1905), DAY(A1905))</f>
        <v>36687</v>
      </c>
      <c r="C1905" s="33" t="n">
        <f aca="false">VLOOKUP(B1905, $R$9:$S$13, 2)</f>
        <v>36697</v>
      </c>
      <c r="D1905" s="34" t="n">
        <f aca="false">IF(OR(C1905=B1905, AND(C1905&lt;&gt;C1904, C1904&gt;B1904)), 1, 0)</f>
        <v>0</v>
      </c>
      <c r="E1905" s="4" t="n">
        <f aca="false" t="array" ref="E1905:E1905">INDEX($A$9:A1904, MAX(IF($D$9:D1904=1, ROW(D$9:$D1904)-ROW($D$9)+1, 0)))</f>
        <v>46468</v>
      </c>
      <c r="F1905" s="36" t="n">
        <f aca="false">(A1905-$A$2)/365.25</f>
        <v>7.2662559890486</v>
      </c>
      <c r="G1905" s="37" t="n">
        <f aca="false">INDEX('Default Prob'!$P$5:$P$14,MIN(1+_xlfn.IFNA(MATCH(F1905,'Default Prob'!$F$5:$F$14,1),0),COUNT('Default Prob'!$P$5:$P$14)))</f>
        <v>0.0388543457092687</v>
      </c>
      <c r="H1905" s="37" t="n">
        <f aca="false">H1904*EXP(-G1904*(F1905-F1904))</f>
        <v>0.743105748109809</v>
      </c>
      <c r="I1905" s="38" t="n">
        <f aca="false">H1904-H1905</f>
        <v>7.90538628375748E-005</v>
      </c>
      <c r="J1905" s="39" t="n">
        <f aca="false">INDEX('Default Prob'!$C$3:$C$20, _xlfn.IFNA(MATCH(F1905, 'Default Prob'!$B$3:$B$20, 1), 1))</f>
        <v>-0.00279</v>
      </c>
      <c r="K1905" s="40" t="n">
        <f aca="false">1/((1+J1905)^F1905)</f>
        <v>1.02050865825018</v>
      </c>
      <c r="L1905" s="41" t="n">
        <f aca="false">IF(AND(D1905, A1905 &lt;= $G$2), $D$5*$D$2*(A1905-E1905)/365.25, 0)</f>
        <v>0</v>
      </c>
      <c r="M1905" s="41" t="n">
        <f aca="false">IF(A1905&lt;=$G$2, $D$5*$D$2*(A1905-E1905)/365.25, 0)</f>
        <v>0</v>
      </c>
      <c r="N1905" s="42" t="n">
        <f aca="false">(L1905*H1905 + M1905*I1905) * K1905</f>
        <v>0</v>
      </c>
      <c r="O1905" s="43" t="n">
        <f aca="false">IF(A1905&lt;=$G$2, $D$2*(1-$D$3), 0)</f>
        <v>0</v>
      </c>
      <c r="P1905" s="44" t="n">
        <f aca="false">O1905*I1905*K1905</f>
        <v>0</v>
      </c>
    </row>
    <row r="1906" customFormat="false" ht="15" hidden="false" customHeight="false" outlineLevel="0" collapsed="false">
      <c r="A1906" s="4" t="n">
        <f aca="false">WORKDAY(A1905, 1)</f>
        <v>46549</v>
      </c>
      <c r="B1906" s="33" t="n">
        <f aca="false">DATE(2000, MONTH(A1906), DAY(A1906))</f>
        <v>36688</v>
      </c>
      <c r="C1906" s="33" t="n">
        <f aca="false">VLOOKUP(B1906, $R$9:$S$13, 2)</f>
        <v>36697</v>
      </c>
      <c r="D1906" s="34" t="n">
        <f aca="false">IF(OR(C1906=B1906, AND(C1906&lt;&gt;C1905, C1905&gt;B1905)), 1, 0)</f>
        <v>0</v>
      </c>
      <c r="E1906" s="4" t="n">
        <f aca="false" t="array" ref="E1906:E1906">INDEX($A$9:A1905, MAX(IF($D$9:D1905=1, ROW(D$9:$D1905)-ROW($D$9)+1, 0)))</f>
        <v>46468</v>
      </c>
      <c r="F1906" s="36" t="n">
        <f aca="false">(A1906-$A$2)/365.25</f>
        <v>7.26899383983573</v>
      </c>
      <c r="G1906" s="37" t="n">
        <f aca="false">INDEX('Default Prob'!$P$5:$P$14,MIN(1+_xlfn.IFNA(MATCH(F1906,'Default Prob'!$F$5:$F$14,1),0),COUNT('Default Prob'!$P$5:$P$14)))</f>
        <v>0.0388543457092687</v>
      </c>
      <c r="H1906" s="37" t="n">
        <f aca="false">H1905*EXP(-G1905*(F1906-F1905))</f>
        <v>0.743026702656068</v>
      </c>
      <c r="I1906" s="38" t="n">
        <f aca="false">H1905-H1906</f>
        <v>7.90454537404894E-005</v>
      </c>
      <c r="J1906" s="39" t="n">
        <f aca="false">INDEX('Default Prob'!$C$3:$C$20, _xlfn.IFNA(MATCH(F1906, 'Default Prob'!$B$3:$B$20, 1), 1))</f>
        <v>-0.00279</v>
      </c>
      <c r="K1906" s="40" t="n">
        <f aca="false">1/((1+J1906)^F1906)</f>
        <v>1.0205164644359</v>
      </c>
      <c r="L1906" s="41" t="n">
        <f aca="false">IF(AND(D1906, A1906 &lt;= $G$2), $D$5*$D$2*(A1906-E1906)/365.25, 0)</f>
        <v>0</v>
      </c>
      <c r="M1906" s="41" t="n">
        <f aca="false">IF(A1906&lt;=$G$2, $D$5*$D$2*(A1906-E1906)/365.25, 0)</f>
        <v>0</v>
      </c>
      <c r="N1906" s="42" t="n">
        <f aca="false">(L1906*H1906 + M1906*I1906) * K1906</f>
        <v>0</v>
      </c>
      <c r="O1906" s="43" t="n">
        <f aca="false">IF(A1906&lt;=$G$2, $D$2*(1-$D$3), 0)</f>
        <v>0</v>
      </c>
      <c r="P1906" s="44" t="n">
        <f aca="false">O1906*I1906*K1906</f>
        <v>0</v>
      </c>
    </row>
    <row r="1907" customFormat="false" ht="15" hidden="false" customHeight="false" outlineLevel="0" collapsed="false">
      <c r="A1907" s="4" t="n">
        <f aca="false">WORKDAY(A1906, 1)</f>
        <v>46552</v>
      </c>
      <c r="B1907" s="33" t="n">
        <f aca="false">DATE(2000, MONTH(A1907), DAY(A1907))</f>
        <v>36691</v>
      </c>
      <c r="C1907" s="33" t="n">
        <f aca="false">VLOOKUP(B1907, $R$9:$S$13, 2)</f>
        <v>36697</v>
      </c>
      <c r="D1907" s="34" t="n">
        <f aca="false">IF(OR(C1907=B1907, AND(C1907&lt;&gt;C1906, C1906&gt;B1906)), 1, 0)</f>
        <v>0</v>
      </c>
      <c r="E1907" s="4" t="n">
        <f aca="false" t="array" ref="E1907:E1907">INDEX($A$9:A1906, MAX(IF($D$9:D1906=1, ROW(D$9:$D1906)-ROW($D$9)+1, 0)))</f>
        <v>46468</v>
      </c>
      <c r="F1907" s="36" t="n">
        <f aca="false">(A1907-$A$2)/365.25</f>
        <v>7.27720739219713</v>
      </c>
      <c r="G1907" s="37" t="n">
        <f aca="false">INDEX('Default Prob'!$P$5:$P$14,MIN(1+_xlfn.IFNA(MATCH(F1907,'Default Prob'!$F$5:$F$14,1),0),COUNT('Default Prob'!$P$5:$P$14)))</f>
        <v>0.0388543457092687</v>
      </c>
      <c r="H1907" s="37" t="n">
        <f aca="false">H1906*EXP(-G1906*(F1907-F1906))</f>
        <v>0.742789616740486</v>
      </c>
      <c r="I1907" s="38" t="n">
        <f aca="false">H1906-H1907</f>
        <v>0.00023708591558258</v>
      </c>
      <c r="J1907" s="39" t="n">
        <f aca="false">INDEX('Default Prob'!$C$3:$C$20, _xlfn.IFNA(MATCH(F1907, 'Default Prob'!$B$3:$B$20, 1), 1))</f>
        <v>-0.00279</v>
      </c>
      <c r="K1907" s="40" t="n">
        <f aca="false">1/((1+J1907)^F1907)</f>
        <v>1.02053988335134</v>
      </c>
      <c r="L1907" s="41" t="n">
        <f aca="false">IF(AND(D1907, A1907 &lt;= $G$2), $D$5*$D$2*(A1907-E1907)/365.25, 0)</f>
        <v>0</v>
      </c>
      <c r="M1907" s="41" t="n">
        <f aca="false">IF(A1907&lt;=$G$2, $D$5*$D$2*(A1907-E1907)/365.25, 0)</f>
        <v>0</v>
      </c>
      <c r="N1907" s="42" t="n">
        <f aca="false">(L1907*H1907 + M1907*I1907) * K1907</f>
        <v>0</v>
      </c>
      <c r="O1907" s="43" t="n">
        <f aca="false">IF(A1907&lt;=$G$2, $D$2*(1-$D$3), 0)</f>
        <v>0</v>
      </c>
      <c r="P1907" s="44" t="n">
        <f aca="false">O1907*I1907*K1907</f>
        <v>0</v>
      </c>
    </row>
    <row r="1908" customFormat="false" ht="15" hidden="false" customHeight="false" outlineLevel="0" collapsed="false">
      <c r="A1908" s="4" t="n">
        <f aca="false">WORKDAY(A1907, 1)</f>
        <v>46553</v>
      </c>
      <c r="B1908" s="33" t="n">
        <f aca="false">DATE(2000, MONTH(A1908), DAY(A1908))</f>
        <v>36692</v>
      </c>
      <c r="C1908" s="33" t="n">
        <f aca="false">VLOOKUP(B1908, $R$9:$S$13, 2)</f>
        <v>36697</v>
      </c>
      <c r="D1908" s="34" t="n">
        <f aca="false">IF(OR(C1908=B1908, AND(C1908&lt;&gt;C1907, C1907&gt;B1907)), 1, 0)</f>
        <v>0</v>
      </c>
      <c r="E1908" s="4" t="n">
        <f aca="false" t="array" ref="E1908:E1908">INDEX($A$9:A1907, MAX(IF($D$9:D1907=1, ROW(D$9:$D1907)-ROW($D$9)+1, 0)))</f>
        <v>46468</v>
      </c>
      <c r="F1908" s="36" t="n">
        <f aca="false">(A1908-$A$2)/365.25</f>
        <v>7.27994524298426</v>
      </c>
      <c r="G1908" s="37" t="n">
        <f aca="false">INDEX('Default Prob'!$P$5:$P$14,MIN(1+_xlfn.IFNA(MATCH(F1908,'Default Prob'!$F$5:$F$14,1),0),COUNT('Default Prob'!$P$5:$P$14)))</f>
        <v>0.0388543457092687</v>
      </c>
      <c r="H1908" s="37" t="n">
        <f aca="false">H1907*EXP(-G1907*(F1908-F1907))</f>
        <v>0.74271060491419</v>
      </c>
      <c r="I1908" s="38" t="n">
        <f aca="false">H1907-H1908</f>
        <v>7.90118262956607E-005</v>
      </c>
      <c r="J1908" s="39" t="n">
        <f aca="false">INDEX('Default Prob'!$C$3:$C$20, _xlfn.IFNA(MATCH(F1908, 'Default Prob'!$B$3:$B$20, 1), 1))</f>
        <v>-0.00279</v>
      </c>
      <c r="K1908" s="40" t="n">
        <f aca="false">1/((1+J1908)^F1908)</f>
        <v>1.02054768977592</v>
      </c>
      <c r="L1908" s="41" t="n">
        <f aca="false">IF(AND(D1908, A1908 &lt;= $G$2), $D$5*$D$2*(A1908-E1908)/365.25, 0)</f>
        <v>0</v>
      </c>
      <c r="M1908" s="41" t="n">
        <f aca="false">IF(A1908&lt;=$G$2, $D$5*$D$2*(A1908-E1908)/365.25, 0)</f>
        <v>0</v>
      </c>
      <c r="N1908" s="42" t="n">
        <f aca="false">(L1908*H1908 + M1908*I1908) * K1908</f>
        <v>0</v>
      </c>
      <c r="O1908" s="43" t="n">
        <f aca="false">IF(A1908&lt;=$G$2, $D$2*(1-$D$3), 0)</f>
        <v>0</v>
      </c>
      <c r="P1908" s="44" t="n">
        <f aca="false">O1908*I1908*K1908</f>
        <v>0</v>
      </c>
    </row>
    <row r="1909" customFormat="false" ht="15" hidden="false" customHeight="false" outlineLevel="0" collapsed="false">
      <c r="A1909" s="4" t="n">
        <f aca="false">WORKDAY(A1908, 1)</f>
        <v>46554</v>
      </c>
      <c r="B1909" s="33" t="n">
        <f aca="false">DATE(2000, MONTH(A1909), DAY(A1909))</f>
        <v>36693</v>
      </c>
      <c r="C1909" s="33" t="n">
        <f aca="false">VLOOKUP(B1909, $R$9:$S$13, 2)</f>
        <v>36697</v>
      </c>
      <c r="D1909" s="34" t="n">
        <f aca="false">IF(OR(C1909=B1909, AND(C1909&lt;&gt;C1908, C1908&gt;B1908)), 1, 0)</f>
        <v>0</v>
      </c>
      <c r="E1909" s="4" t="n">
        <f aca="false" t="array" ref="E1909:E1909">INDEX($A$9:A1908, MAX(IF($D$9:D1908=1, ROW(D$9:$D1908)-ROW($D$9)+1, 0)))</f>
        <v>46468</v>
      </c>
      <c r="F1909" s="36" t="n">
        <f aca="false">(A1909-$A$2)/365.25</f>
        <v>7.28268309377139</v>
      </c>
      <c r="G1909" s="37" t="n">
        <f aca="false">INDEX('Default Prob'!$P$5:$P$14,MIN(1+_xlfn.IFNA(MATCH(F1909,'Default Prob'!$F$5:$F$14,1),0),COUNT('Default Prob'!$P$5:$P$14)))</f>
        <v>0.0388543457092687</v>
      </c>
      <c r="H1909" s="37" t="n">
        <f aca="false">H1908*EXP(-G1908*(F1909-F1908))</f>
        <v>0.74263160149252</v>
      </c>
      <c r="I1909" s="38" t="n">
        <f aca="false">H1908-H1909</f>
        <v>7.90034216698876E-005</v>
      </c>
      <c r="J1909" s="39" t="n">
        <f aca="false">INDEX('Default Prob'!$C$3:$C$20, _xlfn.IFNA(MATCH(F1909, 'Default Prob'!$B$3:$B$20, 1), 1))</f>
        <v>-0.00279</v>
      </c>
      <c r="K1909" s="40" t="n">
        <f aca="false">1/((1+J1909)^F1909)</f>
        <v>1.0205554962602</v>
      </c>
      <c r="L1909" s="41" t="n">
        <f aca="false">IF(AND(D1909, A1909 &lt;= $G$2), $D$5*$D$2*(A1909-E1909)/365.25, 0)</f>
        <v>0</v>
      </c>
      <c r="M1909" s="41" t="n">
        <f aca="false">IF(A1909&lt;=$G$2, $D$5*$D$2*(A1909-E1909)/365.25, 0)</f>
        <v>0</v>
      </c>
      <c r="N1909" s="42" t="n">
        <f aca="false">(L1909*H1909 + M1909*I1909) * K1909</f>
        <v>0</v>
      </c>
      <c r="O1909" s="43" t="n">
        <f aca="false">IF(A1909&lt;=$G$2, $D$2*(1-$D$3), 0)</f>
        <v>0</v>
      </c>
      <c r="P1909" s="44" t="n">
        <f aca="false">O1909*I1909*K1909</f>
        <v>0</v>
      </c>
    </row>
    <row r="1910" customFormat="false" ht="15" hidden="false" customHeight="false" outlineLevel="0" collapsed="false">
      <c r="A1910" s="4" t="n">
        <f aca="false">WORKDAY(A1909, 1)</f>
        <v>46555</v>
      </c>
      <c r="B1910" s="33" t="n">
        <f aca="false">DATE(2000, MONTH(A1910), DAY(A1910))</f>
        <v>36694</v>
      </c>
      <c r="C1910" s="33" t="n">
        <f aca="false">VLOOKUP(B1910, $R$9:$S$13, 2)</f>
        <v>36697</v>
      </c>
      <c r="D1910" s="34" t="n">
        <f aca="false">IF(OR(C1910=B1910, AND(C1910&lt;&gt;C1909, C1909&gt;B1909)), 1, 0)</f>
        <v>0</v>
      </c>
      <c r="E1910" s="4" t="n">
        <f aca="false" t="array" ref="E1910:E1910">INDEX($A$9:A1909, MAX(IF($D$9:D1909=1, ROW(D$9:$D1909)-ROW($D$9)+1, 0)))</f>
        <v>46468</v>
      </c>
      <c r="F1910" s="36" t="n">
        <f aca="false">(A1910-$A$2)/365.25</f>
        <v>7.28542094455852</v>
      </c>
      <c r="G1910" s="37" t="n">
        <f aca="false">INDEX('Default Prob'!$P$5:$P$14,MIN(1+_xlfn.IFNA(MATCH(F1910,'Default Prob'!$F$5:$F$14,1),0),COUNT('Default Prob'!$P$5:$P$14)))</f>
        <v>0.0388543457092687</v>
      </c>
      <c r="H1910" s="37" t="n">
        <f aca="false">H1909*EXP(-G1909*(F1910-F1909))</f>
        <v>0.742552606474582</v>
      </c>
      <c r="I1910" s="38" t="n">
        <f aca="false">H1909-H1910</f>
        <v>7.89950179382881E-005</v>
      </c>
      <c r="J1910" s="39" t="n">
        <f aca="false">INDEX('Default Prob'!$C$3:$C$20, _xlfn.IFNA(MATCH(F1910, 'Default Prob'!$B$3:$B$20, 1), 1))</f>
        <v>-0.00279</v>
      </c>
      <c r="K1910" s="40" t="n">
        <f aca="false">1/((1+J1910)^F1910)</f>
        <v>1.02056330280421</v>
      </c>
      <c r="L1910" s="41" t="n">
        <f aca="false">IF(AND(D1910, A1910 &lt;= $G$2), $D$5*$D$2*(A1910-E1910)/365.25, 0)</f>
        <v>0</v>
      </c>
      <c r="M1910" s="41" t="n">
        <f aca="false">IF(A1910&lt;=$G$2, $D$5*$D$2*(A1910-E1910)/365.25, 0)</f>
        <v>0</v>
      </c>
      <c r="N1910" s="42" t="n">
        <f aca="false">(L1910*H1910 + M1910*I1910) * K1910</f>
        <v>0</v>
      </c>
      <c r="O1910" s="43" t="n">
        <f aca="false">IF(A1910&lt;=$G$2, $D$2*(1-$D$3), 0)</f>
        <v>0</v>
      </c>
      <c r="P1910" s="44" t="n">
        <f aca="false">O1910*I1910*K1910</f>
        <v>0</v>
      </c>
    </row>
    <row r="1911" customFormat="false" ht="15" hidden="false" customHeight="false" outlineLevel="0" collapsed="false">
      <c r="A1911" s="4" t="n">
        <f aca="false">WORKDAY(A1910, 1)</f>
        <v>46556</v>
      </c>
      <c r="B1911" s="33" t="n">
        <f aca="false">DATE(2000, MONTH(A1911), DAY(A1911))</f>
        <v>36695</v>
      </c>
      <c r="C1911" s="33" t="n">
        <f aca="false">VLOOKUP(B1911, $R$9:$S$13, 2)</f>
        <v>36697</v>
      </c>
      <c r="D1911" s="34" t="n">
        <f aca="false">IF(OR(C1911=B1911, AND(C1911&lt;&gt;C1910, C1910&gt;B1910)), 1, 0)</f>
        <v>0</v>
      </c>
      <c r="E1911" s="4" t="n">
        <f aca="false" t="array" ref="E1911:E1911">INDEX($A$9:A1910, MAX(IF($D$9:D1910=1, ROW(D$9:$D1910)-ROW($D$9)+1, 0)))</f>
        <v>46468</v>
      </c>
      <c r="F1911" s="36" t="n">
        <f aca="false">(A1911-$A$2)/365.25</f>
        <v>7.28815879534565</v>
      </c>
      <c r="G1911" s="37" t="n">
        <f aca="false">INDEX('Default Prob'!$P$5:$P$14,MIN(1+_xlfn.IFNA(MATCH(F1911,'Default Prob'!$F$5:$F$14,1),0),COUNT('Default Prob'!$P$5:$P$14)))</f>
        <v>0.0388543457092687</v>
      </c>
      <c r="H1911" s="37" t="n">
        <f aca="false">H1910*EXP(-G1910*(F1911-F1910))</f>
        <v>0.742473619859481</v>
      </c>
      <c r="I1911" s="38" t="n">
        <f aca="false">H1910-H1911</f>
        <v>7.89866151005292E-005</v>
      </c>
      <c r="J1911" s="39" t="n">
        <f aca="false">INDEX('Default Prob'!$C$3:$C$20, _xlfn.IFNA(MATCH(F1911, 'Default Prob'!$B$3:$B$20, 1), 1))</f>
        <v>-0.00279</v>
      </c>
      <c r="K1911" s="40" t="n">
        <f aca="false">1/((1+J1911)^F1911)</f>
        <v>1.02057110940792</v>
      </c>
      <c r="L1911" s="41" t="n">
        <f aca="false">IF(AND(D1911, A1911 &lt;= $G$2), $D$5*$D$2*(A1911-E1911)/365.25, 0)</f>
        <v>0</v>
      </c>
      <c r="M1911" s="41" t="n">
        <f aca="false">IF(A1911&lt;=$G$2, $D$5*$D$2*(A1911-E1911)/365.25, 0)</f>
        <v>0</v>
      </c>
      <c r="N1911" s="42" t="n">
        <f aca="false">(L1911*H1911 + M1911*I1911) * K1911</f>
        <v>0</v>
      </c>
      <c r="O1911" s="43" t="n">
        <f aca="false">IF(A1911&lt;=$G$2, $D$2*(1-$D$3), 0)</f>
        <v>0</v>
      </c>
      <c r="P1911" s="44" t="n">
        <f aca="false">O1911*I1911*K1911</f>
        <v>0</v>
      </c>
    </row>
    <row r="1912" customFormat="false" ht="15" hidden="false" customHeight="false" outlineLevel="0" collapsed="false">
      <c r="A1912" s="4" t="n">
        <f aca="false">WORKDAY(A1911, 1)</f>
        <v>46559</v>
      </c>
      <c r="B1912" s="33" t="n">
        <f aca="false">DATE(2000, MONTH(A1912), DAY(A1912))</f>
        <v>36698</v>
      </c>
      <c r="C1912" s="33" t="n">
        <f aca="false">VLOOKUP(B1912, $R$9:$S$13, 2)</f>
        <v>36789</v>
      </c>
      <c r="D1912" s="34" t="n">
        <f aca="false">IF(OR(C1912=B1912, AND(C1912&lt;&gt;C1911, C1911&gt;B1911)), 1, 0)</f>
        <v>1</v>
      </c>
      <c r="E1912" s="4" t="n">
        <f aca="false" t="array" ref="E1912:E1912">INDEX($A$9:A1911, MAX(IF($D$9:D1911=1, ROW(D$9:$D1911)-ROW($D$9)+1, 0)))</f>
        <v>46468</v>
      </c>
      <c r="F1912" s="36" t="n">
        <f aca="false">(A1912-$A$2)/365.25</f>
        <v>7.29637234770705</v>
      </c>
      <c r="G1912" s="37" t="n">
        <f aca="false">INDEX('Default Prob'!$P$5:$P$14,MIN(1+_xlfn.IFNA(MATCH(F1912,'Default Prob'!$F$5:$F$14,1),0),COUNT('Default Prob'!$P$5:$P$14)))</f>
        <v>0.0388543457092687</v>
      </c>
      <c r="H1912" s="37" t="n">
        <f aca="false">H1911*EXP(-G1911*(F1912-F1911))</f>
        <v>0.742236710422269</v>
      </c>
      <c r="I1912" s="38" t="n">
        <f aca="false">H1911-H1912</f>
        <v>0.000236909437212773</v>
      </c>
      <c r="J1912" s="39" t="n">
        <f aca="false">INDEX('Default Prob'!$C$3:$C$20, _xlfn.IFNA(MATCH(F1912, 'Default Prob'!$B$3:$B$20, 1), 1))</f>
        <v>-0.00279</v>
      </c>
      <c r="K1912" s="40" t="n">
        <f aca="false">1/((1+J1912)^F1912)</f>
        <v>1.02059452957736</v>
      </c>
      <c r="L1912" s="41" t="n">
        <f aca="false">IF(AND(D1912, A1912 &lt;= $G$2), $D$5*$D$2*(A1912-E1912)/365.25, 0)</f>
        <v>0</v>
      </c>
      <c r="M1912" s="41" t="n">
        <f aca="false">IF(A1912&lt;=$G$2, $D$5*$D$2*(A1912-E1912)/365.25, 0)</f>
        <v>0</v>
      </c>
      <c r="N1912" s="42" t="n">
        <f aca="false">(L1912*H1912 + M1912*I1912) * K1912</f>
        <v>0</v>
      </c>
      <c r="O1912" s="43" t="n">
        <f aca="false">IF(A1912&lt;=$G$2, $D$2*(1-$D$3), 0)</f>
        <v>0</v>
      </c>
      <c r="P1912" s="44" t="n">
        <f aca="false">O1912*I1912*K1912</f>
        <v>0</v>
      </c>
    </row>
    <row r="1913" customFormat="false" ht="15" hidden="false" customHeight="false" outlineLevel="0" collapsed="false">
      <c r="A1913" s="4" t="n">
        <f aca="false">WORKDAY(A1912, 1)</f>
        <v>46560</v>
      </c>
      <c r="B1913" s="33" t="n">
        <f aca="false">DATE(2000, MONTH(A1913), DAY(A1913))</f>
        <v>36699</v>
      </c>
      <c r="C1913" s="33" t="n">
        <f aca="false">VLOOKUP(B1913, $R$9:$S$13, 2)</f>
        <v>36789</v>
      </c>
      <c r="D1913" s="34" t="n">
        <f aca="false">IF(OR(C1913=B1913, AND(C1913&lt;&gt;C1912, C1912&gt;B1912)), 1, 0)</f>
        <v>0</v>
      </c>
      <c r="E1913" s="4" t="n">
        <f aca="false" t="array" ref="E1913:E1913">INDEX($A$9:A1912, MAX(IF($D$9:D1912=1, ROW(D$9:$D1912)-ROW($D$9)+1, 0)))</f>
        <v>46559</v>
      </c>
      <c r="F1913" s="36" t="n">
        <f aca="false">(A1913-$A$2)/365.25</f>
        <v>7.29911019849418</v>
      </c>
      <c r="G1913" s="37" t="n">
        <f aca="false">INDEX('Default Prob'!$P$5:$P$14,MIN(1+_xlfn.IFNA(MATCH(F1913,'Default Prob'!$F$5:$F$14,1),0),COUNT('Default Prob'!$P$5:$P$14)))</f>
        <v>0.0388543457092687</v>
      </c>
      <c r="H1913" s="37" t="n">
        <f aca="false">H1912*EXP(-G1912*(F1913-F1912))</f>
        <v>0.742157757409582</v>
      </c>
      <c r="I1913" s="38" t="n">
        <f aca="false">H1912-H1913</f>
        <v>7.89530126867888E-005</v>
      </c>
      <c r="J1913" s="39" t="n">
        <f aca="false">INDEX('Default Prob'!$C$3:$C$20, _xlfn.IFNA(MATCH(F1913, 'Default Prob'!$B$3:$B$20, 1), 1))</f>
        <v>-0.00279</v>
      </c>
      <c r="K1913" s="40" t="n">
        <f aca="false">1/((1+J1913)^F1913)</f>
        <v>1.02060233641994</v>
      </c>
      <c r="L1913" s="41" t="n">
        <f aca="false">IF(AND(D1913, A1913 &lt;= $G$2), $D$5*$D$2*(A1913-E1913)/365.25, 0)</f>
        <v>0</v>
      </c>
      <c r="M1913" s="41" t="n">
        <f aca="false">IF(A1913&lt;=$G$2, $D$5*$D$2*(A1913-E1913)/365.25, 0)</f>
        <v>0</v>
      </c>
      <c r="N1913" s="42" t="n">
        <f aca="false">(L1913*H1913 + M1913*I1913) * K1913</f>
        <v>0</v>
      </c>
      <c r="O1913" s="43" t="n">
        <f aca="false">IF(A1913&lt;=$G$2, $D$2*(1-$D$3), 0)</f>
        <v>0</v>
      </c>
      <c r="P1913" s="44" t="n">
        <f aca="false">O1913*I1913*K1913</f>
        <v>0</v>
      </c>
    </row>
    <row r="1914" customFormat="false" ht="15" hidden="false" customHeight="false" outlineLevel="0" collapsed="false">
      <c r="A1914" s="4" t="n">
        <f aca="false">WORKDAY(A1913, 1)</f>
        <v>46561</v>
      </c>
      <c r="B1914" s="33" t="n">
        <f aca="false">DATE(2000, MONTH(A1914), DAY(A1914))</f>
        <v>36700</v>
      </c>
      <c r="C1914" s="33" t="n">
        <f aca="false">VLOOKUP(B1914, $R$9:$S$13, 2)</f>
        <v>36789</v>
      </c>
      <c r="D1914" s="34" t="n">
        <f aca="false">IF(OR(C1914=B1914, AND(C1914&lt;&gt;C1913, C1913&gt;B1913)), 1, 0)</f>
        <v>0</v>
      </c>
      <c r="E1914" s="4" t="n">
        <f aca="false" t="array" ref="E1914:E1914">INDEX($A$9:A1913, MAX(IF($D$9:D1913=1, ROW(D$9:$D1913)-ROW($D$9)+1, 0)))</f>
        <v>46559</v>
      </c>
      <c r="F1914" s="36" t="n">
        <f aca="false">(A1914-$A$2)/365.25</f>
        <v>7.30184804928131</v>
      </c>
      <c r="G1914" s="37" t="n">
        <f aca="false">INDEX('Default Prob'!$P$5:$P$14,MIN(1+_xlfn.IFNA(MATCH(F1914,'Default Prob'!$F$5:$F$14,1),0),COUNT('Default Prob'!$P$5:$P$14)))</f>
        <v>0.0388543457092687</v>
      </c>
      <c r="H1914" s="37" t="n">
        <f aca="false">H1913*EXP(-G1913*(F1914-F1913))</f>
        <v>0.742078812795265</v>
      </c>
      <c r="I1914" s="38" t="n">
        <f aca="false">H1913-H1914</f>
        <v>7.89446143172334E-005</v>
      </c>
      <c r="J1914" s="39" t="n">
        <f aca="false">INDEX('Default Prob'!$C$3:$C$20, _xlfn.IFNA(MATCH(F1914, 'Default Prob'!$B$3:$B$20, 1), 1))</f>
        <v>-0.00279</v>
      </c>
      <c r="K1914" s="40" t="n">
        <f aca="false">1/((1+J1914)^F1914)</f>
        <v>1.02061014332224</v>
      </c>
      <c r="L1914" s="41" t="n">
        <f aca="false">IF(AND(D1914, A1914 &lt;= $G$2), $D$5*$D$2*(A1914-E1914)/365.25, 0)</f>
        <v>0</v>
      </c>
      <c r="M1914" s="41" t="n">
        <f aca="false">IF(A1914&lt;=$G$2, $D$5*$D$2*(A1914-E1914)/365.25, 0)</f>
        <v>0</v>
      </c>
      <c r="N1914" s="42" t="n">
        <f aca="false">(L1914*H1914 + M1914*I1914) * K1914</f>
        <v>0</v>
      </c>
      <c r="O1914" s="43" t="n">
        <f aca="false">IF(A1914&lt;=$G$2, $D$2*(1-$D$3), 0)</f>
        <v>0</v>
      </c>
      <c r="P1914" s="44" t="n">
        <f aca="false">O1914*I1914*K1914</f>
        <v>0</v>
      </c>
    </row>
    <row r="1915" customFormat="false" ht="15" hidden="false" customHeight="false" outlineLevel="0" collapsed="false">
      <c r="A1915" s="4" t="n">
        <f aca="false">WORKDAY(A1914, 1)</f>
        <v>46562</v>
      </c>
      <c r="B1915" s="33" t="n">
        <f aca="false">DATE(2000, MONTH(A1915), DAY(A1915))</f>
        <v>36701</v>
      </c>
      <c r="C1915" s="33" t="n">
        <f aca="false">VLOOKUP(B1915, $R$9:$S$13, 2)</f>
        <v>36789</v>
      </c>
      <c r="D1915" s="34" t="n">
        <f aca="false">IF(OR(C1915=B1915, AND(C1915&lt;&gt;C1914, C1914&gt;B1914)), 1, 0)</f>
        <v>0</v>
      </c>
      <c r="E1915" s="4" t="n">
        <f aca="false" t="array" ref="E1915:E1915">INDEX($A$9:A1914, MAX(IF($D$9:D1914=1, ROW(D$9:$D1914)-ROW($D$9)+1, 0)))</f>
        <v>46559</v>
      </c>
      <c r="F1915" s="36" t="n">
        <f aca="false">(A1915-$A$2)/365.25</f>
        <v>7.30458590006845</v>
      </c>
      <c r="G1915" s="37" t="n">
        <f aca="false">INDEX('Default Prob'!$P$5:$P$14,MIN(1+_xlfn.IFNA(MATCH(F1915,'Default Prob'!$F$5:$F$14,1),0),COUNT('Default Prob'!$P$5:$P$14)))</f>
        <v>0.0388543457092687</v>
      </c>
      <c r="H1915" s="37" t="n">
        <f aca="false">H1914*EXP(-G1914*(F1915-F1914))</f>
        <v>0.741999876578424</v>
      </c>
      <c r="I1915" s="38" t="n">
        <f aca="false">H1914-H1915</f>
        <v>7.89362168409635E-005</v>
      </c>
      <c r="J1915" s="39" t="n">
        <f aca="false">INDEX('Default Prob'!$C$3:$C$20, _xlfn.IFNA(MATCH(F1915, 'Default Prob'!$B$3:$B$20, 1), 1))</f>
        <v>-0.00279</v>
      </c>
      <c r="K1915" s="40" t="n">
        <f aca="false">1/((1+J1915)^F1915)</f>
        <v>1.02061795028425</v>
      </c>
      <c r="L1915" s="41" t="n">
        <f aca="false">IF(AND(D1915, A1915 &lt;= $G$2), $D$5*$D$2*(A1915-E1915)/365.25, 0)</f>
        <v>0</v>
      </c>
      <c r="M1915" s="41" t="n">
        <f aca="false">IF(A1915&lt;=$G$2, $D$5*$D$2*(A1915-E1915)/365.25, 0)</f>
        <v>0</v>
      </c>
      <c r="N1915" s="42" t="n">
        <f aca="false">(L1915*H1915 + M1915*I1915) * K1915</f>
        <v>0</v>
      </c>
      <c r="O1915" s="43" t="n">
        <f aca="false">IF(A1915&lt;=$G$2, $D$2*(1-$D$3), 0)</f>
        <v>0</v>
      </c>
      <c r="P1915" s="44" t="n">
        <f aca="false">O1915*I1915*K1915</f>
        <v>0</v>
      </c>
    </row>
    <row r="1916" customFormat="false" ht="15" hidden="false" customHeight="false" outlineLevel="0" collapsed="false">
      <c r="A1916" s="4" t="n">
        <f aca="false">WORKDAY(A1915, 1)</f>
        <v>46563</v>
      </c>
      <c r="B1916" s="33" t="n">
        <f aca="false">DATE(2000, MONTH(A1916), DAY(A1916))</f>
        <v>36702</v>
      </c>
      <c r="C1916" s="33" t="n">
        <f aca="false">VLOOKUP(B1916, $R$9:$S$13, 2)</f>
        <v>36789</v>
      </c>
      <c r="D1916" s="34" t="n">
        <f aca="false">IF(OR(C1916=B1916, AND(C1916&lt;&gt;C1915, C1915&gt;B1915)), 1, 0)</f>
        <v>0</v>
      </c>
      <c r="E1916" s="4" t="n">
        <f aca="false" t="array" ref="E1916:E1916">INDEX($A$9:A1915, MAX(IF($D$9:D1915=1, ROW(D$9:$D1915)-ROW($D$9)+1, 0)))</f>
        <v>46559</v>
      </c>
      <c r="F1916" s="36" t="n">
        <f aca="false">(A1916-$A$2)/365.25</f>
        <v>7.30732375085558</v>
      </c>
      <c r="G1916" s="37" t="n">
        <f aca="false">INDEX('Default Prob'!$P$5:$P$14,MIN(1+_xlfn.IFNA(MATCH(F1916,'Default Prob'!$F$5:$F$14,1),0),COUNT('Default Prob'!$P$5:$P$14)))</f>
        <v>0.0388543457092687</v>
      </c>
      <c r="H1916" s="37" t="n">
        <f aca="false">H1915*EXP(-G1915*(F1916-F1915))</f>
        <v>0.741920948758166</v>
      </c>
      <c r="I1916" s="38" t="n">
        <f aca="false">H1915-H1916</f>
        <v>7.89278202579791E-005</v>
      </c>
      <c r="J1916" s="39" t="n">
        <f aca="false">INDEX('Default Prob'!$C$3:$C$20, _xlfn.IFNA(MATCH(F1916, 'Default Prob'!$B$3:$B$20, 1), 1))</f>
        <v>-0.00279</v>
      </c>
      <c r="K1916" s="40" t="n">
        <f aca="false">1/((1+J1916)^F1916)</f>
        <v>1.02062575730598</v>
      </c>
      <c r="L1916" s="41" t="n">
        <f aca="false">IF(AND(D1916, A1916 &lt;= $G$2), $D$5*$D$2*(A1916-E1916)/365.25, 0)</f>
        <v>0</v>
      </c>
      <c r="M1916" s="41" t="n">
        <f aca="false">IF(A1916&lt;=$G$2, $D$5*$D$2*(A1916-E1916)/365.25, 0)</f>
        <v>0</v>
      </c>
      <c r="N1916" s="42" t="n">
        <f aca="false">(L1916*H1916 + M1916*I1916) * K1916</f>
        <v>0</v>
      </c>
      <c r="O1916" s="43" t="n">
        <f aca="false">IF(A1916&lt;=$G$2, $D$2*(1-$D$3), 0)</f>
        <v>0</v>
      </c>
      <c r="P1916" s="44" t="n">
        <f aca="false">O1916*I1916*K1916</f>
        <v>0</v>
      </c>
    </row>
    <row r="1917" customFormat="false" ht="15" hidden="false" customHeight="false" outlineLevel="0" collapsed="false">
      <c r="A1917" s="4" t="n">
        <f aca="false">WORKDAY(A1916, 1)</f>
        <v>46566</v>
      </c>
      <c r="B1917" s="33" t="n">
        <f aca="false">DATE(2000, MONTH(A1917), DAY(A1917))</f>
        <v>36705</v>
      </c>
      <c r="C1917" s="33" t="n">
        <f aca="false">VLOOKUP(B1917, $R$9:$S$13, 2)</f>
        <v>36789</v>
      </c>
      <c r="D1917" s="34" t="n">
        <f aca="false">IF(OR(C1917=B1917, AND(C1917&lt;&gt;C1916, C1916&gt;B1916)), 1, 0)</f>
        <v>0</v>
      </c>
      <c r="E1917" s="4" t="n">
        <f aca="false" t="array" ref="E1917:E1917">INDEX($A$9:A1916, MAX(IF($D$9:D1916=1, ROW(D$9:$D1916)-ROW($D$9)+1, 0)))</f>
        <v>46559</v>
      </c>
      <c r="F1917" s="36" t="n">
        <f aca="false">(A1917-$A$2)/365.25</f>
        <v>7.31553730321698</v>
      </c>
      <c r="G1917" s="37" t="n">
        <f aca="false">INDEX('Default Prob'!$P$5:$P$14,MIN(1+_xlfn.IFNA(MATCH(F1917,'Default Prob'!$F$5:$F$14,1),0),COUNT('Default Prob'!$P$5:$P$14)))</f>
        <v>0.0388543457092687</v>
      </c>
      <c r="H1917" s="37" t="n">
        <f aca="false">H1916*EXP(-G1916*(F1917-F1916))</f>
        <v>0.741684215667959</v>
      </c>
      <c r="I1917" s="38" t="n">
        <f aca="false">H1916-H1917</f>
        <v>0.000236733090207109</v>
      </c>
      <c r="J1917" s="39" t="n">
        <f aca="false">INDEX('Default Prob'!$C$3:$C$20, _xlfn.IFNA(MATCH(F1917, 'Default Prob'!$B$3:$B$20, 1), 1))</f>
        <v>-0.00279</v>
      </c>
      <c r="K1917" s="40" t="n">
        <f aca="false">1/((1+J1917)^F1917)</f>
        <v>1.02064917872949</v>
      </c>
      <c r="L1917" s="41" t="n">
        <f aca="false">IF(AND(D1917, A1917 &lt;= $G$2), $D$5*$D$2*(A1917-E1917)/365.25, 0)</f>
        <v>0</v>
      </c>
      <c r="M1917" s="41" t="n">
        <f aca="false">IF(A1917&lt;=$G$2, $D$5*$D$2*(A1917-E1917)/365.25, 0)</f>
        <v>0</v>
      </c>
      <c r="N1917" s="42" t="n">
        <f aca="false">(L1917*H1917 + M1917*I1917) * K1917</f>
        <v>0</v>
      </c>
      <c r="O1917" s="43" t="n">
        <f aca="false">IF(A1917&lt;=$G$2, $D$2*(1-$D$3), 0)</f>
        <v>0</v>
      </c>
      <c r="P1917" s="44" t="n">
        <f aca="false">O1917*I1917*K1917</f>
        <v>0</v>
      </c>
    </row>
    <row r="1918" customFormat="false" ht="15" hidden="false" customHeight="false" outlineLevel="0" collapsed="false">
      <c r="A1918" s="4" t="n">
        <f aca="false">WORKDAY(A1917, 1)</f>
        <v>46567</v>
      </c>
      <c r="B1918" s="33" t="n">
        <f aca="false">DATE(2000, MONTH(A1918), DAY(A1918))</f>
        <v>36706</v>
      </c>
      <c r="C1918" s="33" t="n">
        <f aca="false">VLOOKUP(B1918, $R$9:$S$13, 2)</f>
        <v>36789</v>
      </c>
      <c r="D1918" s="34" t="n">
        <f aca="false">IF(OR(C1918=B1918, AND(C1918&lt;&gt;C1917, C1917&gt;B1917)), 1, 0)</f>
        <v>0</v>
      </c>
      <c r="E1918" s="4" t="n">
        <f aca="false" t="array" ref="E1918:E1918">INDEX($A$9:A1917, MAX(IF($D$9:D1917=1, ROW(D$9:$D1917)-ROW($D$9)+1, 0)))</f>
        <v>46559</v>
      </c>
      <c r="F1918" s="36" t="n">
        <f aca="false">(A1918-$A$2)/365.25</f>
        <v>7.31827515400411</v>
      </c>
      <c r="G1918" s="37" t="n">
        <f aca="false">INDEX('Default Prob'!$P$5:$P$14,MIN(1+_xlfn.IFNA(MATCH(F1918,'Default Prob'!$F$5:$F$14,1),0),COUNT('Default Prob'!$P$5:$P$14)))</f>
        <v>0.0388543457092687</v>
      </c>
      <c r="H1918" s="37" t="n">
        <f aca="false">H1917*EXP(-G1917*(F1918-F1917))</f>
        <v>0.741605321425102</v>
      </c>
      <c r="I1918" s="38" t="n">
        <f aca="false">H1917-H1918</f>
        <v>7.88942428566752E-005</v>
      </c>
      <c r="J1918" s="39" t="n">
        <f aca="false">INDEX('Default Prob'!$C$3:$C$20, _xlfn.IFNA(MATCH(F1918, 'Default Prob'!$B$3:$B$20, 1), 1))</f>
        <v>-0.00279</v>
      </c>
      <c r="K1918" s="40" t="n">
        <f aca="false">1/((1+J1918)^F1918)</f>
        <v>1.02065698599009</v>
      </c>
      <c r="L1918" s="41" t="n">
        <f aca="false">IF(AND(D1918, A1918 &lt;= $G$2), $D$5*$D$2*(A1918-E1918)/365.25, 0)</f>
        <v>0</v>
      </c>
      <c r="M1918" s="41" t="n">
        <f aca="false">IF(A1918&lt;=$G$2, $D$5*$D$2*(A1918-E1918)/365.25, 0)</f>
        <v>0</v>
      </c>
      <c r="N1918" s="42" t="n">
        <f aca="false">(L1918*H1918 + M1918*I1918) * K1918</f>
        <v>0</v>
      </c>
      <c r="O1918" s="43" t="n">
        <f aca="false">IF(A1918&lt;=$G$2, $D$2*(1-$D$3), 0)</f>
        <v>0</v>
      </c>
      <c r="P1918" s="44" t="n">
        <f aca="false">O1918*I1918*K1918</f>
        <v>0</v>
      </c>
    </row>
    <row r="1919" customFormat="false" ht="15" hidden="false" customHeight="false" outlineLevel="0" collapsed="false">
      <c r="A1919" s="4" t="n">
        <f aca="false">WORKDAY(A1918, 1)</f>
        <v>46568</v>
      </c>
      <c r="B1919" s="33" t="n">
        <f aca="false">DATE(2000, MONTH(A1919), DAY(A1919))</f>
        <v>36707</v>
      </c>
      <c r="C1919" s="33" t="n">
        <f aca="false">VLOOKUP(B1919, $R$9:$S$13, 2)</f>
        <v>36789</v>
      </c>
      <c r="D1919" s="34" t="n">
        <f aca="false">IF(OR(C1919=B1919, AND(C1919&lt;&gt;C1918, C1918&gt;B1918)), 1, 0)</f>
        <v>0</v>
      </c>
      <c r="E1919" s="4" t="n">
        <f aca="false" t="array" ref="E1919:E1919">INDEX($A$9:A1918, MAX(IF($D$9:D1918=1, ROW(D$9:$D1918)-ROW($D$9)+1, 0)))</f>
        <v>46559</v>
      </c>
      <c r="F1919" s="36" t="n">
        <f aca="false">(A1919-$A$2)/365.25</f>
        <v>7.32101300479124</v>
      </c>
      <c r="G1919" s="37" t="n">
        <f aca="false">INDEX('Default Prob'!$P$5:$P$14,MIN(1+_xlfn.IFNA(MATCH(F1919,'Default Prob'!$F$5:$F$14,1),0),COUNT('Default Prob'!$P$5:$P$14)))</f>
        <v>0.0388543457092687</v>
      </c>
      <c r="H1919" s="37" t="n">
        <f aca="false">H1918*EXP(-G1918*(F1919-F1918))</f>
        <v>0.741526435574363</v>
      </c>
      <c r="I1919" s="38" t="n">
        <f aca="false">H1918-H1919</f>
        <v>7.88858507385637E-005</v>
      </c>
      <c r="J1919" s="39" t="n">
        <f aca="false">INDEX('Default Prob'!$C$3:$C$20, _xlfn.IFNA(MATCH(F1919, 'Default Prob'!$B$3:$B$20, 1), 1))</f>
        <v>-0.00279</v>
      </c>
      <c r="K1919" s="40" t="n">
        <f aca="false">1/((1+J1919)^F1919)</f>
        <v>1.02066479331042</v>
      </c>
      <c r="L1919" s="41" t="n">
        <f aca="false">IF(AND(D1919, A1919 &lt;= $G$2), $D$5*$D$2*(A1919-E1919)/365.25, 0)</f>
        <v>0</v>
      </c>
      <c r="M1919" s="41" t="n">
        <f aca="false">IF(A1919&lt;=$G$2, $D$5*$D$2*(A1919-E1919)/365.25, 0)</f>
        <v>0</v>
      </c>
      <c r="N1919" s="42" t="n">
        <f aca="false">(L1919*H1919 + M1919*I1919) * K1919</f>
        <v>0</v>
      </c>
      <c r="O1919" s="43" t="n">
        <f aca="false">IF(A1919&lt;=$G$2, $D$2*(1-$D$3), 0)</f>
        <v>0</v>
      </c>
      <c r="P1919" s="44" t="n">
        <f aca="false">O1919*I1919*K1919</f>
        <v>0</v>
      </c>
    </row>
    <row r="1920" customFormat="false" ht="15" hidden="false" customHeight="false" outlineLevel="0" collapsed="false">
      <c r="A1920" s="4" t="n">
        <f aca="false">WORKDAY(A1919, 1)</f>
        <v>46569</v>
      </c>
      <c r="B1920" s="33" t="n">
        <f aca="false">DATE(2000, MONTH(A1920), DAY(A1920))</f>
        <v>36708</v>
      </c>
      <c r="C1920" s="33" t="n">
        <f aca="false">VLOOKUP(B1920, $R$9:$S$13, 2)</f>
        <v>36789</v>
      </c>
      <c r="D1920" s="34" t="n">
        <f aca="false">IF(OR(C1920=B1920, AND(C1920&lt;&gt;C1919, C1919&gt;B1919)), 1, 0)</f>
        <v>0</v>
      </c>
      <c r="E1920" s="4" t="n">
        <f aca="false" t="array" ref="E1920:E1920">INDEX($A$9:A1919, MAX(IF($D$9:D1919=1, ROW(D$9:$D1919)-ROW($D$9)+1, 0)))</f>
        <v>46559</v>
      </c>
      <c r="F1920" s="36" t="n">
        <f aca="false">(A1920-$A$2)/365.25</f>
        <v>7.32375085557837</v>
      </c>
      <c r="G1920" s="37" t="n">
        <f aca="false">INDEX('Default Prob'!$P$5:$P$14,MIN(1+_xlfn.IFNA(MATCH(F1920,'Default Prob'!$F$5:$F$14,1),0),COUNT('Default Prob'!$P$5:$P$14)))</f>
        <v>0.0388543457092687</v>
      </c>
      <c r="H1920" s="37" t="n">
        <f aca="false">H1919*EXP(-G1919*(F1920-F1919))</f>
        <v>0.74144755811485</v>
      </c>
      <c r="I1920" s="38" t="n">
        <f aca="false">H1919-H1920</f>
        <v>7.88774595131825E-005</v>
      </c>
      <c r="J1920" s="39" t="n">
        <f aca="false">INDEX('Default Prob'!$C$3:$C$20, _xlfn.IFNA(MATCH(F1920, 'Default Prob'!$B$3:$B$20, 1), 1))</f>
        <v>-0.00279</v>
      </c>
      <c r="K1920" s="40" t="n">
        <f aca="false">1/((1+J1920)^F1920)</f>
        <v>1.02067260069047</v>
      </c>
      <c r="L1920" s="41" t="n">
        <f aca="false">IF(AND(D1920, A1920 &lt;= $G$2), $D$5*$D$2*(A1920-E1920)/365.25, 0)</f>
        <v>0</v>
      </c>
      <c r="M1920" s="41" t="n">
        <f aca="false">IF(A1920&lt;=$G$2, $D$5*$D$2*(A1920-E1920)/365.25, 0)</f>
        <v>0</v>
      </c>
      <c r="N1920" s="42" t="n">
        <f aca="false">(L1920*H1920 + M1920*I1920) * K1920</f>
        <v>0</v>
      </c>
      <c r="O1920" s="43" t="n">
        <f aca="false">IF(A1920&lt;=$G$2, $D$2*(1-$D$3), 0)</f>
        <v>0</v>
      </c>
      <c r="P1920" s="44" t="n">
        <f aca="false">O1920*I1920*K1920</f>
        <v>0</v>
      </c>
    </row>
    <row r="1921" customFormat="false" ht="15" hidden="false" customHeight="false" outlineLevel="0" collapsed="false">
      <c r="A1921" s="4" t="n">
        <f aca="false">WORKDAY(A1920, 1)</f>
        <v>46570</v>
      </c>
      <c r="B1921" s="33" t="n">
        <f aca="false">DATE(2000, MONTH(A1921), DAY(A1921))</f>
        <v>36709</v>
      </c>
      <c r="C1921" s="33" t="n">
        <f aca="false">VLOOKUP(B1921, $R$9:$S$13, 2)</f>
        <v>36789</v>
      </c>
      <c r="D1921" s="34" t="n">
        <f aca="false">IF(OR(C1921=B1921, AND(C1921&lt;&gt;C1920, C1920&gt;B1920)), 1, 0)</f>
        <v>0</v>
      </c>
      <c r="E1921" s="4" t="n">
        <f aca="false" t="array" ref="E1921:E1921">INDEX($A$9:A1920, MAX(IF($D$9:D1920=1, ROW(D$9:$D1920)-ROW($D$9)+1, 0)))</f>
        <v>46559</v>
      </c>
      <c r="F1921" s="36" t="n">
        <f aca="false">(A1921-$A$2)/365.25</f>
        <v>7.3264887063655</v>
      </c>
      <c r="G1921" s="37" t="n">
        <f aca="false">INDEX('Default Prob'!$P$5:$P$14,MIN(1+_xlfn.IFNA(MATCH(F1921,'Default Prob'!$F$5:$F$14,1),0),COUNT('Default Prob'!$P$5:$P$14)))</f>
        <v>0.0388543457092687</v>
      </c>
      <c r="H1921" s="37" t="n">
        <f aca="false">H1920*EXP(-G1920*(F1921-F1920))</f>
        <v>0.74136868904567</v>
      </c>
      <c r="I1921" s="38" t="n">
        <f aca="false">H1920-H1921</f>
        <v>7.88690691803096E-005</v>
      </c>
      <c r="J1921" s="39" t="n">
        <f aca="false">INDEX('Default Prob'!$C$3:$C$20, _xlfn.IFNA(MATCH(F1921, 'Default Prob'!$B$3:$B$20, 1), 1))</f>
        <v>-0.00279</v>
      </c>
      <c r="K1921" s="40" t="n">
        <f aca="false">1/((1+J1921)^F1921)</f>
        <v>1.02068040813024</v>
      </c>
      <c r="L1921" s="41" t="n">
        <f aca="false">IF(AND(D1921, A1921 &lt;= $G$2), $D$5*$D$2*(A1921-E1921)/365.25, 0)</f>
        <v>0</v>
      </c>
      <c r="M1921" s="41" t="n">
        <f aca="false">IF(A1921&lt;=$G$2, $D$5*$D$2*(A1921-E1921)/365.25, 0)</f>
        <v>0</v>
      </c>
      <c r="N1921" s="42" t="n">
        <f aca="false">(L1921*H1921 + M1921*I1921) * K1921</f>
        <v>0</v>
      </c>
      <c r="O1921" s="43" t="n">
        <f aca="false">IF(A1921&lt;=$G$2, $D$2*(1-$D$3), 0)</f>
        <v>0</v>
      </c>
      <c r="P1921" s="44" t="n">
        <f aca="false">O1921*I1921*K1921</f>
        <v>0</v>
      </c>
    </row>
    <row r="1922" customFormat="false" ht="15" hidden="false" customHeight="false" outlineLevel="0" collapsed="false">
      <c r="A1922" s="4" t="n">
        <f aca="false">WORKDAY(A1921, 1)</f>
        <v>46573</v>
      </c>
      <c r="B1922" s="33" t="n">
        <f aca="false">DATE(2000, MONTH(A1922), DAY(A1922))</f>
        <v>36712</v>
      </c>
      <c r="C1922" s="33" t="n">
        <f aca="false">VLOOKUP(B1922, $R$9:$S$13, 2)</f>
        <v>36789</v>
      </c>
      <c r="D1922" s="34" t="n">
        <f aca="false">IF(OR(C1922=B1922, AND(C1922&lt;&gt;C1921, C1921&gt;B1921)), 1, 0)</f>
        <v>0</v>
      </c>
      <c r="E1922" s="4" t="n">
        <f aca="false" t="array" ref="E1922:E1922">INDEX($A$9:A1921, MAX(IF($D$9:D1921=1, ROW(D$9:$D1921)-ROW($D$9)+1, 0)))</f>
        <v>46559</v>
      </c>
      <c r="F1922" s="36" t="n">
        <f aca="false">(A1922-$A$2)/365.25</f>
        <v>7.3347022587269</v>
      </c>
      <c r="G1922" s="37" t="n">
        <f aca="false">INDEX('Default Prob'!$P$5:$P$14,MIN(1+_xlfn.IFNA(MATCH(F1922,'Default Prob'!$F$5:$F$14,1),0),COUNT('Default Prob'!$P$5:$P$14)))</f>
        <v>0.0388543457092687</v>
      </c>
      <c r="H1922" s="37" t="n">
        <f aca="false">H1921*EXP(-G1921*(F1922-F1921))</f>
        <v>0.741132132171202</v>
      </c>
      <c r="I1922" s="38" t="n">
        <f aca="false">H1921-H1922</f>
        <v>0.000236556874468108</v>
      </c>
      <c r="J1922" s="39" t="n">
        <f aca="false">INDEX('Default Prob'!$C$3:$C$20, _xlfn.IFNA(MATCH(F1922, 'Default Prob'!$B$3:$B$20, 1), 1))</f>
        <v>-0.00279</v>
      </c>
      <c r="K1922" s="40" t="n">
        <f aca="false">1/((1+J1922)^F1922)</f>
        <v>1.02070383080788</v>
      </c>
      <c r="L1922" s="41" t="n">
        <f aca="false">IF(AND(D1922, A1922 &lt;= $G$2), $D$5*$D$2*(A1922-E1922)/365.25, 0)</f>
        <v>0</v>
      </c>
      <c r="M1922" s="41" t="n">
        <f aca="false">IF(A1922&lt;=$G$2, $D$5*$D$2*(A1922-E1922)/365.25, 0)</f>
        <v>0</v>
      </c>
      <c r="N1922" s="42" t="n">
        <f aca="false">(L1922*H1922 + M1922*I1922) * K1922</f>
        <v>0</v>
      </c>
      <c r="O1922" s="43" t="n">
        <f aca="false">IF(A1922&lt;=$G$2, $D$2*(1-$D$3), 0)</f>
        <v>0</v>
      </c>
      <c r="P1922" s="44" t="n">
        <f aca="false">O1922*I1922*K1922</f>
        <v>0</v>
      </c>
    </row>
    <row r="1923" customFormat="false" ht="15" hidden="false" customHeight="false" outlineLevel="0" collapsed="false">
      <c r="A1923" s="4" t="n">
        <f aca="false">WORKDAY(A1922, 1)</f>
        <v>46574</v>
      </c>
      <c r="B1923" s="33" t="n">
        <f aca="false">DATE(2000, MONTH(A1923), DAY(A1923))</f>
        <v>36713</v>
      </c>
      <c r="C1923" s="33" t="n">
        <f aca="false">VLOOKUP(B1923, $R$9:$S$13, 2)</f>
        <v>36789</v>
      </c>
      <c r="D1923" s="34" t="n">
        <f aca="false">IF(OR(C1923=B1923, AND(C1923&lt;&gt;C1922, C1922&gt;B1922)), 1, 0)</f>
        <v>0</v>
      </c>
      <c r="E1923" s="4" t="n">
        <f aca="false" t="array" ref="E1923:E1923">INDEX($A$9:A1922, MAX(IF($D$9:D1922=1, ROW(D$9:$D1922)-ROW($D$9)+1, 0)))</f>
        <v>46559</v>
      </c>
      <c r="F1923" s="36" t="n">
        <f aca="false">(A1923-$A$2)/365.25</f>
        <v>7.33744010951403</v>
      </c>
      <c r="G1923" s="37" t="n">
        <f aca="false">INDEX('Default Prob'!$P$5:$P$14,MIN(1+_xlfn.IFNA(MATCH(F1923,'Default Prob'!$F$5:$F$14,1),0),COUNT('Default Prob'!$P$5:$P$14)))</f>
        <v>0.0388543457092687</v>
      </c>
      <c r="H1923" s="37" t="n">
        <f aca="false">H1922*EXP(-G1922*(F1923-F1922))</f>
        <v>0.741053296654429</v>
      </c>
      <c r="I1923" s="38" t="n">
        <f aca="false">H1922-H1923</f>
        <v>7.88355167727905E-005</v>
      </c>
      <c r="J1923" s="39" t="n">
        <f aca="false">INDEX('Default Prob'!$C$3:$C$20, _xlfn.IFNA(MATCH(F1923, 'Default Prob'!$B$3:$B$20, 1), 1))</f>
        <v>-0.00279</v>
      </c>
      <c r="K1923" s="40" t="n">
        <f aca="false">1/((1+J1923)^F1923)</f>
        <v>1.02071163848654</v>
      </c>
      <c r="L1923" s="41" t="n">
        <f aca="false">IF(AND(D1923, A1923 &lt;= $G$2), $D$5*$D$2*(A1923-E1923)/365.25, 0)</f>
        <v>0</v>
      </c>
      <c r="M1923" s="41" t="n">
        <f aca="false">IF(A1923&lt;=$G$2, $D$5*$D$2*(A1923-E1923)/365.25, 0)</f>
        <v>0</v>
      </c>
      <c r="N1923" s="42" t="n">
        <f aca="false">(L1923*H1923 + M1923*I1923) * K1923</f>
        <v>0</v>
      </c>
      <c r="O1923" s="43" t="n">
        <f aca="false">IF(A1923&lt;=$G$2, $D$2*(1-$D$3), 0)</f>
        <v>0</v>
      </c>
      <c r="P1923" s="44" t="n">
        <f aca="false">O1923*I1923*K1923</f>
        <v>0</v>
      </c>
    </row>
    <row r="1924" customFormat="false" ht="15" hidden="false" customHeight="false" outlineLevel="0" collapsed="false">
      <c r="A1924" s="4" t="n">
        <f aca="false">WORKDAY(A1923, 1)</f>
        <v>46575</v>
      </c>
      <c r="B1924" s="33" t="n">
        <f aca="false">DATE(2000, MONTH(A1924), DAY(A1924))</f>
        <v>36714</v>
      </c>
      <c r="C1924" s="33" t="n">
        <f aca="false">VLOOKUP(B1924, $R$9:$S$13, 2)</f>
        <v>36789</v>
      </c>
      <c r="D1924" s="34" t="n">
        <f aca="false">IF(OR(C1924=B1924, AND(C1924&lt;&gt;C1923, C1923&gt;B1923)), 1, 0)</f>
        <v>0</v>
      </c>
      <c r="E1924" s="4" t="n">
        <f aca="false" t="array" ref="E1924:E1924">INDEX($A$9:A1923, MAX(IF($D$9:D1923=1, ROW(D$9:$D1923)-ROW($D$9)+1, 0)))</f>
        <v>46559</v>
      </c>
      <c r="F1924" s="36" t="n">
        <f aca="false">(A1924-$A$2)/365.25</f>
        <v>7.34017796030116</v>
      </c>
      <c r="G1924" s="37" t="n">
        <f aca="false">INDEX('Default Prob'!$P$5:$P$14,MIN(1+_xlfn.IFNA(MATCH(F1924,'Default Prob'!$F$5:$F$14,1),0),COUNT('Default Prob'!$P$5:$P$14)))</f>
        <v>0.0388543457092687</v>
      </c>
      <c r="H1924" s="37" t="n">
        <f aca="false">H1923*EXP(-G1923*(F1924-F1923))</f>
        <v>0.740974469523527</v>
      </c>
      <c r="I1924" s="38" t="n">
        <f aca="false">H1923-H1924</f>
        <v>7.88271309014599E-005</v>
      </c>
      <c r="J1924" s="39" t="n">
        <f aca="false">INDEX('Default Prob'!$C$3:$C$20, _xlfn.IFNA(MATCH(F1924, 'Default Prob'!$B$3:$B$20, 1), 1))</f>
        <v>-0.00279</v>
      </c>
      <c r="K1924" s="40" t="n">
        <f aca="false">1/((1+J1924)^F1924)</f>
        <v>1.02071944622492</v>
      </c>
      <c r="L1924" s="41" t="n">
        <f aca="false">IF(AND(D1924, A1924 &lt;= $G$2), $D$5*$D$2*(A1924-E1924)/365.25, 0)</f>
        <v>0</v>
      </c>
      <c r="M1924" s="41" t="n">
        <f aca="false">IF(A1924&lt;=$G$2, $D$5*$D$2*(A1924-E1924)/365.25, 0)</f>
        <v>0</v>
      </c>
      <c r="N1924" s="42" t="n">
        <f aca="false">(L1924*H1924 + M1924*I1924) * K1924</f>
        <v>0</v>
      </c>
      <c r="O1924" s="43" t="n">
        <f aca="false">IF(A1924&lt;=$G$2, $D$2*(1-$D$3), 0)</f>
        <v>0</v>
      </c>
      <c r="P1924" s="44" t="n">
        <f aca="false">O1924*I1924*K1924</f>
        <v>0</v>
      </c>
    </row>
    <row r="1925" customFormat="false" ht="15" hidden="false" customHeight="false" outlineLevel="0" collapsed="false">
      <c r="A1925" s="4" t="n">
        <f aca="false">WORKDAY(A1924, 1)</f>
        <v>46576</v>
      </c>
      <c r="B1925" s="33" t="n">
        <f aca="false">DATE(2000, MONTH(A1925), DAY(A1925))</f>
        <v>36715</v>
      </c>
      <c r="C1925" s="33" t="n">
        <f aca="false">VLOOKUP(B1925, $R$9:$S$13, 2)</f>
        <v>36789</v>
      </c>
      <c r="D1925" s="34" t="n">
        <f aca="false">IF(OR(C1925=B1925, AND(C1925&lt;&gt;C1924, C1924&gt;B1924)), 1, 0)</f>
        <v>0</v>
      </c>
      <c r="E1925" s="4" t="n">
        <f aca="false" t="array" ref="E1925:E1925">INDEX($A$9:A1924, MAX(IF($D$9:D1924=1, ROW(D$9:$D1924)-ROW($D$9)+1, 0)))</f>
        <v>46559</v>
      </c>
      <c r="F1925" s="36" t="n">
        <f aca="false">(A1925-$A$2)/365.25</f>
        <v>7.3429158110883</v>
      </c>
      <c r="G1925" s="37" t="n">
        <f aca="false">INDEX('Default Prob'!$P$5:$P$14,MIN(1+_xlfn.IFNA(MATCH(F1925,'Default Prob'!$F$5:$F$14,1),0),COUNT('Default Prob'!$P$5:$P$14)))</f>
        <v>0.0388543457092687</v>
      </c>
      <c r="H1925" s="37" t="n">
        <f aca="false">H1924*EXP(-G1924*(F1925-F1924))</f>
        <v>0.740895650777605</v>
      </c>
      <c r="I1925" s="38" t="n">
        <f aca="false">H1924-H1925</f>
        <v>7.88187459221934E-005</v>
      </c>
      <c r="J1925" s="39" t="n">
        <f aca="false">INDEX('Default Prob'!$C$3:$C$20, _xlfn.IFNA(MATCH(F1925, 'Default Prob'!$B$3:$B$20, 1), 1))</f>
        <v>-0.00279</v>
      </c>
      <c r="K1925" s="40" t="n">
        <f aca="false">1/((1+J1925)^F1925)</f>
        <v>1.02072725402302</v>
      </c>
      <c r="L1925" s="41" t="n">
        <f aca="false">IF(AND(D1925, A1925 &lt;= $G$2), $D$5*$D$2*(A1925-E1925)/365.25, 0)</f>
        <v>0</v>
      </c>
      <c r="M1925" s="41" t="n">
        <f aca="false">IF(A1925&lt;=$G$2, $D$5*$D$2*(A1925-E1925)/365.25, 0)</f>
        <v>0</v>
      </c>
      <c r="N1925" s="42" t="n">
        <f aca="false">(L1925*H1925 + M1925*I1925) * K1925</f>
        <v>0</v>
      </c>
      <c r="O1925" s="43" t="n">
        <f aca="false">IF(A1925&lt;=$G$2, $D$2*(1-$D$3), 0)</f>
        <v>0</v>
      </c>
      <c r="P1925" s="44" t="n">
        <f aca="false">O1925*I1925*K1925</f>
        <v>0</v>
      </c>
    </row>
    <row r="1926" customFormat="false" ht="15" hidden="false" customHeight="false" outlineLevel="0" collapsed="false">
      <c r="A1926" s="4" t="n">
        <f aca="false">WORKDAY(A1925, 1)</f>
        <v>46577</v>
      </c>
      <c r="B1926" s="33" t="n">
        <f aca="false">DATE(2000, MONTH(A1926), DAY(A1926))</f>
        <v>36716</v>
      </c>
      <c r="C1926" s="33" t="n">
        <f aca="false">VLOOKUP(B1926, $R$9:$S$13, 2)</f>
        <v>36789</v>
      </c>
      <c r="D1926" s="34" t="n">
        <f aca="false">IF(OR(C1926=B1926, AND(C1926&lt;&gt;C1925, C1925&gt;B1925)), 1, 0)</f>
        <v>0</v>
      </c>
      <c r="E1926" s="4" t="n">
        <f aca="false" t="array" ref="E1926:E1926">INDEX($A$9:A1925, MAX(IF($D$9:D1925=1, ROW(D$9:$D1925)-ROW($D$9)+1, 0)))</f>
        <v>46559</v>
      </c>
      <c r="F1926" s="36" t="n">
        <f aca="false">(A1926-$A$2)/365.25</f>
        <v>7.34565366187543</v>
      </c>
      <c r="G1926" s="37" t="n">
        <f aca="false">INDEX('Default Prob'!$P$5:$P$14,MIN(1+_xlfn.IFNA(MATCH(F1926,'Default Prob'!$F$5:$F$14,1),0),COUNT('Default Prob'!$P$5:$P$14)))</f>
        <v>0.0388543457092687</v>
      </c>
      <c r="H1926" s="37" t="n">
        <f aca="false">H1925*EXP(-G1925*(F1926-F1925))</f>
        <v>0.740816840415771</v>
      </c>
      <c r="I1926" s="38" t="n">
        <f aca="false">H1925-H1926</f>
        <v>7.88103618347691E-005</v>
      </c>
      <c r="J1926" s="39" t="n">
        <f aca="false">INDEX('Default Prob'!$C$3:$C$20, _xlfn.IFNA(MATCH(F1926, 'Default Prob'!$B$3:$B$20, 1), 1))</f>
        <v>-0.00279</v>
      </c>
      <c r="K1926" s="40" t="n">
        <f aca="false">1/((1+J1926)^F1926)</f>
        <v>1.02073506188085</v>
      </c>
      <c r="L1926" s="41" t="n">
        <f aca="false">IF(AND(D1926, A1926 &lt;= $G$2), $D$5*$D$2*(A1926-E1926)/365.25, 0)</f>
        <v>0</v>
      </c>
      <c r="M1926" s="41" t="n">
        <f aca="false">IF(A1926&lt;=$G$2, $D$5*$D$2*(A1926-E1926)/365.25, 0)</f>
        <v>0</v>
      </c>
      <c r="N1926" s="42" t="n">
        <f aca="false">(L1926*H1926 + M1926*I1926) * K1926</f>
        <v>0</v>
      </c>
      <c r="O1926" s="43" t="n">
        <f aca="false">IF(A1926&lt;=$G$2, $D$2*(1-$D$3), 0)</f>
        <v>0</v>
      </c>
      <c r="P1926" s="44" t="n">
        <f aca="false">O1926*I1926*K1926</f>
        <v>0</v>
      </c>
    </row>
    <row r="1927" customFormat="false" ht="15" hidden="false" customHeight="false" outlineLevel="0" collapsed="false">
      <c r="A1927" s="4" t="n">
        <f aca="false">WORKDAY(A1926, 1)</f>
        <v>46580</v>
      </c>
      <c r="B1927" s="33" t="n">
        <f aca="false">DATE(2000, MONTH(A1927), DAY(A1927))</f>
        <v>36719</v>
      </c>
      <c r="C1927" s="33" t="n">
        <f aca="false">VLOOKUP(B1927, $R$9:$S$13, 2)</f>
        <v>36789</v>
      </c>
      <c r="D1927" s="34" t="n">
        <f aca="false">IF(OR(C1927=B1927, AND(C1927&lt;&gt;C1926, C1926&gt;B1926)), 1, 0)</f>
        <v>0</v>
      </c>
      <c r="E1927" s="4" t="n">
        <f aca="false" t="array" ref="E1927:E1927">INDEX($A$9:A1926, MAX(IF($D$9:D1926=1, ROW(D$9:$D1926)-ROW($D$9)+1, 0)))</f>
        <v>46559</v>
      </c>
      <c r="F1927" s="36" t="n">
        <f aca="false">(A1927-$A$2)/365.25</f>
        <v>7.35386721423682</v>
      </c>
      <c r="G1927" s="37" t="n">
        <f aca="false">INDEX('Default Prob'!$P$5:$P$14,MIN(1+_xlfn.IFNA(MATCH(F1927,'Default Prob'!$F$5:$F$14,1),0),COUNT('Default Prob'!$P$5:$P$14)))</f>
        <v>0.0388543457092687</v>
      </c>
      <c r="H1927" s="37" t="n">
        <f aca="false">H1926*EXP(-G1926*(F1927-F1926))</f>
        <v>0.740580459625873</v>
      </c>
      <c r="I1927" s="38" t="n">
        <f aca="false">H1926-H1927</f>
        <v>0.000236380789897739</v>
      </c>
      <c r="J1927" s="39" t="n">
        <f aca="false">INDEX('Default Prob'!$C$3:$C$20, _xlfn.IFNA(MATCH(F1927, 'Default Prob'!$B$3:$B$20, 1), 1))</f>
        <v>-0.00279</v>
      </c>
      <c r="K1927" s="40" t="n">
        <f aca="false">1/((1+J1927)^F1927)</f>
        <v>1.02075848581269</v>
      </c>
      <c r="L1927" s="41" t="n">
        <f aca="false">IF(AND(D1927, A1927 &lt;= $G$2), $D$5*$D$2*(A1927-E1927)/365.25, 0)</f>
        <v>0</v>
      </c>
      <c r="M1927" s="41" t="n">
        <f aca="false">IF(A1927&lt;=$G$2, $D$5*$D$2*(A1927-E1927)/365.25, 0)</f>
        <v>0</v>
      </c>
      <c r="N1927" s="42" t="n">
        <f aca="false">(L1927*H1927 + M1927*I1927) * K1927</f>
        <v>0</v>
      </c>
      <c r="O1927" s="43" t="n">
        <f aca="false">IF(A1927&lt;=$G$2, $D$2*(1-$D$3), 0)</f>
        <v>0</v>
      </c>
      <c r="P1927" s="44" t="n">
        <f aca="false">O1927*I1927*K1927</f>
        <v>0</v>
      </c>
    </row>
    <row r="1928" customFormat="false" ht="15" hidden="false" customHeight="false" outlineLevel="0" collapsed="false">
      <c r="A1928" s="4" t="n">
        <f aca="false">WORKDAY(A1927, 1)</f>
        <v>46581</v>
      </c>
      <c r="B1928" s="33" t="n">
        <f aca="false">DATE(2000, MONTH(A1928), DAY(A1928))</f>
        <v>36720</v>
      </c>
      <c r="C1928" s="33" t="n">
        <f aca="false">VLOOKUP(B1928, $R$9:$S$13, 2)</f>
        <v>36789</v>
      </c>
      <c r="D1928" s="34" t="n">
        <f aca="false">IF(OR(C1928=B1928, AND(C1928&lt;&gt;C1927, C1927&gt;B1927)), 1, 0)</f>
        <v>0</v>
      </c>
      <c r="E1928" s="4" t="n">
        <f aca="false" t="array" ref="E1928:E1928">INDEX($A$9:A1927, MAX(IF($D$9:D1927=1, ROW(D$9:$D1927)-ROW($D$9)+1, 0)))</f>
        <v>46559</v>
      </c>
      <c r="F1928" s="36" t="n">
        <f aca="false">(A1928-$A$2)/365.25</f>
        <v>7.35660506502396</v>
      </c>
      <c r="G1928" s="37" t="n">
        <f aca="false">INDEX('Default Prob'!$P$5:$P$14,MIN(1+_xlfn.IFNA(MATCH(F1928,'Default Prob'!$F$5:$F$14,1),0),COUNT('Default Prob'!$P$5:$P$14)))</f>
        <v>0.0388543457092687</v>
      </c>
      <c r="H1928" s="37" t="n">
        <f aca="false">H1927*EXP(-G1927*(F1928-F1927))</f>
        <v>0.74050168279147</v>
      </c>
      <c r="I1928" s="38" t="n">
        <f aca="false">H1927-H1928</f>
        <v>7.87768344024942E-005</v>
      </c>
      <c r="J1928" s="39" t="n">
        <f aca="false">INDEX('Default Prob'!$C$3:$C$20, _xlfn.IFNA(MATCH(F1928, 'Default Prob'!$B$3:$B$20, 1), 1))</f>
        <v>-0.00279</v>
      </c>
      <c r="K1928" s="40" t="n">
        <f aca="false">1/((1+J1928)^F1928)</f>
        <v>1.02076629390942</v>
      </c>
      <c r="L1928" s="41" t="n">
        <f aca="false">IF(AND(D1928, A1928 &lt;= $G$2), $D$5*$D$2*(A1928-E1928)/365.25, 0)</f>
        <v>0</v>
      </c>
      <c r="M1928" s="41" t="n">
        <f aca="false">IF(A1928&lt;=$G$2, $D$5*$D$2*(A1928-E1928)/365.25, 0)</f>
        <v>0</v>
      </c>
      <c r="N1928" s="42" t="n">
        <f aca="false">(L1928*H1928 + M1928*I1928) * K1928</f>
        <v>0</v>
      </c>
      <c r="O1928" s="43" t="n">
        <f aca="false">IF(A1928&lt;=$G$2, $D$2*(1-$D$3), 0)</f>
        <v>0</v>
      </c>
      <c r="P1928" s="44" t="n">
        <f aca="false">O1928*I1928*K1928</f>
        <v>0</v>
      </c>
    </row>
    <row r="1929" customFormat="false" ht="15" hidden="false" customHeight="false" outlineLevel="0" collapsed="false">
      <c r="A1929" s="4" t="n">
        <f aca="false">WORKDAY(A1928, 1)</f>
        <v>46582</v>
      </c>
      <c r="B1929" s="33" t="n">
        <f aca="false">DATE(2000, MONTH(A1929), DAY(A1929))</f>
        <v>36721</v>
      </c>
      <c r="C1929" s="33" t="n">
        <f aca="false">VLOOKUP(B1929, $R$9:$S$13, 2)</f>
        <v>36789</v>
      </c>
      <c r="D1929" s="34" t="n">
        <f aca="false">IF(OR(C1929=B1929, AND(C1929&lt;&gt;C1928, C1928&gt;B1928)), 1, 0)</f>
        <v>0</v>
      </c>
      <c r="E1929" s="4" t="n">
        <f aca="false" t="array" ref="E1929:E1929">INDEX($A$9:A1928, MAX(IF($D$9:D1928=1, ROW(D$9:$D1928)-ROW($D$9)+1, 0)))</f>
        <v>46559</v>
      </c>
      <c r="F1929" s="36" t="n">
        <f aca="false">(A1929-$A$2)/365.25</f>
        <v>7.35934291581109</v>
      </c>
      <c r="G1929" s="37" t="n">
        <f aca="false">INDEX('Default Prob'!$P$5:$P$14,MIN(1+_xlfn.IFNA(MATCH(F1929,'Default Prob'!$F$5:$F$14,1),0),COUNT('Default Prob'!$P$5:$P$14)))</f>
        <v>0.0388543457092687</v>
      </c>
      <c r="H1929" s="37" t="n">
        <f aca="false">H1928*EXP(-G1928*(F1929-F1928))</f>
        <v>0.740422914336697</v>
      </c>
      <c r="I1929" s="38" t="n">
        <f aca="false">H1928-H1929</f>
        <v>7.87684547733924E-005</v>
      </c>
      <c r="J1929" s="39" t="n">
        <f aca="false">INDEX('Default Prob'!$C$3:$C$20, _xlfn.IFNA(MATCH(F1929, 'Default Prob'!$B$3:$B$20, 1), 1))</f>
        <v>-0.00279</v>
      </c>
      <c r="K1929" s="40" t="n">
        <f aca="false">1/((1+J1929)^F1929)</f>
        <v>1.02077410206588</v>
      </c>
      <c r="L1929" s="41" t="n">
        <f aca="false">IF(AND(D1929, A1929 &lt;= $G$2), $D$5*$D$2*(A1929-E1929)/365.25, 0)</f>
        <v>0</v>
      </c>
      <c r="M1929" s="41" t="n">
        <f aca="false">IF(A1929&lt;=$G$2, $D$5*$D$2*(A1929-E1929)/365.25, 0)</f>
        <v>0</v>
      </c>
      <c r="N1929" s="42" t="n">
        <f aca="false">(L1929*H1929 + M1929*I1929) * K1929</f>
        <v>0</v>
      </c>
      <c r="O1929" s="43" t="n">
        <f aca="false">IF(A1929&lt;=$G$2, $D$2*(1-$D$3), 0)</f>
        <v>0</v>
      </c>
      <c r="P1929" s="44" t="n">
        <f aca="false">O1929*I1929*K1929</f>
        <v>0</v>
      </c>
    </row>
    <row r="1930" customFormat="false" ht="15" hidden="false" customHeight="false" outlineLevel="0" collapsed="false">
      <c r="A1930" s="4" t="n">
        <f aca="false">WORKDAY(A1929, 1)</f>
        <v>46583</v>
      </c>
      <c r="B1930" s="33" t="n">
        <f aca="false">DATE(2000, MONTH(A1930), DAY(A1930))</f>
        <v>36722</v>
      </c>
      <c r="C1930" s="33" t="n">
        <f aca="false">VLOOKUP(B1930, $R$9:$S$13, 2)</f>
        <v>36789</v>
      </c>
      <c r="D1930" s="34" t="n">
        <f aca="false">IF(OR(C1930=B1930, AND(C1930&lt;&gt;C1929, C1929&gt;B1929)), 1, 0)</f>
        <v>0</v>
      </c>
      <c r="E1930" s="4" t="n">
        <f aca="false" t="array" ref="E1930:E1930">INDEX($A$9:A1929, MAX(IF($D$9:D1929=1, ROW(D$9:$D1929)-ROW($D$9)+1, 0)))</f>
        <v>46559</v>
      </c>
      <c r="F1930" s="36" t="n">
        <f aca="false">(A1930-$A$2)/365.25</f>
        <v>7.36208076659822</v>
      </c>
      <c r="G1930" s="37" t="n">
        <f aca="false">INDEX('Default Prob'!$P$5:$P$14,MIN(1+_xlfn.IFNA(MATCH(F1930,'Default Prob'!$F$5:$F$14,1),0),COUNT('Default Prob'!$P$5:$P$14)))</f>
        <v>0.0388543457092687</v>
      </c>
      <c r="H1930" s="37" t="n">
        <f aca="false">H1929*EXP(-G1929*(F1930-F1929))</f>
        <v>0.740344154260662</v>
      </c>
      <c r="I1930" s="38" t="n">
        <f aca="false">H1929-H1930</f>
        <v>7.87600760354667E-005</v>
      </c>
      <c r="J1930" s="39" t="n">
        <f aca="false">INDEX('Default Prob'!$C$3:$C$20, _xlfn.IFNA(MATCH(F1930, 'Default Prob'!$B$3:$B$20, 1), 1))</f>
        <v>-0.00279</v>
      </c>
      <c r="K1930" s="40" t="n">
        <f aca="false">1/((1+J1930)^F1930)</f>
        <v>1.02078191028206</v>
      </c>
      <c r="L1930" s="41" t="n">
        <f aca="false">IF(AND(D1930, A1930 &lt;= $G$2), $D$5*$D$2*(A1930-E1930)/365.25, 0)</f>
        <v>0</v>
      </c>
      <c r="M1930" s="41" t="n">
        <f aca="false">IF(A1930&lt;=$G$2, $D$5*$D$2*(A1930-E1930)/365.25, 0)</f>
        <v>0</v>
      </c>
      <c r="N1930" s="42" t="n">
        <f aca="false">(L1930*H1930 + M1930*I1930) * K1930</f>
        <v>0</v>
      </c>
      <c r="O1930" s="43" t="n">
        <f aca="false">IF(A1930&lt;=$G$2, $D$2*(1-$D$3), 0)</f>
        <v>0</v>
      </c>
      <c r="P1930" s="44" t="n">
        <f aca="false">O1930*I1930*K1930</f>
        <v>0</v>
      </c>
    </row>
    <row r="1931" customFormat="false" ht="15" hidden="false" customHeight="false" outlineLevel="0" collapsed="false">
      <c r="A1931" s="4" t="n">
        <f aca="false">WORKDAY(A1930, 1)</f>
        <v>46584</v>
      </c>
      <c r="B1931" s="33" t="n">
        <f aca="false">DATE(2000, MONTH(A1931), DAY(A1931))</f>
        <v>36723</v>
      </c>
      <c r="C1931" s="33" t="n">
        <f aca="false">VLOOKUP(B1931, $R$9:$S$13, 2)</f>
        <v>36789</v>
      </c>
      <c r="D1931" s="34" t="n">
        <f aca="false">IF(OR(C1931=B1931, AND(C1931&lt;&gt;C1930, C1930&gt;B1930)), 1, 0)</f>
        <v>0</v>
      </c>
      <c r="E1931" s="4" t="n">
        <f aca="false" t="array" ref="E1931:E1931">INDEX($A$9:A1930, MAX(IF($D$9:D1930=1, ROW(D$9:$D1930)-ROW($D$9)+1, 0)))</f>
        <v>46559</v>
      </c>
      <c r="F1931" s="36" t="n">
        <f aca="false">(A1931-$A$2)/365.25</f>
        <v>7.36481861738535</v>
      </c>
      <c r="G1931" s="37" t="n">
        <f aca="false">INDEX('Default Prob'!$P$5:$P$14,MIN(1+_xlfn.IFNA(MATCH(F1931,'Default Prob'!$F$5:$F$14,1),0),COUNT('Default Prob'!$P$5:$P$14)))</f>
        <v>0.0388543457092687</v>
      </c>
      <c r="H1931" s="37" t="n">
        <f aca="false">H1930*EXP(-G1930*(F1931-F1930))</f>
        <v>0.740265402562472</v>
      </c>
      <c r="I1931" s="38" t="n">
        <f aca="false">H1930-H1931</f>
        <v>7.87516981889391E-005</v>
      </c>
      <c r="J1931" s="39" t="n">
        <f aca="false">INDEX('Default Prob'!$C$3:$C$20, _xlfn.IFNA(MATCH(F1931, 'Default Prob'!$B$3:$B$20, 1), 1))</f>
        <v>-0.00279</v>
      </c>
      <c r="K1931" s="40" t="n">
        <f aca="false">1/((1+J1931)^F1931)</f>
        <v>1.02078971855797</v>
      </c>
      <c r="L1931" s="41" t="n">
        <f aca="false">IF(AND(D1931, A1931 &lt;= $G$2), $D$5*$D$2*(A1931-E1931)/365.25, 0)</f>
        <v>0</v>
      </c>
      <c r="M1931" s="41" t="n">
        <f aca="false">IF(A1931&lt;=$G$2, $D$5*$D$2*(A1931-E1931)/365.25, 0)</f>
        <v>0</v>
      </c>
      <c r="N1931" s="42" t="n">
        <f aca="false">(L1931*H1931 + M1931*I1931) * K1931</f>
        <v>0</v>
      </c>
      <c r="O1931" s="43" t="n">
        <f aca="false">IF(A1931&lt;=$G$2, $D$2*(1-$D$3), 0)</f>
        <v>0</v>
      </c>
      <c r="P1931" s="44" t="n">
        <f aca="false">O1931*I1931*K1931</f>
        <v>0</v>
      </c>
    </row>
    <row r="1932" customFormat="false" ht="15" hidden="false" customHeight="false" outlineLevel="0" collapsed="false">
      <c r="A1932" s="4" t="n">
        <f aca="false">WORKDAY(A1931, 1)</f>
        <v>46587</v>
      </c>
      <c r="B1932" s="33" t="n">
        <f aca="false">DATE(2000, MONTH(A1932), DAY(A1932))</f>
        <v>36726</v>
      </c>
      <c r="C1932" s="33" t="n">
        <f aca="false">VLOOKUP(B1932, $R$9:$S$13, 2)</f>
        <v>36789</v>
      </c>
      <c r="D1932" s="34" t="n">
        <f aca="false">IF(OR(C1932=B1932, AND(C1932&lt;&gt;C1931, C1931&gt;B1931)), 1, 0)</f>
        <v>0</v>
      </c>
      <c r="E1932" s="4" t="n">
        <f aca="false" t="array" ref="E1932:E1932">INDEX($A$9:A1931, MAX(IF($D$9:D1931=1, ROW(D$9:$D1931)-ROW($D$9)+1, 0)))</f>
        <v>46559</v>
      </c>
      <c r="F1932" s="36" t="n">
        <f aca="false">(A1932-$A$2)/365.25</f>
        <v>7.37303216974675</v>
      </c>
      <c r="G1932" s="37" t="n">
        <f aca="false">INDEX('Default Prob'!$P$5:$P$14,MIN(1+_xlfn.IFNA(MATCH(F1932,'Default Prob'!$F$5:$F$14,1),0),COUNT('Default Prob'!$P$5:$P$14)))</f>
        <v>0.0388543457092687</v>
      </c>
      <c r="H1932" s="37" t="n">
        <f aca="false">H1931*EXP(-G1931*(F1932-F1931))</f>
        <v>0.740029197726074</v>
      </c>
      <c r="I1932" s="38" t="n">
        <f aca="false">H1931-H1932</f>
        <v>0.000236204836398524</v>
      </c>
      <c r="J1932" s="39" t="n">
        <f aca="false">INDEX('Default Prob'!$C$3:$C$20, _xlfn.IFNA(MATCH(F1932, 'Default Prob'!$B$3:$B$20, 1), 1))</f>
        <v>-0.00279</v>
      </c>
      <c r="K1932" s="40" t="n">
        <f aca="false">1/((1+J1932)^F1932)</f>
        <v>1.02081314374408</v>
      </c>
      <c r="L1932" s="41" t="n">
        <f aca="false">IF(AND(D1932, A1932 &lt;= $G$2), $D$5*$D$2*(A1932-E1932)/365.25, 0)</f>
        <v>0</v>
      </c>
      <c r="M1932" s="41" t="n">
        <f aca="false">IF(A1932&lt;=$G$2, $D$5*$D$2*(A1932-E1932)/365.25, 0)</f>
        <v>0</v>
      </c>
      <c r="N1932" s="42" t="n">
        <f aca="false">(L1932*H1932 + M1932*I1932) * K1932</f>
        <v>0</v>
      </c>
      <c r="O1932" s="43" t="n">
        <f aca="false">IF(A1932&lt;=$G$2, $D$2*(1-$D$3), 0)</f>
        <v>0</v>
      </c>
      <c r="P1932" s="44" t="n">
        <f aca="false">O1932*I1932*K1932</f>
        <v>0</v>
      </c>
    </row>
    <row r="1933" customFormat="false" ht="15" hidden="false" customHeight="false" outlineLevel="0" collapsed="false">
      <c r="A1933" s="4" t="n">
        <f aca="false">WORKDAY(A1932, 1)</f>
        <v>46588</v>
      </c>
      <c r="B1933" s="33" t="n">
        <f aca="false">DATE(2000, MONTH(A1933), DAY(A1933))</f>
        <v>36727</v>
      </c>
      <c r="C1933" s="33" t="n">
        <f aca="false">VLOOKUP(B1933, $R$9:$S$13, 2)</f>
        <v>36789</v>
      </c>
      <c r="D1933" s="34" t="n">
        <f aca="false">IF(OR(C1933=B1933, AND(C1933&lt;&gt;C1932, C1932&gt;B1932)), 1, 0)</f>
        <v>0</v>
      </c>
      <c r="E1933" s="4" t="n">
        <f aca="false" t="array" ref="E1933:E1933">INDEX($A$9:A1932, MAX(IF($D$9:D1932=1, ROW(D$9:$D1932)-ROW($D$9)+1, 0)))</f>
        <v>46559</v>
      </c>
      <c r="F1933" s="36" t="n">
        <f aca="false">(A1933-$A$2)/365.25</f>
        <v>7.37577002053388</v>
      </c>
      <c r="G1933" s="37" t="n">
        <f aca="false">INDEX('Default Prob'!$P$5:$P$14,MIN(1+_xlfn.IFNA(MATCH(F1933,'Default Prob'!$F$5:$F$14,1),0),COUNT('Default Prob'!$P$5:$P$14)))</f>
        <v>0.0388543457092687</v>
      </c>
      <c r="H1933" s="37" t="n">
        <f aca="false">H1932*EXP(-G1932*(F1933-F1932))</f>
        <v>0.739950479530361</v>
      </c>
      <c r="I1933" s="38" t="n">
        <f aca="false">H1932-H1933</f>
        <v>7.87181957133676E-005</v>
      </c>
      <c r="J1933" s="39" t="n">
        <f aca="false">INDEX('Default Prob'!$C$3:$C$20, _xlfn.IFNA(MATCH(F1933, 'Default Prob'!$B$3:$B$20, 1), 1))</f>
        <v>-0.00279</v>
      </c>
      <c r="K1933" s="40" t="n">
        <f aca="false">1/((1+J1933)^F1933)</f>
        <v>1.02082095225891</v>
      </c>
      <c r="L1933" s="41" t="n">
        <f aca="false">IF(AND(D1933, A1933 &lt;= $G$2), $D$5*$D$2*(A1933-E1933)/365.25, 0)</f>
        <v>0</v>
      </c>
      <c r="M1933" s="41" t="n">
        <f aca="false">IF(A1933&lt;=$G$2, $D$5*$D$2*(A1933-E1933)/365.25, 0)</f>
        <v>0</v>
      </c>
      <c r="N1933" s="42" t="n">
        <f aca="false">(L1933*H1933 + M1933*I1933) * K1933</f>
        <v>0</v>
      </c>
      <c r="O1933" s="43" t="n">
        <f aca="false">IF(A1933&lt;=$G$2, $D$2*(1-$D$3), 0)</f>
        <v>0</v>
      </c>
      <c r="P1933" s="44" t="n">
        <f aca="false">O1933*I1933*K1933</f>
        <v>0</v>
      </c>
    </row>
    <row r="1934" customFormat="false" ht="15" hidden="false" customHeight="false" outlineLevel="0" collapsed="false">
      <c r="A1934" s="4" t="n">
        <f aca="false">WORKDAY(A1933, 1)</f>
        <v>46589</v>
      </c>
      <c r="B1934" s="33" t="n">
        <f aca="false">DATE(2000, MONTH(A1934), DAY(A1934))</f>
        <v>36728</v>
      </c>
      <c r="C1934" s="33" t="n">
        <f aca="false">VLOOKUP(B1934, $R$9:$S$13, 2)</f>
        <v>36789</v>
      </c>
      <c r="D1934" s="34" t="n">
        <f aca="false">IF(OR(C1934=B1934, AND(C1934&lt;&gt;C1933, C1933&gt;B1933)), 1, 0)</f>
        <v>0</v>
      </c>
      <c r="E1934" s="4" t="n">
        <f aca="false" t="array" ref="E1934:E1934">INDEX($A$9:A1933, MAX(IF($D$9:D1933=1, ROW(D$9:$D1933)-ROW($D$9)+1, 0)))</f>
        <v>46559</v>
      </c>
      <c r="F1934" s="36" t="n">
        <f aca="false">(A1934-$A$2)/365.25</f>
        <v>7.37850787132101</v>
      </c>
      <c r="G1934" s="37" t="n">
        <f aca="false">INDEX('Default Prob'!$P$5:$P$14,MIN(1+_xlfn.IFNA(MATCH(F1934,'Default Prob'!$F$5:$F$14,1),0),COUNT('Default Prob'!$P$5:$P$14)))</f>
        <v>0.0388543457092687</v>
      </c>
      <c r="H1934" s="37" t="n">
        <f aca="false">H1933*EXP(-G1933*(F1934-F1933))</f>
        <v>0.739871769708039</v>
      </c>
      <c r="I1934" s="38" t="n">
        <f aca="false">H1933-H1934</f>
        <v>7.87098223217209E-005</v>
      </c>
      <c r="J1934" s="39" t="n">
        <f aca="false">INDEX('Default Prob'!$C$3:$C$20, _xlfn.IFNA(MATCH(F1934, 'Default Prob'!$B$3:$B$20, 1), 1))</f>
        <v>-0.00279</v>
      </c>
      <c r="K1934" s="40" t="n">
        <f aca="false">1/((1+J1934)^F1934)</f>
        <v>1.02082876083346</v>
      </c>
      <c r="L1934" s="41" t="n">
        <f aca="false">IF(AND(D1934, A1934 &lt;= $G$2), $D$5*$D$2*(A1934-E1934)/365.25, 0)</f>
        <v>0</v>
      </c>
      <c r="M1934" s="41" t="n">
        <f aca="false">IF(A1934&lt;=$G$2, $D$5*$D$2*(A1934-E1934)/365.25, 0)</f>
        <v>0</v>
      </c>
      <c r="N1934" s="42" t="n">
        <f aca="false">(L1934*H1934 + M1934*I1934) * K1934</f>
        <v>0</v>
      </c>
      <c r="O1934" s="43" t="n">
        <f aca="false">IF(A1934&lt;=$G$2, $D$2*(1-$D$3), 0)</f>
        <v>0</v>
      </c>
      <c r="P1934" s="44" t="n">
        <f aca="false">O1934*I1934*K1934</f>
        <v>0</v>
      </c>
    </row>
    <row r="1935" customFormat="false" ht="15" hidden="false" customHeight="false" outlineLevel="0" collapsed="false">
      <c r="A1935" s="4" t="n">
        <f aca="false">WORKDAY(A1934, 1)</f>
        <v>46590</v>
      </c>
      <c r="B1935" s="33" t="n">
        <f aca="false">DATE(2000, MONTH(A1935), DAY(A1935))</f>
        <v>36729</v>
      </c>
      <c r="C1935" s="33" t="n">
        <f aca="false">VLOOKUP(B1935, $R$9:$S$13, 2)</f>
        <v>36789</v>
      </c>
      <c r="D1935" s="34" t="n">
        <f aca="false">IF(OR(C1935=B1935, AND(C1935&lt;&gt;C1934, C1934&gt;B1934)), 1, 0)</f>
        <v>0</v>
      </c>
      <c r="E1935" s="4" t="n">
        <f aca="false" t="array" ref="E1935:E1935">INDEX($A$9:A1934, MAX(IF($D$9:D1934=1, ROW(D$9:$D1934)-ROW($D$9)+1, 0)))</f>
        <v>46559</v>
      </c>
      <c r="F1935" s="36" t="n">
        <f aca="false">(A1935-$A$2)/365.25</f>
        <v>7.38124572210814</v>
      </c>
      <c r="G1935" s="37" t="n">
        <f aca="false">INDEX('Default Prob'!$P$5:$P$14,MIN(1+_xlfn.IFNA(MATCH(F1935,'Default Prob'!$F$5:$F$14,1),0),COUNT('Default Prob'!$P$5:$P$14)))</f>
        <v>0.0388543457092687</v>
      </c>
      <c r="H1935" s="37" t="n">
        <f aca="false">H1934*EXP(-G1934*(F1935-F1934))</f>
        <v>0.739793068258218</v>
      </c>
      <c r="I1935" s="38" t="n">
        <f aca="false">H1934-H1935</f>
        <v>7.8701449820695E-005</v>
      </c>
      <c r="J1935" s="39" t="n">
        <f aca="false">INDEX('Default Prob'!$C$3:$C$20, _xlfn.IFNA(MATCH(F1935, 'Default Prob'!$B$3:$B$20, 1), 1))</f>
        <v>-0.00279</v>
      </c>
      <c r="K1935" s="40" t="n">
        <f aca="false">1/((1+J1935)^F1935)</f>
        <v>1.02083656946775</v>
      </c>
      <c r="L1935" s="41" t="n">
        <f aca="false">IF(AND(D1935, A1935 &lt;= $G$2), $D$5*$D$2*(A1935-E1935)/365.25, 0)</f>
        <v>0</v>
      </c>
      <c r="M1935" s="41" t="n">
        <f aca="false">IF(A1935&lt;=$G$2, $D$5*$D$2*(A1935-E1935)/365.25, 0)</f>
        <v>0</v>
      </c>
      <c r="N1935" s="42" t="n">
        <f aca="false">(L1935*H1935 + M1935*I1935) * K1935</f>
        <v>0</v>
      </c>
      <c r="O1935" s="43" t="n">
        <f aca="false">IF(A1935&lt;=$G$2, $D$2*(1-$D$3), 0)</f>
        <v>0</v>
      </c>
      <c r="P1935" s="44" t="n">
        <f aca="false">O1935*I1935*K1935</f>
        <v>0</v>
      </c>
    </row>
    <row r="1936" customFormat="false" ht="15" hidden="false" customHeight="false" outlineLevel="0" collapsed="false">
      <c r="A1936" s="4" t="n">
        <f aca="false">WORKDAY(A1935, 1)</f>
        <v>46591</v>
      </c>
      <c r="B1936" s="33" t="n">
        <f aca="false">DATE(2000, MONTH(A1936), DAY(A1936))</f>
        <v>36730</v>
      </c>
      <c r="C1936" s="33" t="n">
        <f aca="false">VLOOKUP(B1936, $R$9:$S$13, 2)</f>
        <v>36789</v>
      </c>
      <c r="D1936" s="34" t="n">
        <f aca="false">IF(OR(C1936=B1936, AND(C1936&lt;&gt;C1935, C1935&gt;B1935)), 1, 0)</f>
        <v>0</v>
      </c>
      <c r="E1936" s="4" t="n">
        <f aca="false" t="array" ref="E1936:E1936">INDEX($A$9:A1935, MAX(IF($D$9:D1935=1, ROW(D$9:$D1935)-ROW($D$9)+1, 0)))</f>
        <v>46559</v>
      </c>
      <c r="F1936" s="36" t="n">
        <f aca="false">(A1936-$A$2)/365.25</f>
        <v>7.38398357289528</v>
      </c>
      <c r="G1936" s="37" t="n">
        <f aca="false">INDEX('Default Prob'!$P$5:$P$14,MIN(1+_xlfn.IFNA(MATCH(F1936,'Default Prob'!$F$5:$F$14,1),0),COUNT('Default Prob'!$P$5:$P$14)))</f>
        <v>0.0388543457092687</v>
      </c>
      <c r="H1936" s="37" t="n">
        <f aca="false">H1935*EXP(-G1935*(F1936-F1935))</f>
        <v>0.739714375180008</v>
      </c>
      <c r="I1936" s="38" t="n">
        <f aca="false">H1935-H1936</f>
        <v>7.86930782102901E-005</v>
      </c>
      <c r="J1936" s="39" t="n">
        <f aca="false">INDEX('Default Prob'!$C$3:$C$20, _xlfn.IFNA(MATCH(F1936, 'Default Prob'!$B$3:$B$20, 1), 1))</f>
        <v>-0.00279</v>
      </c>
      <c r="K1936" s="40" t="n">
        <f aca="false">1/((1+J1936)^F1936)</f>
        <v>1.02084437816176</v>
      </c>
      <c r="L1936" s="41" t="n">
        <f aca="false">IF(AND(D1936, A1936 &lt;= $G$2), $D$5*$D$2*(A1936-E1936)/365.25, 0)</f>
        <v>0</v>
      </c>
      <c r="M1936" s="41" t="n">
        <f aca="false">IF(A1936&lt;=$G$2, $D$5*$D$2*(A1936-E1936)/365.25, 0)</f>
        <v>0</v>
      </c>
      <c r="N1936" s="42" t="n">
        <f aca="false">(L1936*H1936 + M1936*I1936) * K1936</f>
        <v>0</v>
      </c>
      <c r="O1936" s="43" t="n">
        <f aca="false">IF(A1936&lt;=$G$2, $D$2*(1-$D$3), 0)</f>
        <v>0</v>
      </c>
      <c r="P1936" s="44" t="n">
        <f aca="false">O1936*I1936*K1936</f>
        <v>0</v>
      </c>
    </row>
    <row r="1937" customFormat="false" ht="15" hidden="false" customHeight="false" outlineLevel="0" collapsed="false">
      <c r="A1937" s="4" t="n">
        <f aca="false">WORKDAY(A1936, 1)</f>
        <v>46594</v>
      </c>
      <c r="B1937" s="33" t="n">
        <f aca="false">DATE(2000, MONTH(A1937), DAY(A1937))</f>
        <v>36733</v>
      </c>
      <c r="C1937" s="33" t="n">
        <f aca="false">VLOOKUP(B1937, $R$9:$S$13, 2)</f>
        <v>36789</v>
      </c>
      <c r="D1937" s="34" t="n">
        <f aca="false">IF(OR(C1937=B1937, AND(C1937&lt;&gt;C1936, C1936&gt;B1936)), 1, 0)</f>
        <v>0</v>
      </c>
      <c r="E1937" s="4" t="n">
        <f aca="false" t="array" ref="E1937:E1937">INDEX($A$9:A1936, MAX(IF($D$9:D1936=1, ROW(D$9:$D1936)-ROW($D$9)+1, 0)))</f>
        <v>46559</v>
      </c>
      <c r="F1937" s="36" t="n">
        <f aca="false">(A1937-$A$2)/365.25</f>
        <v>7.39219712525667</v>
      </c>
      <c r="G1937" s="37" t="n">
        <f aca="false">INDEX('Default Prob'!$P$5:$P$14,MIN(1+_xlfn.IFNA(MATCH(F1937,'Default Prob'!$F$5:$F$14,1),0),COUNT('Default Prob'!$P$5:$P$14)))</f>
        <v>0.0388543457092687</v>
      </c>
      <c r="H1937" s="37" t="n">
        <f aca="false">H1936*EXP(-G1936*(F1937-F1936))</f>
        <v>0.739478346166135</v>
      </c>
      <c r="I1937" s="38" t="n">
        <f aca="false">H1936-H1937</f>
        <v>0.000236029013872874</v>
      </c>
      <c r="J1937" s="39" t="n">
        <f aca="false">INDEX('Default Prob'!$C$3:$C$20, _xlfn.IFNA(MATCH(F1937, 'Default Prob'!$B$3:$B$20, 1), 1))</f>
        <v>-0.00279</v>
      </c>
      <c r="K1937" s="40" t="n">
        <f aca="false">1/((1+J1937)^F1937)</f>
        <v>1.0208678046022</v>
      </c>
      <c r="L1937" s="41" t="n">
        <f aca="false">IF(AND(D1937, A1937 &lt;= $G$2), $D$5*$D$2*(A1937-E1937)/365.25, 0)</f>
        <v>0</v>
      </c>
      <c r="M1937" s="41" t="n">
        <f aca="false">IF(A1937&lt;=$G$2, $D$5*$D$2*(A1937-E1937)/365.25, 0)</f>
        <v>0</v>
      </c>
      <c r="N1937" s="42" t="n">
        <f aca="false">(L1937*H1937 + M1937*I1937) * K1937</f>
        <v>0</v>
      </c>
      <c r="O1937" s="43" t="n">
        <f aca="false">IF(A1937&lt;=$G$2, $D$2*(1-$D$3), 0)</f>
        <v>0</v>
      </c>
      <c r="P1937" s="44" t="n">
        <f aca="false">O1937*I1937*K1937</f>
        <v>0</v>
      </c>
    </row>
    <row r="1938" customFormat="false" ht="15" hidden="false" customHeight="false" outlineLevel="0" collapsed="false">
      <c r="A1938" s="4" t="n">
        <f aca="false">WORKDAY(A1937, 1)</f>
        <v>46595</v>
      </c>
      <c r="B1938" s="33" t="n">
        <f aca="false">DATE(2000, MONTH(A1938), DAY(A1938))</f>
        <v>36734</v>
      </c>
      <c r="C1938" s="33" t="n">
        <f aca="false">VLOOKUP(B1938, $R$9:$S$13, 2)</f>
        <v>36789</v>
      </c>
      <c r="D1938" s="34" t="n">
        <f aca="false">IF(OR(C1938=B1938, AND(C1938&lt;&gt;C1937, C1937&gt;B1937)), 1, 0)</f>
        <v>0</v>
      </c>
      <c r="E1938" s="4" t="n">
        <f aca="false" t="array" ref="E1938:E1938">INDEX($A$9:A1937, MAX(IF($D$9:D1937=1, ROW(D$9:$D1937)-ROW($D$9)+1, 0)))</f>
        <v>46559</v>
      </c>
      <c r="F1938" s="36" t="n">
        <f aca="false">(A1938-$A$2)/365.25</f>
        <v>7.39493497604381</v>
      </c>
      <c r="G1938" s="37" t="n">
        <f aca="false">INDEX('Default Prob'!$P$5:$P$14,MIN(1+_xlfn.IFNA(MATCH(F1938,'Default Prob'!$F$5:$F$14,1),0),COUNT('Default Prob'!$P$5:$P$14)))</f>
        <v>0.0388543457092687</v>
      </c>
      <c r="H1938" s="37" t="n">
        <f aca="false">H1937*EXP(-G1937*(F1938-F1937))</f>
        <v>0.739399686565462</v>
      </c>
      <c r="I1938" s="38" t="n">
        <f aca="false">H1937-H1938</f>
        <v>7.86596006727702E-005</v>
      </c>
      <c r="J1938" s="39" t="n">
        <f aca="false">INDEX('Default Prob'!$C$3:$C$20, _xlfn.IFNA(MATCH(F1938, 'Default Prob'!$B$3:$B$20, 1), 1))</f>
        <v>-0.00279</v>
      </c>
      <c r="K1938" s="40" t="n">
        <f aca="false">1/((1+J1938)^F1938)</f>
        <v>1.02087561353515</v>
      </c>
      <c r="L1938" s="41" t="n">
        <f aca="false">IF(AND(D1938, A1938 &lt;= $G$2), $D$5*$D$2*(A1938-E1938)/365.25, 0)</f>
        <v>0</v>
      </c>
      <c r="M1938" s="41" t="n">
        <f aca="false">IF(A1938&lt;=$G$2, $D$5*$D$2*(A1938-E1938)/365.25, 0)</f>
        <v>0</v>
      </c>
      <c r="N1938" s="42" t="n">
        <f aca="false">(L1938*H1938 + M1938*I1938) * K1938</f>
        <v>0</v>
      </c>
      <c r="O1938" s="43" t="n">
        <f aca="false">IF(A1938&lt;=$G$2, $D$2*(1-$D$3), 0)</f>
        <v>0</v>
      </c>
      <c r="P1938" s="44" t="n">
        <f aca="false">O1938*I1938*K1938</f>
        <v>0</v>
      </c>
    </row>
    <row r="1939" customFormat="false" ht="15" hidden="false" customHeight="false" outlineLevel="0" collapsed="false">
      <c r="A1939" s="4" t="n">
        <f aca="false">WORKDAY(A1938, 1)</f>
        <v>46596</v>
      </c>
      <c r="B1939" s="33" t="n">
        <f aca="false">DATE(2000, MONTH(A1939), DAY(A1939))</f>
        <v>36735</v>
      </c>
      <c r="C1939" s="33" t="n">
        <f aca="false">VLOOKUP(B1939, $R$9:$S$13, 2)</f>
        <v>36789</v>
      </c>
      <c r="D1939" s="34" t="n">
        <f aca="false">IF(OR(C1939=B1939, AND(C1939&lt;&gt;C1938, C1938&gt;B1938)), 1, 0)</f>
        <v>0</v>
      </c>
      <c r="E1939" s="4" t="n">
        <f aca="false" t="array" ref="E1939:E1939">INDEX($A$9:A1938, MAX(IF($D$9:D1938=1, ROW(D$9:$D1938)-ROW($D$9)+1, 0)))</f>
        <v>46559</v>
      </c>
      <c r="F1939" s="36" t="n">
        <f aca="false">(A1939-$A$2)/365.25</f>
        <v>7.39767282683094</v>
      </c>
      <c r="G1939" s="37" t="n">
        <f aca="false">INDEX('Default Prob'!$P$5:$P$14,MIN(1+_xlfn.IFNA(MATCH(F1939,'Default Prob'!$F$5:$F$14,1),0),COUNT('Default Prob'!$P$5:$P$14)))</f>
        <v>0.0388543457092687</v>
      </c>
      <c r="H1939" s="37" t="n">
        <f aca="false">H1938*EXP(-G1938*(F1939-F1938))</f>
        <v>0.739321035331948</v>
      </c>
      <c r="I1939" s="38" t="n">
        <f aca="false">H1938-H1939</f>
        <v>7.86512335139156E-005</v>
      </c>
      <c r="J1939" s="39" t="n">
        <f aca="false">INDEX('Default Prob'!$C$3:$C$20, _xlfn.IFNA(MATCH(F1939, 'Default Prob'!$B$3:$B$20, 1), 1))</f>
        <v>-0.00279</v>
      </c>
      <c r="K1939" s="40" t="n">
        <f aca="false">1/((1+J1939)^F1939)</f>
        <v>1.02088342252783</v>
      </c>
      <c r="L1939" s="41" t="n">
        <f aca="false">IF(AND(D1939, A1939 &lt;= $G$2), $D$5*$D$2*(A1939-E1939)/365.25, 0)</f>
        <v>0</v>
      </c>
      <c r="M1939" s="41" t="n">
        <f aca="false">IF(A1939&lt;=$G$2, $D$5*$D$2*(A1939-E1939)/365.25, 0)</f>
        <v>0</v>
      </c>
      <c r="N1939" s="42" t="n">
        <f aca="false">(L1939*H1939 + M1939*I1939) * K1939</f>
        <v>0</v>
      </c>
      <c r="O1939" s="43" t="n">
        <f aca="false">IF(A1939&lt;=$G$2, $D$2*(1-$D$3), 0)</f>
        <v>0</v>
      </c>
      <c r="P1939" s="44" t="n">
        <f aca="false">O1939*I1939*K1939</f>
        <v>0</v>
      </c>
    </row>
    <row r="1940" customFormat="false" ht="15" hidden="false" customHeight="false" outlineLevel="0" collapsed="false">
      <c r="A1940" s="4" t="n">
        <f aca="false">WORKDAY(A1939, 1)</f>
        <v>46597</v>
      </c>
      <c r="B1940" s="33" t="n">
        <f aca="false">DATE(2000, MONTH(A1940), DAY(A1940))</f>
        <v>36736</v>
      </c>
      <c r="C1940" s="33" t="n">
        <f aca="false">VLOOKUP(B1940, $R$9:$S$13, 2)</f>
        <v>36789</v>
      </c>
      <c r="D1940" s="34" t="n">
        <f aca="false">IF(OR(C1940=B1940, AND(C1940&lt;&gt;C1939, C1939&gt;B1939)), 1, 0)</f>
        <v>0</v>
      </c>
      <c r="E1940" s="4" t="n">
        <f aca="false" t="array" ref="E1940:E1940">INDEX($A$9:A1939, MAX(IF($D$9:D1939=1, ROW(D$9:$D1939)-ROW($D$9)+1, 0)))</f>
        <v>46559</v>
      </c>
      <c r="F1940" s="36" t="n">
        <f aca="false">(A1940-$A$2)/365.25</f>
        <v>7.40041067761807</v>
      </c>
      <c r="G1940" s="37" t="n">
        <f aca="false">INDEX('Default Prob'!$P$5:$P$14,MIN(1+_xlfn.IFNA(MATCH(F1940,'Default Prob'!$F$5:$F$14,1),0),COUNT('Default Prob'!$P$5:$P$14)))</f>
        <v>0.0388543457092687</v>
      </c>
      <c r="H1940" s="37" t="n">
        <f aca="false">H1939*EXP(-G1939*(F1940-F1939))</f>
        <v>0.739242392464703</v>
      </c>
      <c r="I1940" s="38" t="n">
        <f aca="false">H1939-H1940</f>
        <v>7.86428672451267E-005</v>
      </c>
      <c r="J1940" s="39" t="n">
        <f aca="false">INDEX('Default Prob'!$C$3:$C$20, _xlfn.IFNA(MATCH(F1940, 'Default Prob'!$B$3:$B$20, 1), 1))</f>
        <v>-0.00279</v>
      </c>
      <c r="K1940" s="40" t="n">
        <f aca="false">1/((1+J1940)^F1940)</f>
        <v>1.02089123158024</v>
      </c>
      <c r="L1940" s="41" t="n">
        <f aca="false">IF(AND(D1940, A1940 &lt;= $G$2), $D$5*$D$2*(A1940-E1940)/365.25, 0)</f>
        <v>0</v>
      </c>
      <c r="M1940" s="41" t="n">
        <f aca="false">IF(A1940&lt;=$G$2, $D$5*$D$2*(A1940-E1940)/365.25, 0)</f>
        <v>0</v>
      </c>
      <c r="N1940" s="42" t="n">
        <f aca="false">(L1940*H1940 + M1940*I1940) * K1940</f>
        <v>0</v>
      </c>
      <c r="O1940" s="43" t="n">
        <f aca="false">IF(A1940&lt;=$G$2, $D$2*(1-$D$3), 0)</f>
        <v>0</v>
      </c>
      <c r="P1940" s="44" t="n">
        <f aca="false">O1940*I1940*K1940</f>
        <v>0</v>
      </c>
    </row>
    <row r="1941" customFormat="false" ht="15" hidden="false" customHeight="false" outlineLevel="0" collapsed="false">
      <c r="A1941" s="4" t="n">
        <f aca="false">WORKDAY(A1940, 1)</f>
        <v>46598</v>
      </c>
      <c r="B1941" s="33" t="n">
        <f aca="false">DATE(2000, MONTH(A1941), DAY(A1941))</f>
        <v>36737</v>
      </c>
      <c r="C1941" s="33" t="n">
        <f aca="false">VLOOKUP(B1941, $R$9:$S$13, 2)</f>
        <v>36789</v>
      </c>
      <c r="D1941" s="34" t="n">
        <f aca="false">IF(OR(C1941=B1941, AND(C1941&lt;&gt;C1940, C1940&gt;B1940)), 1, 0)</f>
        <v>0</v>
      </c>
      <c r="E1941" s="4" t="n">
        <f aca="false" t="array" ref="E1941:E1941">INDEX($A$9:A1940, MAX(IF($D$9:D1940=1, ROW(D$9:$D1940)-ROW($D$9)+1, 0)))</f>
        <v>46559</v>
      </c>
      <c r="F1941" s="36" t="n">
        <f aca="false">(A1941-$A$2)/365.25</f>
        <v>7.4031485284052</v>
      </c>
      <c r="G1941" s="37" t="n">
        <f aca="false">INDEX('Default Prob'!$P$5:$P$14,MIN(1+_xlfn.IFNA(MATCH(F1941,'Default Prob'!$F$5:$F$14,1),0),COUNT('Default Prob'!$P$5:$P$14)))</f>
        <v>0.0388543457092687</v>
      </c>
      <c r="H1941" s="37" t="n">
        <f aca="false">H1940*EXP(-G1940*(F1941-F1940))</f>
        <v>0.739163757962837</v>
      </c>
      <c r="I1941" s="38" t="n">
        <f aca="false">H1940-H1941</f>
        <v>7.86345018661816E-005</v>
      </c>
      <c r="J1941" s="39" t="n">
        <f aca="false">INDEX('Default Prob'!$C$3:$C$20, _xlfn.IFNA(MATCH(F1941, 'Default Prob'!$B$3:$B$20, 1), 1))</f>
        <v>-0.00279</v>
      </c>
      <c r="K1941" s="40" t="n">
        <f aca="false">1/((1+J1941)^F1941)</f>
        <v>1.02089904069238</v>
      </c>
      <c r="L1941" s="41" t="n">
        <f aca="false">IF(AND(D1941, A1941 &lt;= $G$2), $D$5*$D$2*(A1941-E1941)/365.25, 0)</f>
        <v>0</v>
      </c>
      <c r="M1941" s="41" t="n">
        <f aca="false">IF(A1941&lt;=$G$2, $D$5*$D$2*(A1941-E1941)/365.25, 0)</f>
        <v>0</v>
      </c>
      <c r="N1941" s="42" t="n">
        <f aca="false">(L1941*H1941 + M1941*I1941) * K1941</f>
        <v>0</v>
      </c>
      <c r="O1941" s="43" t="n">
        <f aca="false">IF(A1941&lt;=$G$2, $D$2*(1-$D$3), 0)</f>
        <v>0</v>
      </c>
      <c r="P1941" s="44" t="n">
        <f aca="false">O1941*I1941*K1941</f>
        <v>0</v>
      </c>
    </row>
    <row r="1942" customFormat="false" ht="15" hidden="false" customHeight="false" outlineLevel="0" collapsed="false">
      <c r="A1942" s="4" t="n">
        <f aca="false">WORKDAY(A1941, 1)</f>
        <v>46601</v>
      </c>
      <c r="B1942" s="33" t="n">
        <f aca="false">DATE(2000, MONTH(A1942), DAY(A1942))</f>
        <v>36740</v>
      </c>
      <c r="C1942" s="33" t="n">
        <f aca="false">VLOOKUP(B1942, $R$9:$S$13, 2)</f>
        <v>36789</v>
      </c>
      <c r="D1942" s="34" t="n">
        <f aca="false">IF(OR(C1942=B1942, AND(C1942&lt;&gt;C1941, C1941&gt;B1941)), 1, 0)</f>
        <v>0</v>
      </c>
      <c r="E1942" s="4" t="n">
        <f aca="false" t="array" ref="E1942:E1942">INDEX($A$9:A1941, MAX(IF($D$9:D1941=1, ROW(D$9:$D1941)-ROW($D$9)+1, 0)))</f>
        <v>46559</v>
      </c>
      <c r="F1942" s="36" t="n">
        <f aca="false">(A1942-$A$2)/365.25</f>
        <v>7.4113620807666</v>
      </c>
      <c r="G1942" s="37" t="n">
        <f aca="false">INDEX('Default Prob'!$P$5:$P$14,MIN(1+_xlfn.IFNA(MATCH(F1942,'Default Prob'!$F$5:$F$14,1),0),COUNT('Default Prob'!$P$5:$P$14)))</f>
        <v>0.0388543457092687</v>
      </c>
      <c r="H1942" s="37" t="n">
        <f aca="false">H1941*EXP(-G1941*(F1942-F1941))</f>
        <v>0.738927904640614</v>
      </c>
      <c r="I1942" s="38" t="n">
        <f aca="false">H1941-H1942</f>
        <v>0.000235853322223312</v>
      </c>
      <c r="J1942" s="39" t="n">
        <f aca="false">INDEX('Default Prob'!$C$3:$C$20, _xlfn.IFNA(MATCH(F1942, 'Default Prob'!$B$3:$B$20, 1), 1))</f>
        <v>-0.00279</v>
      </c>
      <c r="K1942" s="40" t="n">
        <f aca="false">1/((1+J1942)^F1942)</f>
        <v>1.02092246838722</v>
      </c>
      <c r="L1942" s="41" t="n">
        <f aca="false">IF(AND(D1942, A1942 &lt;= $G$2), $D$5*$D$2*(A1942-E1942)/365.25, 0)</f>
        <v>0</v>
      </c>
      <c r="M1942" s="41" t="n">
        <f aca="false">IF(A1942&lt;=$G$2, $D$5*$D$2*(A1942-E1942)/365.25, 0)</f>
        <v>0</v>
      </c>
      <c r="N1942" s="42" t="n">
        <f aca="false">(L1942*H1942 + M1942*I1942) * K1942</f>
        <v>0</v>
      </c>
      <c r="O1942" s="43" t="n">
        <f aca="false">IF(A1942&lt;=$G$2, $D$2*(1-$D$3), 0)</f>
        <v>0</v>
      </c>
      <c r="P1942" s="44" t="n">
        <f aca="false">O1942*I1942*K1942</f>
        <v>0</v>
      </c>
    </row>
    <row r="1943" customFormat="false" ht="15" hidden="false" customHeight="false" outlineLevel="0" collapsed="false">
      <c r="A1943" s="4" t="n">
        <f aca="false">WORKDAY(A1942, 1)</f>
        <v>46602</v>
      </c>
      <c r="B1943" s="33" t="n">
        <f aca="false">DATE(2000, MONTH(A1943), DAY(A1943))</f>
        <v>36741</v>
      </c>
      <c r="C1943" s="33" t="n">
        <f aca="false">VLOOKUP(B1943, $R$9:$S$13, 2)</f>
        <v>36789</v>
      </c>
      <c r="D1943" s="34" t="n">
        <f aca="false">IF(OR(C1943=B1943, AND(C1943&lt;&gt;C1942, C1942&gt;B1942)), 1, 0)</f>
        <v>0</v>
      </c>
      <c r="E1943" s="4" t="n">
        <f aca="false" t="array" ref="E1943:E1943">INDEX($A$9:A1942, MAX(IF($D$9:D1942=1, ROW(D$9:$D1942)-ROW($D$9)+1, 0)))</f>
        <v>46559</v>
      </c>
      <c r="F1943" s="36" t="n">
        <f aca="false">(A1943-$A$2)/365.25</f>
        <v>7.41409993155373</v>
      </c>
      <c r="G1943" s="37" t="n">
        <f aca="false">INDEX('Default Prob'!$P$5:$P$14,MIN(1+_xlfn.IFNA(MATCH(F1943,'Default Prob'!$F$5:$F$14,1),0),COUNT('Default Prob'!$P$5:$P$14)))</f>
        <v>0.0388543457092687</v>
      </c>
      <c r="H1943" s="37" t="n">
        <f aca="false">H1942*EXP(-G1942*(F1943-F1942))</f>
        <v>0.738849303591366</v>
      </c>
      <c r="I1943" s="38" t="n">
        <f aca="false">H1942-H1943</f>
        <v>7.86010492481726E-005</v>
      </c>
      <c r="J1943" s="39" t="n">
        <f aca="false">INDEX('Default Prob'!$C$3:$C$20, _xlfn.IFNA(MATCH(F1943, 'Default Prob'!$B$3:$B$20, 1), 1))</f>
        <v>-0.00279</v>
      </c>
      <c r="K1943" s="40" t="n">
        <f aca="false">1/((1+J1943)^F1943)</f>
        <v>1.0209302777383</v>
      </c>
      <c r="L1943" s="41" t="n">
        <f aca="false">IF(AND(D1943, A1943 &lt;= $G$2), $D$5*$D$2*(A1943-E1943)/365.25, 0)</f>
        <v>0</v>
      </c>
      <c r="M1943" s="41" t="n">
        <f aca="false">IF(A1943&lt;=$G$2, $D$5*$D$2*(A1943-E1943)/365.25, 0)</f>
        <v>0</v>
      </c>
      <c r="N1943" s="42" t="n">
        <f aca="false">(L1943*H1943 + M1943*I1943) * K1943</f>
        <v>0</v>
      </c>
      <c r="O1943" s="43" t="n">
        <f aca="false">IF(A1943&lt;=$G$2, $D$2*(1-$D$3), 0)</f>
        <v>0</v>
      </c>
      <c r="P1943" s="44" t="n">
        <f aca="false">O1943*I1943*K1943</f>
        <v>0</v>
      </c>
    </row>
    <row r="1944" customFormat="false" ht="15" hidden="false" customHeight="false" outlineLevel="0" collapsed="false">
      <c r="A1944" s="4" t="n">
        <f aca="false">WORKDAY(A1943, 1)</f>
        <v>46603</v>
      </c>
      <c r="B1944" s="33" t="n">
        <f aca="false">DATE(2000, MONTH(A1944), DAY(A1944))</f>
        <v>36742</v>
      </c>
      <c r="C1944" s="33" t="n">
        <f aca="false">VLOOKUP(B1944, $R$9:$S$13, 2)</f>
        <v>36789</v>
      </c>
      <c r="D1944" s="34" t="n">
        <f aca="false">IF(OR(C1944=B1944, AND(C1944&lt;&gt;C1943, C1943&gt;B1943)), 1, 0)</f>
        <v>0</v>
      </c>
      <c r="E1944" s="4" t="n">
        <f aca="false" t="array" ref="E1944:E1944">INDEX($A$9:A1943, MAX(IF($D$9:D1943=1, ROW(D$9:$D1943)-ROW($D$9)+1, 0)))</f>
        <v>46559</v>
      </c>
      <c r="F1944" s="36" t="n">
        <f aca="false">(A1944-$A$2)/365.25</f>
        <v>7.41683778234086</v>
      </c>
      <c r="G1944" s="37" t="n">
        <f aca="false">INDEX('Default Prob'!$P$5:$P$14,MIN(1+_xlfn.IFNA(MATCH(F1944,'Default Prob'!$F$5:$F$14,1),0),COUNT('Default Prob'!$P$5:$P$14)))</f>
        <v>0.0388543457092687</v>
      </c>
      <c r="H1944" s="37" t="n">
        <f aca="false">H1943*EXP(-G1943*(F1944-F1943))</f>
        <v>0.738770710903048</v>
      </c>
      <c r="I1944" s="38" t="n">
        <f aca="false">H1943-H1944</f>
        <v>7.85926883175581E-005</v>
      </c>
      <c r="J1944" s="39" t="n">
        <f aca="false">INDEX('Default Prob'!$C$3:$C$20, _xlfn.IFNA(MATCH(F1944, 'Default Prob'!$B$3:$B$20, 1), 1))</f>
        <v>-0.00279</v>
      </c>
      <c r="K1944" s="40" t="n">
        <f aca="false">1/((1+J1944)^F1944)</f>
        <v>1.02093808714912</v>
      </c>
      <c r="L1944" s="41" t="n">
        <f aca="false">IF(AND(D1944, A1944 &lt;= $G$2), $D$5*$D$2*(A1944-E1944)/365.25, 0)</f>
        <v>0</v>
      </c>
      <c r="M1944" s="41" t="n">
        <f aca="false">IF(A1944&lt;=$G$2, $D$5*$D$2*(A1944-E1944)/365.25, 0)</f>
        <v>0</v>
      </c>
      <c r="N1944" s="42" t="n">
        <f aca="false">(L1944*H1944 + M1944*I1944) * K1944</f>
        <v>0</v>
      </c>
      <c r="O1944" s="43" t="n">
        <f aca="false">IF(A1944&lt;=$G$2, $D$2*(1-$D$3), 0)</f>
        <v>0</v>
      </c>
      <c r="P1944" s="44" t="n">
        <f aca="false">O1944*I1944*K1944</f>
        <v>0</v>
      </c>
    </row>
    <row r="1945" customFormat="false" ht="15" hidden="false" customHeight="false" outlineLevel="0" collapsed="false">
      <c r="A1945" s="4" t="n">
        <f aca="false">WORKDAY(A1944, 1)</f>
        <v>46604</v>
      </c>
      <c r="B1945" s="33" t="n">
        <f aca="false">DATE(2000, MONTH(A1945), DAY(A1945))</f>
        <v>36743</v>
      </c>
      <c r="C1945" s="33" t="n">
        <f aca="false">VLOOKUP(B1945, $R$9:$S$13, 2)</f>
        <v>36789</v>
      </c>
      <c r="D1945" s="34" t="n">
        <f aca="false">IF(OR(C1945=B1945, AND(C1945&lt;&gt;C1944, C1944&gt;B1944)), 1, 0)</f>
        <v>0</v>
      </c>
      <c r="E1945" s="4" t="n">
        <f aca="false" t="array" ref="E1945:E1945">INDEX($A$9:A1944, MAX(IF($D$9:D1944=1, ROW(D$9:$D1944)-ROW($D$9)+1, 0)))</f>
        <v>46559</v>
      </c>
      <c r="F1945" s="36" t="n">
        <f aca="false">(A1945-$A$2)/365.25</f>
        <v>7.41957563312799</v>
      </c>
      <c r="G1945" s="37" t="n">
        <f aca="false">INDEX('Default Prob'!$P$5:$P$14,MIN(1+_xlfn.IFNA(MATCH(F1945,'Default Prob'!$F$5:$F$14,1),0),COUNT('Default Prob'!$P$5:$P$14)))</f>
        <v>0.0388543457092687</v>
      </c>
      <c r="H1945" s="37" t="n">
        <f aca="false">H1944*EXP(-G1944*(F1945-F1944))</f>
        <v>0.738692126574772</v>
      </c>
      <c r="I1945" s="38" t="n">
        <f aca="false">H1944-H1945</f>
        <v>7.85843282763432E-005</v>
      </c>
      <c r="J1945" s="39" t="n">
        <f aca="false">INDEX('Default Prob'!$C$3:$C$20, _xlfn.IFNA(MATCH(F1945, 'Default Prob'!$B$3:$B$20, 1), 1))</f>
        <v>-0.00279</v>
      </c>
      <c r="K1945" s="40" t="n">
        <f aca="false">1/((1+J1945)^F1945)</f>
        <v>1.02094589661968</v>
      </c>
      <c r="L1945" s="41" t="n">
        <f aca="false">IF(AND(D1945, A1945 &lt;= $G$2), $D$5*$D$2*(A1945-E1945)/365.25, 0)</f>
        <v>0</v>
      </c>
      <c r="M1945" s="41" t="n">
        <f aca="false">IF(A1945&lt;=$G$2, $D$5*$D$2*(A1945-E1945)/365.25, 0)</f>
        <v>0</v>
      </c>
      <c r="N1945" s="42" t="n">
        <f aca="false">(L1945*H1945 + M1945*I1945) * K1945</f>
        <v>0</v>
      </c>
      <c r="O1945" s="43" t="n">
        <f aca="false">IF(A1945&lt;=$G$2, $D$2*(1-$D$3), 0)</f>
        <v>0</v>
      </c>
      <c r="P1945" s="44" t="n">
        <f aca="false">O1945*I1945*K1945</f>
        <v>0</v>
      </c>
    </row>
    <row r="1946" customFormat="false" ht="15" hidden="false" customHeight="false" outlineLevel="0" collapsed="false">
      <c r="A1946" s="4" t="n">
        <f aca="false">WORKDAY(A1945, 1)</f>
        <v>46605</v>
      </c>
      <c r="B1946" s="33" t="n">
        <f aca="false">DATE(2000, MONTH(A1946), DAY(A1946))</f>
        <v>36744</v>
      </c>
      <c r="C1946" s="33" t="n">
        <f aca="false">VLOOKUP(B1946, $R$9:$S$13, 2)</f>
        <v>36789</v>
      </c>
      <c r="D1946" s="34" t="n">
        <f aca="false">IF(OR(C1946=B1946, AND(C1946&lt;&gt;C1945, C1945&gt;B1945)), 1, 0)</f>
        <v>0</v>
      </c>
      <c r="E1946" s="4" t="n">
        <f aca="false" t="array" ref="E1946:E1946">INDEX($A$9:A1945, MAX(IF($D$9:D1945=1, ROW(D$9:$D1945)-ROW($D$9)+1, 0)))</f>
        <v>46559</v>
      </c>
      <c r="F1946" s="36" t="n">
        <f aca="false">(A1946-$A$2)/365.25</f>
        <v>7.42231348391513</v>
      </c>
      <c r="G1946" s="37" t="n">
        <f aca="false">INDEX('Default Prob'!$P$5:$P$14,MIN(1+_xlfn.IFNA(MATCH(F1946,'Default Prob'!$F$5:$F$14,1),0),COUNT('Default Prob'!$P$5:$P$14)))</f>
        <v>0.0388543457092687</v>
      </c>
      <c r="H1946" s="37" t="n">
        <f aca="false">H1945*EXP(-G1945*(F1946-F1945))</f>
        <v>0.738613550605647</v>
      </c>
      <c r="I1946" s="38" t="n">
        <f aca="false">H1945-H1946</f>
        <v>7.8575969124306E-005</v>
      </c>
      <c r="J1946" s="39" t="n">
        <f aca="false">INDEX('Default Prob'!$C$3:$C$20, _xlfn.IFNA(MATCH(F1946, 'Default Prob'!$B$3:$B$20, 1), 1))</f>
        <v>-0.00279</v>
      </c>
      <c r="K1946" s="40" t="n">
        <f aca="false">1/((1+J1946)^F1946)</f>
        <v>1.02095370614998</v>
      </c>
      <c r="L1946" s="41" t="n">
        <f aca="false">IF(AND(D1946, A1946 &lt;= $G$2), $D$5*$D$2*(A1946-E1946)/365.25, 0)</f>
        <v>0</v>
      </c>
      <c r="M1946" s="41" t="n">
        <f aca="false">IF(A1946&lt;=$G$2, $D$5*$D$2*(A1946-E1946)/365.25, 0)</f>
        <v>0</v>
      </c>
      <c r="N1946" s="42" t="n">
        <f aca="false">(L1946*H1946 + M1946*I1946) * K1946</f>
        <v>0</v>
      </c>
      <c r="O1946" s="43" t="n">
        <f aca="false">IF(A1946&lt;=$G$2, $D$2*(1-$D$3), 0)</f>
        <v>0</v>
      </c>
      <c r="P1946" s="44" t="n">
        <f aca="false">O1946*I1946*K1946</f>
        <v>0</v>
      </c>
    </row>
    <row r="1947" customFormat="false" ht="15" hidden="false" customHeight="false" outlineLevel="0" collapsed="false">
      <c r="A1947" s="4" t="n">
        <f aca="false">WORKDAY(A1946, 1)</f>
        <v>46608</v>
      </c>
      <c r="B1947" s="33" t="n">
        <f aca="false">DATE(2000, MONTH(A1947), DAY(A1947))</f>
        <v>36747</v>
      </c>
      <c r="C1947" s="33" t="n">
        <f aca="false">VLOOKUP(B1947, $R$9:$S$13, 2)</f>
        <v>36789</v>
      </c>
      <c r="D1947" s="34" t="n">
        <f aca="false">IF(OR(C1947=B1947, AND(C1947&lt;&gt;C1946, C1946&gt;B1946)), 1, 0)</f>
        <v>0</v>
      </c>
      <c r="E1947" s="4" t="n">
        <f aca="false" t="array" ref="E1947:E1947">INDEX($A$9:A1946, MAX(IF($D$9:D1946=1, ROW(D$9:$D1946)-ROW($D$9)+1, 0)))</f>
        <v>46559</v>
      </c>
      <c r="F1947" s="36" t="n">
        <f aca="false">(A1947-$A$2)/365.25</f>
        <v>7.43052703627652</v>
      </c>
      <c r="G1947" s="37" t="n">
        <f aca="false">INDEX('Default Prob'!$P$5:$P$14,MIN(1+_xlfn.IFNA(MATCH(F1947,'Default Prob'!$F$5:$F$14,1),0),COUNT('Default Prob'!$P$5:$P$14)))</f>
        <v>0.0388543457092687</v>
      </c>
      <c r="H1947" s="37" t="n">
        <f aca="false">H1946*EXP(-G1946*(F1947-F1946))</f>
        <v>0.738377872844295</v>
      </c>
      <c r="I1947" s="38" t="n">
        <f aca="false">H1946-H1947</f>
        <v>0.00023567776135236</v>
      </c>
      <c r="J1947" s="39" t="n">
        <f aca="false">INDEX('Default Prob'!$C$3:$C$20, _xlfn.IFNA(MATCH(F1947, 'Default Prob'!$B$3:$B$20, 1), 1))</f>
        <v>-0.00279</v>
      </c>
      <c r="K1947" s="40" t="n">
        <f aca="false">1/((1+J1947)^F1947)</f>
        <v>1.02097713509929</v>
      </c>
      <c r="L1947" s="41" t="n">
        <f aca="false">IF(AND(D1947, A1947 &lt;= $G$2), $D$5*$D$2*(A1947-E1947)/365.25, 0)</f>
        <v>0</v>
      </c>
      <c r="M1947" s="41" t="n">
        <f aca="false">IF(A1947&lt;=$G$2, $D$5*$D$2*(A1947-E1947)/365.25, 0)</f>
        <v>0</v>
      </c>
      <c r="N1947" s="42" t="n">
        <f aca="false">(L1947*H1947 + M1947*I1947) * K1947</f>
        <v>0</v>
      </c>
      <c r="O1947" s="43" t="n">
        <f aca="false">IF(A1947&lt;=$G$2, $D$2*(1-$D$3), 0)</f>
        <v>0</v>
      </c>
      <c r="P1947" s="44" t="n">
        <f aca="false">O1947*I1947*K1947</f>
        <v>0</v>
      </c>
    </row>
    <row r="1948" customFormat="false" ht="15" hidden="false" customHeight="false" outlineLevel="0" collapsed="false">
      <c r="A1948" s="4" t="n">
        <f aca="false">WORKDAY(A1947, 1)</f>
        <v>46609</v>
      </c>
      <c r="B1948" s="33" t="n">
        <f aca="false">DATE(2000, MONTH(A1948), DAY(A1948))</f>
        <v>36748</v>
      </c>
      <c r="C1948" s="33" t="n">
        <f aca="false">VLOOKUP(B1948, $R$9:$S$13, 2)</f>
        <v>36789</v>
      </c>
      <c r="D1948" s="34" t="n">
        <f aca="false">IF(OR(C1948=B1948, AND(C1948&lt;&gt;C1947, C1947&gt;B1947)), 1, 0)</f>
        <v>0</v>
      </c>
      <c r="E1948" s="4" t="n">
        <f aca="false" t="array" ref="E1948:E1948">INDEX($A$9:A1947, MAX(IF($D$9:D1947=1, ROW(D$9:$D1947)-ROW($D$9)+1, 0)))</f>
        <v>46559</v>
      </c>
      <c r="F1948" s="36" t="n">
        <f aca="false">(A1948-$A$2)/365.25</f>
        <v>7.43326488706366</v>
      </c>
      <c r="G1948" s="37" t="n">
        <f aca="false">INDEX('Default Prob'!$P$5:$P$14,MIN(1+_xlfn.IFNA(MATCH(F1948,'Default Prob'!$F$5:$F$14,1),0),COUNT('Default Prob'!$P$5:$P$14)))</f>
        <v>0.0388543457092687</v>
      </c>
      <c r="H1948" s="37" t="n">
        <f aca="false">H1947*EXP(-G1947*(F1948-F1947))</f>
        <v>0.738299330302888</v>
      </c>
      <c r="I1948" s="38" t="n">
        <f aca="false">H1947-H1948</f>
        <v>7.85425414072671E-005</v>
      </c>
      <c r="J1948" s="39" t="n">
        <f aca="false">INDEX('Default Prob'!$C$3:$C$20, _xlfn.IFNA(MATCH(F1948, 'Default Prob'!$B$3:$B$20, 1), 1))</f>
        <v>-0.00279</v>
      </c>
      <c r="K1948" s="40" t="n">
        <f aca="false">1/((1+J1948)^F1948)</f>
        <v>1.02098494486853</v>
      </c>
      <c r="L1948" s="41" t="n">
        <f aca="false">IF(AND(D1948, A1948 &lt;= $G$2), $D$5*$D$2*(A1948-E1948)/365.25, 0)</f>
        <v>0</v>
      </c>
      <c r="M1948" s="41" t="n">
        <f aca="false">IF(A1948&lt;=$G$2, $D$5*$D$2*(A1948-E1948)/365.25, 0)</f>
        <v>0</v>
      </c>
      <c r="N1948" s="42" t="n">
        <f aca="false">(L1948*H1948 + M1948*I1948) * K1948</f>
        <v>0</v>
      </c>
      <c r="O1948" s="43" t="n">
        <f aca="false">IF(A1948&lt;=$G$2, $D$2*(1-$D$3), 0)</f>
        <v>0</v>
      </c>
      <c r="P1948" s="44" t="n">
        <f aca="false">O1948*I1948*K1948</f>
        <v>0</v>
      </c>
    </row>
    <row r="1949" customFormat="false" ht="15" hidden="false" customHeight="false" outlineLevel="0" collapsed="false">
      <c r="A1949" s="4" t="n">
        <f aca="false">WORKDAY(A1948, 1)</f>
        <v>46610</v>
      </c>
      <c r="B1949" s="33" t="n">
        <f aca="false">DATE(2000, MONTH(A1949), DAY(A1949))</f>
        <v>36749</v>
      </c>
      <c r="C1949" s="33" t="n">
        <f aca="false">VLOOKUP(B1949, $R$9:$S$13, 2)</f>
        <v>36789</v>
      </c>
      <c r="D1949" s="34" t="n">
        <f aca="false">IF(OR(C1949=B1949, AND(C1949&lt;&gt;C1948, C1948&gt;B1948)), 1, 0)</f>
        <v>0</v>
      </c>
      <c r="E1949" s="4" t="n">
        <f aca="false" t="array" ref="E1949:E1949">INDEX($A$9:A1948, MAX(IF($D$9:D1948=1, ROW(D$9:$D1948)-ROW($D$9)+1, 0)))</f>
        <v>46559</v>
      </c>
      <c r="F1949" s="36" t="n">
        <f aca="false">(A1949-$A$2)/365.25</f>
        <v>7.43600273785079</v>
      </c>
      <c r="G1949" s="37" t="n">
        <f aca="false">INDEX('Default Prob'!$P$5:$P$14,MIN(1+_xlfn.IFNA(MATCH(F1949,'Default Prob'!$F$5:$F$14,1),0),COUNT('Default Prob'!$P$5:$P$14)))</f>
        <v>0.0388543457092687</v>
      </c>
      <c r="H1949" s="37" t="n">
        <f aca="false">H1948*EXP(-G1948*(F1949-F1948))</f>
        <v>0.738220796116188</v>
      </c>
      <c r="I1949" s="38" t="n">
        <f aca="false">H1948-H1949</f>
        <v>7.85341867002298E-005</v>
      </c>
      <c r="J1949" s="39" t="n">
        <f aca="false">INDEX('Default Prob'!$C$3:$C$20, _xlfn.IFNA(MATCH(F1949, 'Default Prob'!$B$3:$B$20, 1), 1))</f>
        <v>-0.00279</v>
      </c>
      <c r="K1949" s="40" t="n">
        <f aca="false">1/((1+J1949)^F1949)</f>
        <v>1.02099275469752</v>
      </c>
      <c r="L1949" s="41" t="n">
        <f aca="false">IF(AND(D1949, A1949 &lt;= $G$2), $D$5*$D$2*(A1949-E1949)/365.25, 0)</f>
        <v>0</v>
      </c>
      <c r="M1949" s="41" t="n">
        <f aca="false">IF(A1949&lt;=$G$2, $D$5*$D$2*(A1949-E1949)/365.25, 0)</f>
        <v>0</v>
      </c>
      <c r="N1949" s="42" t="n">
        <f aca="false">(L1949*H1949 + M1949*I1949) * K1949</f>
        <v>0</v>
      </c>
      <c r="O1949" s="43" t="n">
        <f aca="false">IF(A1949&lt;=$G$2, $D$2*(1-$D$3), 0)</f>
        <v>0</v>
      </c>
      <c r="P1949" s="44" t="n">
        <f aca="false">O1949*I1949*K1949</f>
        <v>0</v>
      </c>
    </row>
    <row r="1950" customFormat="false" ht="15" hidden="false" customHeight="false" outlineLevel="0" collapsed="false">
      <c r="A1950" s="4" t="n">
        <f aca="false">WORKDAY(A1949, 1)</f>
        <v>46611</v>
      </c>
      <c r="B1950" s="33" t="n">
        <f aca="false">DATE(2000, MONTH(A1950), DAY(A1950))</f>
        <v>36750</v>
      </c>
      <c r="C1950" s="33" t="n">
        <f aca="false">VLOOKUP(B1950, $R$9:$S$13, 2)</f>
        <v>36789</v>
      </c>
      <c r="D1950" s="34" t="n">
        <f aca="false">IF(OR(C1950=B1950, AND(C1950&lt;&gt;C1949, C1949&gt;B1949)), 1, 0)</f>
        <v>0</v>
      </c>
      <c r="E1950" s="4" t="n">
        <f aca="false" t="array" ref="E1950:E1950">INDEX($A$9:A1949, MAX(IF($D$9:D1949=1, ROW(D$9:$D1949)-ROW($D$9)+1, 0)))</f>
        <v>46559</v>
      </c>
      <c r="F1950" s="36" t="n">
        <f aca="false">(A1950-$A$2)/365.25</f>
        <v>7.43874058863792</v>
      </c>
      <c r="G1950" s="37" t="n">
        <f aca="false">INDEX('Default Prob'!$P$5:$P$14,MIN(1+_xlfn.IFNA(MATCH(F1950,'Default Prob'!$F$5:$F$14,1),0),COUNT('Default Prob'!$P$5:$P$14)))</f>
        <v>0.0388543457092687</v>
      </c>
      <c r="H1950" s="37" t="n">
        <f aca="false">H1949*EXP(-G1949*(F1950-F1949))</f>
        <v>0.738142270283306</v>
      </c>
      <c r="I1950" s="38" t="n">
        <f aca="false">H1949-H1950</f>
        <v>7.8525832881926E-005</v>
      </c>
      <c r="J1950" s="39" t="n">
        <f aca="false">INDEX('Default Prob'!$C$3:$C$20, _xlfn.IFNA(MATCH(F1950, 'Default Prob'!$B$3:$B$20, 1), 1))</f>
        <v>-0.00279</v>
      </c>
      <c r="K1950" s="40" t="n">
        <f aca="false">1/((1+J1950)^F1950)</f>
        <v>1.02100056458624</v>
      </c>
      <c r="L1950" s="41" t="n">
        <f aca="false">IF(AND(D1950, A1950 &lt;= $G$2), $D$5*$D$2*(A1950-E1950)/365.25, 0)</f>
        <v>0</v>
      </c>
      <c r="M1950" s="41" t="n">
        <f aca="false">IF(A1950&lt;=$G$2, $D$5*$D$2*(A1950-E1950)/365.25, 0)</f>
        <v>0</v>
      </c>
      <c r="N1950" s="42" t="n">
        <f aca="false">(L1950*H1950 + M1950*I1950) * K1950</f>
        <v>0</v>
      </c>
      <c r="O1950" s="43" t="n">
        <f aca="false">IF(A1950&lt;=$G$2, $D$2*(1-$D$3), 0)</f>
        <v>0</v>
      </c>
      <c r="P1950" s="44" t="n">
        <f aca="false">O1950*I1950*K1950</f>
        <v>0</v>
      </c>
    </row>
    <row r="1951" customFormat="false" ht="15" hidden="false" customHeight="false" outlineLevel="0" collapsed="false">
      <c r="A1951" s="4" t="n">
        <f aca="false">WORKDAY(A1950, 1)</f>
        <v>46612</v>
      </c>
      <c r="B1951" s="33" t="n">
        <f aca="false">DATE(2000, MONTH(A1951), DAY(A1951))</f>
        <v>36751</v>
      </c>
      <c r="C1951" s="33" t="n">
        <f aca="false">VLOOKUP(B1951, $R$9:$S$13, 2)</f>
        <v>36789</v>
      </c>
      <c r="D1951" s="34" t="n">
        <f aca="false">IF(OR(C1951=B1951, AND(C1951&lt;&gt;C1950, C1950&gt;B1950)), 1, 0)</f>
        <v>0</v>
      </c>
      <c r="E1951" s="4" t="n">
        <f aca="false" t="array" ref="E1951:E1951">INDEX($A$9:A1950, MAX(IF($D$9:D1950=1, ROW(D$9:$D1950)-ROW($D$9)+1, 0)))</f>
        <v>46559</v>
      </c>
      <c r="F1951" s="36" t="n">
        <f aca="false">(A1951-$A$2)/365.25</f>
        <v>7.44147843942505</v>
      </c>
      <c r="G1951" s="37" t="n">
        <f aca="false">INDEX('Default Prob'!$P$5:$P$14,MIN(1+_xlfn.IFNA(MATCH(F1951,'Default Prob'!$F$5:$F$14,1),0),COUNT('Default Prob'!$P$5:$P$14)))</f>
        <v>0.0388543457092687</v>
      </c>
      <c r="H1951" s="37" t="n">
        <f aca="false">H1950*EXP(-G1950*(F1951-F1950))</f>
        <v>0.738063752803353</v>
      </c>
      <c r="I1951" s="38" t="n">
        <f aca="false">H1950-H1951</f>
        <v>7.85174799521338E-005</v>
      </c>
      <c r="J1951" s="39" t="n">
        <f aca="false">INDEX('Default Prob'!$C$3:$C$20, _xlfn.IFNA(MATCH(F1951, 'Default Prob'!$B$3:$B$20, 1), 1))</f>
        <v>-0.00279</v>
      </c>
      <c r="K1951" s="40" t="n">
        <f aca="false">1/((1+J1951)^F1951)</f>
        <v>1.02100837453471</v>
      </c>
      <c r="L1951" s="41" t="n">
        <f aca="false">IF(AND(D1951, A1951 &lt;= $G$2), $D$5*$D$2*(A1951-E1951)/365.25, 0)</f>
        <v>0</v>
      </c>
      <c r="M1951" s="41" t="n">
        <f aca="false">IF(A1951&lt;=$G$2, $D$5*$D$2*(A1951-E1951)/365.25, 0)</f>
        <v>0</v>
      </c>
      <c r="N1951" s="42" t="n">
        <f aca="false">(L1951*H1951 + M1951*I1951) * K1951</f>
        <v>0</v>
      </c>
      <c r="O1951" s="43" t="n">
        <f aca="false">IF(A1951&lt;=$G$2, $D$2*(1-$D$3), 0)</f>
        <v>0</v>
      </c>
      <c r="P1951" s="44" t="n">
        <f aca="false">O1951*I1951*K1951</f>
        <v>0</v>
      </c>
    </row>
    <row r="1952" customFormat="false" ht="15" hidden="false" customHeight="false" outlineLevel="0" collapsed="false">
      <c r="A1952" s="4" t="n">
        <f aca="false">WORKDAY(A1951, 1)</f>
        <v>46615</v>
      </c>
      <c r="B1952" s="33" t="n">
        <f aca="false">DATE(2000, MONTH(A1952), DAY(A1952))</f>
        <v>36754</v>
      </c>
      <c r="C1952" s="33" t="n">
        <f aca="false">VLOOKUP(B1952, $R$9:$S$13, 2)</f>
        <v>36789</v>
      </c>
      <c r="D1952" s="34" t="n">
        <f aca="false">IF(OR(C1952=B1952, AND(C1952&lt;&gt;C1951, C1951&gt;B1951)), 1, 0)</f>
        <v>0</v>
      </c>
      <c r="E1952" s="4" t="n">
        <f aca="false" t="array" ref="E1952:E1952">INDEX($A$9:A1951, MAX(IF($D$9:D1951=1, ROW(D$9:$D1951)-ROW($D$9)+1, 0)))</f>
        <v>46559</v>
      </c>
      <c r="F1952" s="36" t="n">
        <f aca="false">(A1952-$A$2)/365.25</f>
        <v>7.44969199178645</v>
      </c>
      <c r="G1952" s="37" t="n">
        <f aca="false">INDEX('Default Prob'!$P$5:$P$14,MIN(1+_xlfn.IFNA(MATCH(F1952,'Default Prob'!$F$5:$F$14,1),0),COUNT('Default Prob'!$P$5:$P$14)))</f>
        <v>0.0388543457092687</v>
      </c>
      <c r="H1952" s="37" t="n">
        <f aca="false">H1951*EXP(-G1951*(F1952-F1951))</f>
        <v>0.737828250472191</v>
      </c>
      <c r="I1952" s="38" t="n">
        <f aca="false">H1951-H1952</f>
        <v>0.000235502331162762</v>
      </c>
      <c r="J1952" s="39" t="n">
        <f aca="false">INDEX('Default Prob'!$C$3:$C$20, _xlfn.IFNA(MATCH(F1952, 'Default Prob'!$B$3:$B$20, 1), 1))</f>
        <v>-0.00279</v>
      </c>
      <c r="K1952" s="40" t="n">
        <f aca="false">1/((1+J1952)^F1952)</f>
        <v>1.02103180473855</v>
      </c>
      <c r="L1952" s="41" t="n">
        <f aca="false">IF(AND(D1952, A1952 &lt;= $G$2), $D$5*$D$2*(A1952-E1952)/365.25, 0)</f>
        <v>0</v>
      </c>
      <c r="M1952" s="41" t="n">
        <f aca="false">IF(A1952&lt;=$G$2, $D$5*$D$2*(A1952-E1952)/365.25, 0)</f>
        <v>0</v>
      </c>
      <c r="N1952" s="42" t="n">
        <f aca="false">(L1952*H1952 + M1952*I1952) * K1952</f>
        <v>0</v>
      </c>
      <c r="O1952" s="43" t="n">
        <f aca="false">IF(A1952&lt;=$G$2, $D$2*(1-$D$3), 0)</f>
        <v>0</v>
      </c>
      <c r="P1952" s="44" t="n">
        <f aca="false">O1952*I1952*K1952</f>
        <v>0</v>
      </c>
    </row>
    <row r="1953" customFormat="false" ht="15" hidden="false" customHeight="false" outlineLevel="0" collapsed="false">
      <c r="A1953" s="4" t="n">
        <f aca="false">WORKDAY(A1952, 1)</f>
        <v>46616</v>
      </c>
      <c r="B1953" s="33" t="n">
        <f aca="false">DATE(2000, MONTH(A1953), DAY(A1953))</f>
        <v>36755</v>
      </c>
      <c r="C1953" s="33" t="n">
        <f aca="false">VLOOKUP(B1953, $R$9:$S$13, 2)</f>
        <v>36789</v>
      </c>
      <c r="D1953" s="34" t="n">
        <f aca="false">IF(OR(C1953=B1953, AND(C1953&lt;&gt;C1952, C1952&gt;B1952)), 1, 0)</f>
        <v>0</v>
      </c>
      <c r="E1953" s="4" t="n">
        <f aca="false" t="array" ref="E1953:E1953">INDEX($A$9:A1952, MAX(IF($D$9:D1952=1, ROW(D$9:$D1952)-ROW($D$9)+1, 0)))</f>
        <v>46559</v>
      </c>
      <c r="F1953" s="36" t="n">
        <f aca="false">(A1953-$A$2)/365.25</f>
        <v>7.45242984257358</v>
      </c>
      <c r="G1953" s="37" t="n">
        <f aca="false">INDEX('Default Prob'!$P$5:$P$14,MIN(1+_xlfn.IFNA(MATCH(F1953,'Default Prob'!$F$5:$F$14,1),0),COUNT('Default Prob'!$P$5:$P$14)))</f>
        <v>0.0388543457092687</v>
      </c>
      <c r="H1953" s="37" t="n">
        <f aca="false">H1952*EXP(-G1952*(F1953-F1952))</f>
        <v>0.737749766395073</v>
      </c>
      <c r="I1953" s="38" t="n">
        <f aca="false">H1952-H1953</f>
        <v>7.84840771175244E-005</v>
      </c>
      <c r="J1953" s="39" t="n">
        <f aca="false">INDEX('Default Prob'!$C$3:$C$20, _xlfn.IFNA(MATCH(F1953, 'Default Prob'!$B$3:$B$20, 1), 1))</f>
        <v>-0.00279</v>
      </c>
      <c r="K1953" s="40" t="n">
        <f aca="false">1/((1+J1953)^F1953)</f>
        <v>1.02103961492599</v>
      </c>
      <c r="L1953" s="41" t="n">
        <f aca="false">IF(AND(D1953, A1953 &lt;= $G$2), $D$5*$D$2*(A1953-E1953)/365.25, 0)</f>
        <v>0</v>
      </c>
      <c r="M1953" s="41" t="n">
        <f aca="false">IF(A1953&lt;=$G$2, $D$5*$D$2*(A1953-E1953)/365.25, 0)</f>
        <v>0</v>
      </c>
      <c r="N1953" s="42" t="n">
        <f aca="false">(L1953*H1953 + M1953*I1953) * K1953</f>
        <v>0</v>
      </c>
      <c r="O1953" s="43" t="n">
        <f aca="false">IF(A1953&lt;=$G$2, $D$2*(1-$D$3), 0)</f>
        <v>0</v>
      </c>
      <c r="P1953" s="44" t="n">
        <f aca="false">O1953*I1953*K1953</f>
        <v>0</v>
      </c>
    </row>
    <row r="1954" customFormat="false" ht="15" hidden="false" customHeight="false" outlineLevel="0" collapsed="false">
      <c r="A1954" s="4" t="n">
        <f aca="false">WORKDAY(A1953, 1)</f>
        <v>46617</v>
      </c>
      <c r="B1954" s="33" t="n">
        <f aca="false">DATE(2000, MONTH(A1954), DAY(A1954))</f>
        <v>36756</v>
      </c>
      <c r="C1954" s="33" t="n">
        <f aca="false">VLOOKUP(B1954, $R$9:$S$13, 2)</f>
        <v>36789</v>
      </c>
      <c r="D1954" s="34" t="n">
        <f aca="false">IF(OR(C1954=B1954, AND(C1954&lt;&gt;C1953, C1953&gt;B1953)), 1, 0)</f>
        <v>0</v>
      </c>
      <c r="E1954" s="4" t="n">
        <f aca="false" t="array" ref="E1954:E1954">INDEX($A$9:A1953, MAX(IF($D$9:D1953=1, ROW(D$9:$D1953)-ROW($D$9)+1, 0)))</f>
        <v>46559</v>
      </c>
      <c r="F1954" s="36" t="n">
        <f aca="false">(A1954-$A$2)/365.25</f>
        <v>7.45516769336071</v>
      </c>
      <c r="G1954" s="37" t="n">
        <f aca="false">INDEX('Default Prob'!$P$5:$P$14,MIN(1+_xlfn.IFNA(MATCH(F1954,'Default Prob'!$F$5:$F$14,1),0),COUNT('Default Prob'!$P$5:$P$14)))</f>
        <v>0.0388543457092687</v>
      </c>
      <c r="H1954" s="37" t="n">
        <f aca="false">H1953*EXP(-G1953*(F1954-F1953))</f>
        <v>0.737671290666444</v>
      </c>
      <c r="I1954" s="38" t="n">
        <f aca="false">H1953-H1954</f>
        <v>7.84757286294013E-005</v>
      </c>
      <c r="J1954" s="39" t="n">
        <f aca="false">INDEX('Default Prob'!$C$3:$C$20, _xlfn.IFNA(MATCH(F1954, 'Default Prob'!$B$3:$B$20, 1), 1))</f>
        <v>-0.00279</v>
      </c>
      <c r="K1954" s="40" t="n">
        <f aca="false">1/((1+J1954)^F1954)</f>
        <v>1.02104742517316</v>
      </c>
      <c r="L1954" s="41" t="n">
        <f aca="false">IF(AND(D1954, A1954 &lt;= $G$2), $D$5*$D$2*(A1954-E1954)/365.25, 0)</f>
        <v>0</v>
      </c>
      <c r="M1954" s="41" t="n">
        <f aca="false">IF(A1954&lt;=$G$2, $D$5*$D$2*(A1954-E1954)/365.25, 0)</f>
        <v>0</v>
      </c>
      <c r="N1954" s="42" t="n">
        <f aca="false">(L1954*H1954 + M1954*I1954) * K1954</f>
        <v>0</v>
      </c>
      <c r="O1954" s="43" t="n">
        <f aca="false">IF(A1954&lt;=$G$2, $D$2*(1-$D$3), 0)</f>
        <v>0</v>
      </c>
      <c r="P1954" s="44" t="n">
        <f aca="false">O1954*I1954*K1954</f>
        <v>0</v>
      </c>
    </row>
    <row r="1955" customFormat="false" ht="15" hidden="false" customHeight="false" outlineLevel="0" collapsed="false">
      <c r="A1955" s="4" t="n">
        <f aca="false">WORKDAY(A1954, 1)</f>
        <v>46618</v>
      </c>
      <c r="B1955" s="33" t="n">
        <f aca="false">DATE(2000, MONTH(A1955), DAY(A1955))</f>
        <v>36757</v>
      </c>
      <c r="C1955" s="33" t="n">
        <f aca="false">VLOOKUP(B1955, $R$9:$S$13, 2)</f>
        <v>36789</v>
      </c>
      <c r="D1955" s="34" t="n">
        <f aca="false">IF(OR(C1955=B1955, AND(C1955&lt;&gt;C1954, C1954&gt;B1954)), 1, 0)</f>
        <v>0</v>
      </c>
      <c r="E1955" s="4" t="n">
        <f aca="false" t="array" ref="E1955:E1955">INDEX($A$9:A1954, MAX(IF($D$9:D1954=1, ROW(D$9:$D1954)-ROW($D$9)+1, 0)))</f>
        <v>46559</v>
      </c>
      <c r="F1955" s="36" t="n">
        <f aca="false">(A1955-$A$2)/365.25</f>
        <v>7.45790554414784</v>
      </c>
      <c r="G1955" s="37" t="n">
        <f aca="false">INDEX('Default Prob'!$P$5:$P$14,MIN(1+_xlfn.IFNA(MATCH(F1955,'Default Prob'!$F$5:$F$14,1),0),COUNT('Default Prob'!$P$5:$P$14)))</f>
        <v>0.0388543457092687</v>
      </c>
      <c r="H1955" s="37" t="n">
        <f aca="false">H1954*EXP(-G1954*(F1955-F1954))</f>
        <v>0.737592823285414</v>
      </c>
      <c r="I1955" s="38" t="n">
        <f aca="false">H1954-H1955</f>
        <v>7.84673810293457E-005</v>
      </c>
      <c r="J1955" s="39" t="n">
        <f aca="false">INDEX('Default Prob'!$C$3:$C$20, _xlfn.IFNA(MATCH(F1955, 'Default Prob'!$B$3:$B$20, 1), 1))</f>
        <v>-0.00279</v>
      </c>
      <c r="K1955" s="40" t="n">
        <f aca="false">1/((1+J1955)^F1955)</f>
        <v>1.02105523548008</v>
      </c>
      <c r="L1955" s="41" t="n">
        <f aca="false">IF(AND(D1955, A1955 &lt;= $G$2), $D$5*$D$2*(A1955-E1955)/365.25, 0)</f>
        <v>0</v>
      </c>
      <c r="M1955" s="41" t="n">
        <f aca="false">IF(A1955&lt;=$G$2, $D$5*$D$2*(A1955-E1955)/365.25, 0)</f>
        <v>0</v>
      </c>
      <c r="N1955" s="42" t="n">
        <f aca="false">(L1955*H1955 + M1955*I1955) * K1955</f>
        <v>0</v>
      </c>
      <c r="O1955" s="43" t="n">
        <f aca="false">IF(A1955&lt;=$G$2, $D$2*(1-$D$3), 0)</f>
        <v>0</v>
      </c>
      <c r="P1955" s="44" t="n">
        <f aca="false">O1955*I1955*K1955</f>
        <v>0</v>
      </c>
    </row>
    <row r="1956" customFormat="false" ht="15" hidden="false" customHeight="false" outlineLevel="0" collapsed="false">
      <c r="A1956" s="4" t="n">
        <f aca="false">WORKDAY(A1955, 1)</f>
        <v>46619</v>
      </c>
      <c r="B1956" s="33" t="n">
        <f aca="false">DATE(2000, MONTH(A1956), DAY(A1956))</f>
        <v>36758</v>
      </c>
      <c r="C1956" s="33" t="n">
        <f aca="false">VLOOKUP(B1956, $R$9:$S$13, 2)</f>
        <v>36789</v>
      </c>
      <c r="D1956" s="34" t="n">
        <f aca="false">IF(OR(C1956=B1956, AND(C1956&lt;&gt;C1955, C1955&gt;B1955)), 1, 0)</f>
        <v>0</v>
      </c>
      <c r="E1956" s="4" t="n">
        <f aca="false" t="array" ref="E1956:E1956">INDEX($A$9:A1955, MAX(IF($D$9:D1955=1, ROW(D$9:$D1955)-ROW($D$9)+1, 0)))</f>
        <v>46559</v>
      </c>
      <c r="F1956" s="36" t="n">
        <f aca="false">(A1956-$A$2)/365.25</f>
        <v>7.46064339493498</v>
      </c>
      <c r="G1956" s="37" t="n">
        <f aca="false">INDEX('Default Prob'!$P$5:$P$14,MIN(1+_xlfn.IFNA(MATCH(F1956,'Default Prob'!$F$5:$F$14,1),0),COUNT('Default Prob'!$P$5:$P$14)))</f>
        <v>0.0388543457092687</v>
      </c>
      <c r="H1956" s="37" t="n">
        <f aca="false">H1955*EXP(-G1955*(F1956-F1955))</f>
        <v>0.737514364251097</v>
      </c>
      <c r="I1956" s="38" t="n">
        <f aca="false">H1955-H1956</f>
        <v>7.84590343172464E-005</v>
      </c>
      <c r="J1956" s="39" t="n">
        <f aca="false">INDEX('Default Prob'!$C$3:$C$20, _xlfn.IFNA(MATCH(F1956, 'Default Prob'!$B$3:$B$20, 1), 1))</f>
        <v>-0.00279</v>
      </c>
      <c r="K1956" s="40" t="n">
        <f aca="false">1/((1+J1956)^F1956)</f>
        <v>1.02106304584674</v>
      </c>
      <c r="L1956" s="41" t="n">
        <f aca="false">IF(AND(D1956, A1956 &lt;= $G$2), $D$5*$D$2*(A1956-E1956)/365.25, 0)</f>
        <v>0</v>
      </c>
      <c r="M1956" s="41" t="n">
        <f aca="false">IF(A1956&lt;=$G$2, $D$5*$D$2*(A1956-E1956)/365.25, 0)</f>
        <v>0</v>
      </c>
      <c r="N1956" s="42" t="n">
        <f aca="false">(L1956*H1956 + M1956*I1956) * K1956</f>
        <v>0</v>
      </c>
      <c r="O1956" s="43" t="n">
        <f aca="false">IF(A1956&lt;=$G$2, $D$2*(1-$D$3), 0)</f>
        <v>0</v>
      </c>
      <c r="P1956" s="44" t="n">
        <f aca="false">O1956*I1956*K1956</f>
        <v>0</v>
      </c>
    </row>
    <row r="1957" customFormat="false" ht="15" hidden="false" customHeight="false" outlineLevel="0" collapsed="false">
      <c r="A1957" s="4" t="n">
        <f aca="false">WORKDAY(A1956, 1)</f>
        <v>46622</v>
      </c>
      <c r="B1957" s="33" t="n">
        <f aca="false">DATE(2000, MONTH(A1957), DAY(A1957))</f>
        <v>36761</v>
      </c>
      <c r="C1957" s="33" t="n">
        <f aca="false">VLOOKUP(B1957, $R$9:$S$13, 2)</f>
        <v>36789</v>
      </c>
      <c r="D1957" s="34" t="n">
        <f aca="false">IF(OR(C1957=B1957, AND(C1957&lt;&gt;C1956, C1956&gt;B1956)), 1, 0)</f>
        <v>0</v>
      </c>
      <c r="E1957" s="4" t="n">
        <f aca="false" t="array" ref="E1957:E1957">INDEX($A$9:A1956, MAX(IF($D$9:D1956=1, ROW(D$9:$D1956)-ROW($D$9)+1, 0)))</f>
        <v>46559</v>
      </c>
      <c r="F1957" s="36" t="n">
        <f aca="false">(A1957-$A$2)/365.25</f>
        <v>7.46885694729637</v>
      </c>
      <c r="G1957" s="37" t="n">
        <f aca="false">INDEX('Default Prob'!$P$5:$P$14,MIN(1+_xlfn.IFNA(MATCH(F1957,'Default Prob'!$F$5:$F$14,1),0),COUNT('Default Prob'!$P$5:$P$14)))</f>
        <v>0.0388543457092687</v>
      </c>
      <c r="H1957" s="37" t="n">
        <f aca="false">H1956*EXP(-G1956*(F1957-F1956))</f>
        <v>0.73727903721954</v>
      </c>
      <c r="I1957" s="38" t="n">
        <f aca="false">H1956-H1957</f>
        <v>0.000235327031557153</v>
      </c>
      <c r="J1957" s="39" t="n">
        <f aca="false">INDEX('Default Prob'!$C$3:$C$20, _xlfn.IFNA(MATCH(F1957, 'Default Prob'!$B$3:$B$20, 1), 1))</f>
        <v>-0.00279</v>
      </c>
      <c r="K1957" s="40" t="n">
        <f aca="false">1/((1+J1957)^F1957)</f>
        <v>1.02108647730519</v>
      </c>
      <c r="L1957" s="41" t="n">
        <f aca="false">IF(AND(D1957, A1957 &lt;= $G$2), $D$5*$D$2*(A1957-E1957)/365.25, 0)</f>
        <v>0</v>
      </c>
      <c r="M1957" s="41" t="n">
        <f aca="false">IF(A1957&lt;=$G$2, $D$5*$D$2*(A1957-E1957)/365.25, 0)</f>
        <v>0</v>
      </c>
      <c r="N1957" s="42" t="n">
        <f aca="false">(L1957*H1957 + M1957*I1957) * K1957</f>
        <v>0</v>
      </c>
      <c r="O1957" s="43" t="n">
        <f aca="false">IF(A1957&lt;=$G$2, $D$2*(1-$D$3), 0)</f>
        <v>0</v>
      </c>
      <c r="P1957" s="44" t="n">
        <f aca="false">O1957*I1957*K1957</f>
        <v>0</v>
      </c>
    </row>
    <row r="1958" customFormat="false" ht="15" hidden="false" customHeight="false" outlineLevel="0" collapsed="false">
      <c r="A1958" s="4" t="n">
        <f aca="false">WORKDAY(A1957, 1)</f>
        <v>46623</v>
      </c>
      <c r="B1958" s="33" t="n">
        <f aca="false">DATE(2000, MONTH(A1958), DAY(A1958))</f>
        <v>36762</v>
      </c>
      <c r="C1958" s="33" t="n">
        <f aca="false">VLOOKUP(B1958, $R$9:$S$13, 2)</f>
        <v>36789</v>
      </c>
      <c r="D1958" s="34" t="n">
        <f aca="false">IF(OR(C1958=B1958, AND(C1958&lt;&gt;C1957, C1957&gt;B1957)), 1, 0)</f>
        <v>0</v>
      </c>
      <c r="E1958" s="4" t="n">
        <f aca="false" t="array" ref="E1958:E1958">INDEX($A$9:A1957, MAX(IF($D$9:D1957=1, ROW(D$9:$D1957)-ROW($D$9)+1, 0)))</f>
        <v>46559</v>
      </c>
      <c r="F1958" s="36" t="n">
        <f aca="false">(A1958-$A$2)/365.25</f>
        <v>7.47159479808351</v>
      </c>
      <c r="G1958" s="37" t="n">
        <f aca="false">INDEX('Default Prob'!$P$5:$P$14,MIN(1+_xlfn.IFNA(MATCH(F1958,'Default Prob'!$F$5:$F$14,1),0),COUNT('Default Prob'!$P$5:$P$14)))</f>
        <v>0.0388543457092687</v>
      </c>
      <c r="H1958" s="37" t="n">
        <f aca="false">H1957*EXP(-G1957*(F1958-F1957))</f>
        <v>0.737200611563194</v>
      </c>
      <c r="I1958" s="38" t="n">
        <f aca="false">H1957-H1958</f>
        <v>7.84256563464147E-005</v>
      </c>
      <c r="J1958" s="39" t="n">
        <f aca="false">INDEX('Default Prob'!$C$3:$C$20, _xlfn.IFNA(MATCH(F1958, 'Default Prob'!$B$3:$B$20, 1), 1))</f>
        <v>-0.00279</v>
      </c>
      <c r="K1958" s="40" t="n">
        <f aca="false">1/((1+J1958)^F1958)</f>
        <v>1.02109428791083</v>
      </c>
      <c r="L1958" s="41" t="n">
        <f aca="false">IF(AND(D1958, A1958 &lt;= $G$2), $D$5*$D$2*(A1958-E1958)/365.25, 0)</f>
        <v>0</v>
      </c>
      <c r="M1958" s="41" t="n">
        <f aca="false">IF(A1958&lt;=$G$2, $D$5*$D$2*(A1958-E1958)/365.25, 0)</f>
        <v>0</v>
      </c>
      <c r="N1958" s="42" t="n">
        <f aca="false">(L1958*H1958 + M1958*I1958) * K1958</f>
        <v>0</v>
      </c>
      <c r="O1958" s="43" t="n">
        <f aca="false">IF(A1958&lt;=$G$2, $D$2*(1-$D$3), 0)</f>
        <v>0</v>
      </c>
      <c r="P1958" s="44" t="n">
        <f aca="false">O1958*I1958*K1958</f>
        <v>0</v>
      </c>
    </row>
    <row r="1959" customFormat="false" ht="15" hidden="false" customHeight="false" outlineLevel="0" collapsed="false">
      <c r="A1959" s="4" t="n">
        <f aca="false">WORKDAY(A1958, 1)</f>
        <v>46624</v>
      </c>
      <c r="B1959" s="33" t="n">
        <f aca="false">DATE(2000, MONTH(A1959), DAY(A1959))</f>
        <v>36763</v>
      </c>
      <c r="C1959" s="33" t="n">
        <f aca="false">VLOOKUP(B1959, $R$9:$S$13, 2)</f>
        <v>36789</v>
      </c>
      <c r="D1959" s="34" t="n">
        <f aca="false">IF(OR(C1959=B1959, AND(C1959&lt;&gt;C1958, C1958&gt;B1958)), 1, 0)</f>
        <v>0</v>
      </c>
      <c r="E1959" s="4" t="n">
        <f aca="false" t="array" ref="E1959:E1959">INDEX($A$9:A1958, MAX(IF($D$9:D1958=1, ROW(D$9:$D1958)-ROW($D$9)+1, 0)))</f>
        <v>46559</v>
      </c>
      <c r="F1959" s="36" t="n">
        <f aca="false">(A1959-$A$2)/365.25</f>
        <v>7.47433264887064</v>
      </c>
      <c r="G1959" s="37" t="n">
        <f aca="false">INDEX('Default Prob'!$P$5:$P$14,MIN(1+_xlfn.IFNA(MATCH(F1959,'Default Prob'!$F$5:$F$14,1),0),COUNT('Default Prob'!$P$5:$P$14)))</f>
        <v>0.0388543457092687</v>
      </c>
      <c r="H1959" s="37" t="n">
        <f aca="false">H1958*EXP(-G1958*(F1959-F1958))</f>
        <v>0.737122194249121</v>
      </c>
      <c r="I1959" s="38" t="n">
        <f aca="false">H1958-H1959</f>
        <v>7.84173140726541E-005</v>
      </c>
      <c r="J1959" s="39" t="n">
        <f aca="false">INDEX('Default Prob'!$C$3:$C$20, _xlfn.IFNA(MATCH(F1959, 'Default Prob'!$B$3:$B$20, 1), 1))</f>
        <v>-0.00279</v>
      </c>
      <c r="K1959" s="40" t="n">
        <f aca="false">1/((1+J1959)^F1959)</f>
        <v>1.02110209857621</v>
      </c>
      <c r="L1959" s="41" t="n">
        <f aca="false">IF(AND(D1959, A1959 &lt;= $G$2), $D$5*$D$2*(A1959-E1959)/365.25, 0)</f>
        <v>0</v>
      </c>
      <c r="M1959" s="41" t="n">
        <f aca="false">IF(A1959&lt;=$G$2, $D$5*$D$2*(A1959-E1959)/365.25, 0)</f>
        <v>0</v>
      </c>
      <c r="N1959" s="42" t="n">
        <f aca="false">(L1959*H1959 + M1959*I1959) * K1959</f>
        <v>0</v>
      </c>
      <c r="O1959" s="43" t="n">
        <f aca="false">IF(A1959&lt;=$G$2, $D$2*(1-$D$3), 0)</f>
        <v>0</v>
      </c>
      <c r="P1959" s="44" t="n">
        <f aca="false">O1959*I1959*K1959</f>
        <v>0</v>
      </c>
    </row>
    <row r="1960" customFormat="false" ht="15" hidden="false" customHeight="false" outlineLevel="0" collapsed="false">
      <c r="A1960" s="4" t="n">
        <f aca="false">WORKDAY(A1959, 1)</f>
        <v>46625</v>
      </c>
      <c r="B1960" s="33" t="n">
        <f aca="false">DATE(2000, MONTH(A1960), DAY(A1960))</f>
        <v>36764</v>
      </c>
      <c r="C1960" s="33" t="n">
        <f aca="false">VLOOKUP(B1960, $R$9:$S$13, 2)</f>
        <v>36789</v>
      </c>
      <c r="D1960" s="34" t="n">
        <f aca="false">IF(OR(C1960=B1960, AND(C1960&lt;&gt;C1959, C1959&gt;B1959)), 1, 0)</f>
        <v>0</v>
      </c>
      <c r="E1960" s="4" t="n">
        <f aca="false" t="array" ref="E1960:E1960">INDEX($A$9:A1959, MAX(IF($D$9:D1959=1, ROW(D$9:$D1959)-ROW($D$9)+1, 0)))</f>
        <v>46559</v>
      </c>
      <c r="F1960" s="36" t="n">
        <f aca="false">(A1960-$A$2)/365.25</f>
        <v>7.47707049965777</v>
      </c>
      <c r="G1960" s="37" t="n">
        <f aca="false">INDEX('Default Prob'!$P$5:$P$14,MIN(1+_xlfn.IFNA(MATCH(F1960,'Default Prob'!$F$5:$F$14,1),0),COUNT('Default Prob'!$P$5:$P$14)))</f>
        <v>0.0388543457092687</v>
      </c>
      <c r="H1960" s="37" t="n">
        <f aca="false">H1959*EXP(-G1959*(F1960-F1959))</f>
        <v>0.737043785276435</v>
      </c>
      <c r="I1960" s="38" t="n">
        <f aca="false">H1959-H1960</f>
        <v>7.84089726862946E-005</v>
      </c>
      <c r="J1960" s="39" t="n">
        <f aca="false">INDEX('Default Prob'!$C$3:$C$20, _xlfn.IFNA(MATCH(F1960, 'Default Prob'!$B$3:$B$20, 1), 1))</f>
        <v>-0.00279</v>
      </c>
      <c r="K1960" s="40" t="n">
        <f aca="false">1/((1+J1960)^F1960)</f>
        <v>1.02110990930134</v>
      </c>
      <c r="L1960" s="41" t="n">
        <f aca="false">IF(AND(D1960, A1960 &lt;= $G$2), $D$5*$D$2*(A1960-E1960)/365.25, 0)</f>
        <v>0</v>
      </c>
      <c r="M1960" s="41" t="n">
        <f aca="false">IF(A1960&lt;=$G$2, $D$5*$D$2*(A1960-E1960)/365.25, 0)</f>
        <v>0</v>
      </c>
      <c r="N1960" s="42" t="n">
        <f aca="false">(L1960*H1960 + M1960*I1960) * K1960</f>
        <v>0</v>
      </c>
      <c r="O1960" s="43" t="n">
        <f aca="false">IF(A1960&lt;=$G$2, $D$2*(1-$D$3), 0)</f>
        <v>0</v>
      </c>
      <c r="P1960" s="44" t="n">
        <f aca="false">O1960*I1960*K1960</f>
        <v>0</v>
      </c>
    </row>
    <row r="1961" customFormat="false" ht="15" hidden="false" customHeight="false" outlineLevel="0" collapsed="false">
      <c r="A1961" s="4" t="n">
        <f aca="false">WORKDAY(A1960, 1)</f>
        <v>46626</v>
      </c>
      <c r="B1961" s="33" t="n">
        <f aca="false">DATE(2000, MONTH(A1961), DAY(A1961))</f>
        <v>36765</v>
      </c>
      <c r="C1961" s="33" t="n">
        <f aca="false">VLOOKUP(B1961, $R$9:$S$13, 2)</f>
        <v>36789</v>
      </c>
      <c r="D1961" s="34" t="n">
        <f aca="false">IF(OR(C1961=B1961, AND(C1961&lt;&gt;C1960, C1960&gt;B1960)), 1, 0)</f>
        <v>0</v>
      </c>
      <c r="E1961" s="4" t="n">
        <f aca="false" t="array" ref="E1961:E1961">INDEX($A$9:A1960, MAX(IF($D$9:D1960=1, ROW(D$9:$D1960)-ROW($D$9)+1, 0)))</f>
        <v>46559</v>
      </c>
      <c r="F1961" s="36" t="n">
        <f aca="false">(A1961-$A$2)/365.25</f>
        <v>7.4798083504449</v>
      </c>
      <c r="G1961" s="37" t="n">
        <f aca="false">INDEX('Default Prob'!$P$5:$P$14,MIN(1+_xlfn.IFNA(MATCH(F1961,'Default Prob'!$F$5:$F$14,1),0),COUNT('Default Prob'!$P$5:$P$14)))</f>
        <v>0.0388543457092687</v>
      </c>
      <c r="H1961" s="37" t="n">
        <f aca="false">H1960*EXP(-G1960*(F1961-F1960))</f>
        <v>0.736965384644247</v>
      </c>
      <c r="I1961" s="38" t="n">
        <f aca="false">H1960-H1961</f>
        <v>7.84006321872255E-005</v>
      </c>
      <c r="J1961" s="39" t="n">
        <f aca="false">INDEX('Default Prob'!$C$3:$C$20, _xlfn.IFNA(MATCH(F1961, 'Default Prob'!$B$3:$B$20, 1), 1))</f>
        <v>-0.00279</v>
      </c>
      <c r="K1961" s="40" t="n">
        <f aca="false">1/((1+J1961)^F1961)</f>
        <v>1.02111772008622</v>
      </c>
      <c r="L1961" s="41" t="n">
        <f aca="false">IF(AND(D1961, A1961 &lt;= $G$2), $D$5*$D$2*(A1961-E1961)/365.25, 0)</f>
        <v>0</v>
      </c>
      <c r="M1961" s="41" t="n">
        <f aca="false">IF(A1961&lt;=$G$2, $D$5*$D$2*(A1961-E1961)/365.25, 0)</f>
        <v>0</v>
      </c>
      <c r="N1961" s="42" t="n">
        <f aca="false">(L1961*H1961 + M1961*I1961) * K1961</f>
        <v>0</v>
      </c>
      <c r="O1961" s="43" t="n">
        <f aca="false">IF(A1961&lt;=$G$2, $D$2*(1-$D$3), 0)</f>
        <v>0</v>
      </c>
      <c r="P1961" s="44" t="n">
        <f aca="false">O1961*I1961*K1961</f>
        <v>0</v>
      </c>
    </row>
    <row r="1962" customFormat="false" ht="15" hidden="false" customHeight="false" outlineLevel="0" collapsed="false">
      <c r="A1962" s="4" t="n">
        <f aca="false">WORKDAY(A1961, 1)</f>
        <v>46629</v>
      </c>
      <c r="B1962" s="33" t="n">
        <f aca="false">DATE(2000, MONTH(A1962), DAY(A1962))</f>
        <v>36768</v>
      </c>
      <c r="C1962" s="33" t="n">
        <f aca="false">VLOOKUP(B1962, $R$9:$S$13, 2)</f>
        <v>36789</v>
      </c>
      <c r="D1962" s="34" t="n">
        <f aca="false">IF(OR(C1962=B1962, AND(C1962&lt;&gt;C1961, C1961&gt;B1961)), 1, 0)</f>
        <v>0</v>
      </c>
      <c r="E1962" s="4" t="n">
        <f aca="false" t="array" ref="E1962:E1962">INDEX($A$9:A1961, MAX(IF($D$9:D1961=1, ROW(D$9:$D1961)-ROW($D$9)+1, 0)))</f>
        <v>46559</v>
      </c>
      <c r="F1962" s="36" t="n">
        <f aca="false">(A1962-$A$2)/365.25</f>
        <v>7.4880219028063</v>
      </c>
      <c r="G1962" s="37" t="n">
        <f aca="false">INDEX('Default Prob'!$P$5:$P$14,MIN(1+_xlfn.IFNA(MATCH(F1962,'Default Prob'!$F$5:$F$14,1),0),COUNT('Default Prob'!$P$5:$P$14)))</f>
        <v>0.0388543457092687</v>
      </c>
      <c r="H1962" s="37" t="n">
        <f aca="false">H1961*EXP(-G1961*(F1962-F1961))</f>
        <v>0.736730232781809</v>
      </c>
      <c r="I1962" s="38" t="n">
        <f aca="false">H1961-H1962</f>
        <v>0.000235151862438387</v>
      </c>
      <c r="J1962" s="39" t="n">
        <f aca="false">INDEX('Default Prob'!$C$3:$C$20, _xlfn.IFNA(MATCH(F1962, 'Default Prob'!$B$3:$B$20, 1), 1))</f>
        <v>-0.00279</v>
      </c>
      <c r="K1962" s="40" t="n">
        <f aca="false">1/((1+J1962)^F1962)</f>
        <v>1.02114115279934</v>
      </c>
      <c r="L1962" s="41" t="n">
        <f aca="false">IF(AND(D1962, A1962 &lt;= $G$2), $D$5*$D$2*(A1962-E1962)/365.25, 0)</f>
        <v>0</v>
      </c>
      <c r="M1962" s="41" t="n">
        <f aca="false">IF(A1962&lt;=$G$2, $D$5*$D$2*(A1962-E1962)/365.25, 0)</f>
        <v>0</v>
      </c>
      <c r="N1962" s="42" t="n">
        <f aca="false">(L1962*H1962 + M1962*I1962) * K1962</f>
        <v>0</v>
      </c>
      <c r="O1962" s="43" t="n">
        <f aca="false">IF(A1962&lt;=$G$2, $D$2*(1-$D$3), 0)</f>
        <v>0</v>
      </c>
      <c r="P1962" s="44" t="n">
        <f aca="false">O1962*I1962*K1962</f>
        <v>0</v>
      </c>
    </row>
    <row r="1963" customFormat="false" ht="15" hidden="false" customHeight="false" outlineLevel="0" collapsed="false">
      <c r="A1963" s="4" t="n">
        <f aca="false">WORKDAY(A1962, 1)</f>
        <v>46630</v>
      </c>
      <c r="B1963" s="33" t="n">
        <f aca="false">DATE(2000, MONTH(A1963), DAY(A1963))</f>
        <v>36769</v>
      </c>
      <c r="C1963" s="33" t="n">
        <f aca="false">VLOOKUP(B1963, $R$9:$S$13, 2)</f>
        <v>36789</v>
      </c>
      <c r="D1963" s="34" t="n">
        <f aca="false">IF(OR(C1963=B1963, AND(C1963&lt;&gt;C1962, C1962&gt;B1962)), 1, 0)</f>
        <v>0</v>
      </c>
      <c r="E1963" s="4" t="n">
        <f aca="false" t="array" ref="E1963:E1963">INDEX($A$9:A1962, MAX(IF($D$9:D1962=1, ROW(D$9:$D1962)-ROW($D$9)+1, 0)))</f>
        <v>46559</v>
      </c>
      <c r="F1963" s="36" t="n">
        <f aca="false">(A1963-$A$2)/365.25</f>
        <v>7.49075975359343</v>
      </c>
      <c r="G1963" s="37" t="n">
        <f aca="false">INDEX('Default Prob'!$P$5:$P$14,MIN(1+_xlfn.IFNA(MATCH(F1963,'Default Prob'!$F$5:$F$14,1),0),COUNT('Default Prob'!$P$5:$P$14)))</f>
        <v>0.0388543457092687</v>
      </c>
      <c r="H1963" s="37" t="n">
        <f aca="false">H1962*EXP(-G1962*(F1963-F1962))</f>
        <v>0.736651865502747</v>
      </c>
      <c r="I1963" s="38" t="n">
        <f aca="false">H1962-H1963</f>
        <v>7.83672790617418E-005</v>
      </c>
      <c r="J1963" s="39" t="n">
        <f aca="false">INDEX('Default Prob'!$C$3:$C$20, _xlfn.IFNA(MATCH(F1963, 'Default Prob'!$B$3:$B$20, 1), 1))</f>
        <v>-0.00279</v>
      </c>
      <c r="K1963" s="40" t="n">
        <f aca="false">1/((1+J1963)^F1963)</f>
        <v>1.02114896382321</v>
      </c>
      <c r="L1963" s="41" t="n">
        <f aca="false">IF(AND(D1963, A1963 &lt;= $G$2), $D$5*$D$2*(A1963-E1963)/365.25, 0)</f>
        <v>0</v>
      </c>
      <c r="M1963" s="41" t="n">
        <f aca="false">IF(A1963&lt;=$G$2, $D$5*$D$2*(A1963-E1963)/365.25, 0)</f>
        <v>0</v>
      </c>
      <c r="N1963" s="42" t="n">
        <f aca="false">(L1963*H1963 + M1963*I1963) * K1963</f>
        <v>0</v>
      </c>
      <c r="O1963" s="43" t="n">
        <f aca="false">IF(A1963&lt;=$G$2, $D$2*(1-$D$3), 0)</f>
        <v>0</v>
      </c>
      <c r="P1963" s="44" t="n">
        <f aca="false">O1963*I1963*K1963</f>
        <v>0</v>
      </c>
    </row>
    <row r="1964" customFormat="false" ht="15" hidden="false" customHeight="false" outlineLevel="0" collapsed="false">
      <c r="A1964" s="4" t="n">
        <f aca="false">WORKDAY(A1963, 1)</f>
        <v>46631</v>
      </c>
      <c r="B1964" s="33" t="n">
        <f aca="false">DATE(2000, MONTH(A1964), DAY(A1964))</f>
        <v>36770</v>
      </c>
      <c r="C1964" s="33" t="n">
        <f aca="false">VLOOKUP(B1964, $R$9:$S$13, 2)</f>
        <v>36789</v>
      </c>
      <c r="D1964" s="34" t="n">
        <f aca="false">IF(OR(C1964=B1964, AND(C1964&lt;&gt;C1963, C1963&gt;B1963)), 1, 0)</f>
        <v>0</v>
      </c>
      <c r="E1964" s="4" t="n">
        <f aca="false" t="array" ref="E1964:E1964">INDEX($A$9:A1963, MAX(IF($D$9:D1963=1, ROW(D$9:$D1963)-ROW($D$9)+1, 0)))</f>
        <v>46559</v>
      </c>
      <c r="F1964" s="36" t="n">
        <f aca="false">(A1964-$A$2)/365.25</f>
        <v>7.49349760438056</v>
      </c>
      <c r="G1964" s="37" t="n">
        <f aca="false">INDEX('Default Prob'!$P$5:$P$14,MIN(1+_xlfn.IFNA(MATCH(F1964,'Default Prob'!$F$5:$F$14,1),0),COUNT('Default Prob'!$P$5:$P$14)))</f>
        <v>0.0388543457092687</v>
      </c>
      <c r="H1964" s="37" t="n">
        <f aca="false">H1963*EXP(-G1963*(F1964-F1963))</f>
        <v>0.73657350655975</v>
      </c>
      <c r="I1964" s="38" t="n">
        <f aca="false">H1963-H1964</f>
        <v>7.83589429976805E-005</v>
      </c>
      <c r="J1964" s="39" t="n">
        <f aca="false">INDEX('Default Prob'!$C$3:$C$20, _xlfn.IFNA(MATCH(F1964, 'Default Prob'!$B$3:$B$20, 1), 1))</f>
        <v>-0.00279</v>
      </c>
      <c r="K1964" s="40" t="n">
        <f aca="false">1/((1+J1964)^F1964)</f>
        <v>1.02115677490682</v>
      </c>
      <c r="L1964" s="41" t="n">
        <f aca="false">IF(AND(D1964, A1964 &lt;= $G$2), $D$5*$D$2*(A1964-E1964)/365.25, 0)</f>
        <v>0</v>
      </c>
      <c r="M1964" s="41" t="n">
        <f aca="false">IF(A1964&lt;=$G$2, $D$5*$D$2*(A1964-E1964)/365.25, 0)</f>
        <v>0</v>
      </c>
      <c r="N1964" s="42" t="n">
        <f aca="false">(L1964*H1964 + M1964*I1964) * K1964</f>
        <v>0</v>
      </c>
      <c r="O1964" s="43" t="n">
        <f aca="false">IF(A1964&lt;=$G$2, $D$2*(1-$D$3), 0)</f>
        <v>0</v>
      </c>
      <c r="P1964" s="44" t="n">
        <f aca="false">O1964*I1964*K1964</f>
        <v>0</v>
      </c>
    </row>
    <row r="1965" customFormat="false" ht="15" hidden="false" customHeight="false" outlineLevel="0" collapsed="false">
      <c r="A1965" s="4" t="n">
        <f aca="false">WORKDAY(A1964, 1)</f>
        <v>46632</v>
      </c>
      <c r="B1965" s="33" t="n">
        <f aca="false">DATE(2000, MONTH(A1965), DAY(A1965))</f>
        <v>36771</v>
      </c>
      <c r="C1965" s="33" t="n">
        <f aca="false">VLOOKUP(B1965, $R$9:$S$13, 2)</f>
        <v>36789</v>
      </c>
      <c r="D1965" s="34" t="n">
        <f aca="false">IF(OR(C1965=B1965, AND(C1965&lt;&gt;C1964, C1964&gt;B1964)), 1, 0)</f>
        <v>0</v>
      </c>
      <c r="E1965" s="4" t="n">
        <f aca="false" t="array" ref="E1965:E1965">INDEX($A$9:A1964, MAX(IF($D$9:D1964=1, ROW(D$9:$D1964)-ROW($D$9)+1, 0)))</f>
        <v>46559</v>
      </c>
      <c r="F1965" s="36" t="n">
        <f aca="false">(A1965-$A$2)/365.25</f>
        <v>7.49623545516769</v>
      </c>
      <c r="G1965" s="37" t="n">
        <f aca="false">INDEX('Default Prob'!$P$5:$P$14,MIN(1+_xlfn.IFNA(MATCH(F1965,'Default Prob'!$F$5:$F$14,1),0),COUNT('Default Prob'!$P$5:$P$14)))</f>
        <v>0.0388543457092687</v>
      </c>
      <c r="H1965" s="37" t="n">
        <f aca="false">H1964*EXP(-G1964*(F1965-F1964))</f>
        <v>0.736495155951929</v>
      </c>
      <c r="I1965" s="38" t="n">
        <f aca="false">H1964-H1965</f>
        <v>7.83506078203544E-005</v>
      </c>
      <c r="J1965" s="39" t="n">
        <f aca="false">INDEX('Default Prob'!$C$3:$C$20, _xlfn.IFNA(MATCH(F1965, 'Default Prob'!$B$3:$B$20, 1), 1))</f>
        <v>-0.00279</v>
      </c>
      <c r="K1965" s="40" t="n">
        <f aca="false">1/((1+J1965)^F1965)</f>
        <v>1.02116458605019</v>
      </c>
      <c r="L1965" s="41" t="n">
        <f aca="false">IF(AND(D1965, A1965 &lt;= $G$2), $D$5*$D$2*(A1965-E1965)/365.25, 0)</f>
        <v>0</v>
      </c>
      <c r="M1965" s="41" t="n">
        <f aca="false">IF(A1965&lt;=$G$2, $D$5*$D$2*(A1965-E1965)/365.25, 0)</f>
        <v>0</v>
      </c>
      <c r="N1965" s="42" t="n">
        <f aca="false">(L1965*H1965 + M1965*I1965) * K1965</f>
        <v>0</v>
      </c>
      <c r="O1965" s="43" t="n">
        <f aca="false">IF(A1965&lt;=$G$2, $D$2*(1-$D$3), 0)</f>
        <v>0</v>
      </c>
      <c r="P1965" s="44" t="n">
        <f aca="false">O1965*I1965*K1965</f>
        <v>0</v>
      </c>
    </row>
    <row r="1966" customFormat="false" ht="15" hidden="false" customHeight="false" outlineLevel="0" collapsed="false">
      <c r="A1966" s="4" t="n">
        <f aca="false">WORKDAY(A1965, 1)</f>
        <v>46633</v>
      </c>
      <c r="B1966" s="33" t="n">
        <f aca="false">DATE(2000, MONTH(A1966), DAY(A1966))</f>
        <v>36772</v>
      </c>
      <c r="C1966" s="33" t="n">
        <f aca="false">VLOOKUP(B1966, $R$9:$S$13, 2)</f>
        <v>36789</v>
      </c>
      <c r="D1966" s="34" t="n">
        <f aca="false">IF(OR(C1966=B1966, AND(C1966&lt;&gt;C1965, C1965&gt;B1965)), 1, 0)</f>
        <v>0</v>
      </c>
      <c r="E1966" s="4" t="n">
        <f aca="false" t="array" ref="E1966:E1966">INDEX($A$9:A1965, MAX(IF($D$9:D1965=1, ROW(D$9:$D1965)-ROW($D$9)+1, 0)))</f>
        <v>46559</v>
      </c>
      <c r="F1966" s="36" t="n">
        <f aca="false">(A1966-$A$2)/365.25</f>
        <v>7.49897330595483</v>
      </c>
      <c r="G1966" s="37" t="n">
        <f aca="false">INDEX('Default Prob'!$P$5:$P$14,MIN(1+_xlfn.IFNA(MATCH(F1966,'Default Prob'!$F$5:$F$14,1),0),COUNT('Default Prob'!$P$5:$P$14)))</f>
        <v>0.0388543457092687</v>
      </c>
      <c r="H1966" s="37" t="n">
        <f aca="false">H1965*EXP(-G1965*(F1966-F1965))</f>
        <v>0.7364168136784</v>
      </c>
      <c r="I1966" s="38" t="n">
        <f aca="false">H1965-H1966</f>
        <v>7.83422735296524E-005</v>
      </c>
      <c r="J1966" s="39" t="n">
        <f aca="false">INDEX('Default Prob'!$C$3:$C$20, _xlfn.IFNA(MATCH(F1966, 'Default Prob'!$B$3:$B$20, 1), 1))</f>
        <v>-0.00279</v>
      </c>
      <c r="K1966" s="40" t="n">
        <f aca="false">1/((1+J1966)^F1966)</f>
        <v>1.02117239725331</v>
      </c>
      <c r="L1966" s="41" t="n">
        <f aca="false">IF(AND(D1966, A1966 &lt;= $G$2), $D$5*$D$2*(A1966-E1966)/365.25, 0)</f>
        <v>0</v>
      </c>
      <c r="M1966" s="41" t="n">
        <f aca="false">IF(A1966&lt;=$G$2, $D$5*$D$2*(A1966-E1966)/365.25, 0)</f>
        <v>0</v>
      </c>
      <c r="N1966" s="42" t="n">
        <f aca="false">(L1966*H1966 + M1966*I1966) * K1966</f>
        <v>0</v>
      </c>
      <c r="O1966" s="43" t="n">
        <f aca="false">IF(A1966&lt;=$G$2, $D$2*(1-$D$3), 0)</f>
        <v>0</v>
      </c>
      <c r="P1966" s="44" t="n">
        <f aca="false">O1966*I1966*K1966</f>
        <v>0</v>
      </c>
    </row>
    <row r="1967" customFormat="false" ht="15" hidden="false" customHeight="false" outlineLevel="0" collapsed="false">
      <c r="A1967" s="4" t="n">
        <f aca="false">WORKDAY(A1966, 1)</f>
        <v>46636</v>
      </c>
      <c r="B1967" s="33" t="n">
        <f aca="false">DATE(2000, MONTH(A1967), DAY(A1967))</f>
        <v>36775</v>
      </c>
      <c r="C1967" s="33" t="n">
        <f aca="false">VLOOKUP(B1967, $R$9:$S$13, 2)</f>
        <v>36789</v>
      </c>
      <c r="D1967" s="34" t="n">
        <f aca="false">IF(OR(C1967=B1967, AND(C1967&lt;&gt;C1966, C1966&gt;B1966)), 1, 0)</f>
        <v>0</v>
      </c>
      <c r="E1967" s="4" t="n">
        <f aca="false" t="array" ref="E1967:E1967">INDEX($A$9:A1966, MAX(IF($D$9:D1966=1, ROW(D$9:$D1966)-ROW($D$9)+1, 0)))</f>
        <v>46559</v>
      </c>
      <c r="F1967" s="36" t="n">
        <f aca="false">(A1967-$A$2)/365.25</f>
        <v>7.50718685831622</v>
      </c>
      <c r="G1967" s="37" t="n">
        <f aca="false">INDEX('Default Prob'!$P$5:$P$14,MIN(1+_xlfn.IFNA(MATCH(F1967,'Default Prob'!$F$5:$F$14,1),0),COUNT('Default Prob'!$P$5:$P$14)))</f>
        <v>0.0388543457092687</v>
      </c>
      <c r="H1967" s="37" t="n">
        <f aca="false">H1966*EXP(-G1966*(F1967-F1966))</f>
        <v>0.73618183685469</v>
      </c>
      <c r="I1967" s="38" t="n">
        <f aca="false">H1966-H1967</f>
        <v>0.000234976823709321</v>
      </c>
      <c r="J1967" s="39" t="n">
        <f aca="false">INDEX('Default Prob'!$C$3:$C$20, _xlfn.IFNA(MATCH(F1967, 'Default Prob'!$B$3:$B$20, 1), 1))</f>
        <v>-0.00279</v>
      </c>
      <c r="K1967" s="40" t="n">
        <f aca="false">1/((1+J1967)^F1967)</f>
        <v>1.02119583122116</v>
      </c>
      <c r="L1967" s="41" t="n">
        <f aca="false">IF(AND(D1967, A1967 &lt;= $G$2), $D$5*$D$2*(A1967-E1967)/365.25, 0)</f>
        <v>0</v>
      </c>
      <c r="M1967" s="41" t="n">
        <f aca="false">IF(A1967&lt;=$G$2, $D$5*$D$2*(A1967-E1967)/365.25, 0)</f>
        <v>0</v>
      </c>
      <c r="N1967" s="42" t="n">
        <f aca="false">(L1967*H1967 + M1967*I1967) * K1967</f>
        <v>0</v>
      </c>
      <c r="O1967" s="43" t="n">
        <f aca="false">IF(A1967&lt;=$G$2, $D$2*(1-$D$3), 0)</f>
        <v>0</v>
      </c>
      <c r="P1967" s="44" t="n">
        <f aca="false">O1967*I1967*K1967</f>
        <v>0</v>
      </c>
    </row>
    <row r="1968" customFormat="false" ht="15" hidden="false" customHeight="false" outlineLevel="0" collapsed="false">
      <c r="A1968" s="4" t="n">
        <f aca="false">WORKDAY(A1967, 1)</f>
        <v>46637</v>
      </c>
      <c r="B1968" s="33" t="n">
        <f aca="false">DATE(2000, MONTH(A1968), DAY(A1968))</f>
        <v>36776</v>
      </c>
      <c r="C1968" s="33" t="n">
        <f aca="false">VLOOKUP(B1968, $R$9:$S$13, 2)</f>
        <v>36789</v>
      </c>
      <c r="D1968" s="34" t="n">
        <f aca="false">IF(OR(C1968=B1968, AND(C1968&lt;&gt;C1967, C1967&gt;B1967)), 1, 0)</f>
        <v>0</v>
      </c>
      <c r="E1968" s="4" t="n">
        <f aca="false" t="array" ref="E1968:E1968">INDEX($A$9:A1967, MAX(IF($D$9:D1967=1, ROW(D$9:$D1967)-ROW($D$9)+1, 0)))</f>
        <v>46559</v>
      </c>
      <c r="F1968" s="36" t="n">
        <f aca="false">(A1968-$A$2)/365.25</f>
        <v>7.50992470910335</v>
      </c>
      <c r="G1968" s="37" t="n">
        <f aca="false">INDEX('Default Prob'!$P$5:$P$14,MIN(1+_xlfn.IFNA(MATCH(F1968,'Default Prob'!$F$5:$F$14,1),0),COUNT('Default Prob'!$P$5:$P$14)))</f>
        <v>0.0388543457092687</v>
      </c>
      <c r="H1968" s="37" t="n">
        <f aca="false">H1967*EXP(-G1967*(F1968-F1967))</f>
        <v>0.736103527909459</v>
      </c>
      <c r="I1968" s="38" t="n">
        <f aca="false">H1967-H1968</f>
        <v>7.8308945231087E-005</v>
      </c>
      <c r="J1968" s="39" t="n">
        <f aca="false">INDEX('Default Prob'!$C$3:$C$20, _xlfn.IFNA(MATCH(F1968, 'Default Prob'!$B$3:$B$20, 1), 1))</f>
        <v>-0.00279</v>
      </c>
      <c r="K1968" s="40" t="n">
        <f aca="false">1/((1+J1968)^F1968)</f>
        <v>1.02120364266328</v>
      </c>
      <c r="L1968" s="41" t="n">
        <f aca="false">IF(AND(D1968, A1968 &lt;= $G$2), $D$5*$D$2*(A1968-E1968)/365.25, 0)</f>
        <v>0</v>
      </c>
      <c r="M1968" s="41" t="n">
        <f aca="false">IF(A1968&lt;=$G$2, $D$5*$D$2*(A1968-E1968)/365.25, 0)</f>
        <v>0</v>
      </c>
      <c r="N1968" s="42" t="n">
        <f aca="false">(L1968*H1968 + M1968*I1968) * K1968</f>
        <v>0</v>
      </c>
      <c r="O1968" s="43" t="n">
        <f aca="false">IF(A1968&lt;=$G$2, $D$2*(1-$D$3), 0)</f>
        <v>0</v>
      </c>
      <c r="P1968" s="44" t="n">
        <f aca="false">O1968*I1968*K1968</f>
        <v>0</v>
      </c>
    </row>
    <row r="1969" customFormat="false" ht="15" hidden="false" customHeight="false" outlineLevel="0" collapsed="false">
      <c r="A1969" s="4" t="n">
        <f aca="false">WORKDAY(A1968, 1)</f>
        <v>46638</v>
      </c>
      <c r="B1969" s="33" t="n">
        <f aca="false">DATE(2000, MONTH(A1969), DAY(A1969))</f>
        <v>36777</v>
      </c>
      <c r="C1969" s="33" t="n">
        <f aca="false">VLOOKUP(B1969, $R$9:$S$13, 2)</f>
        <v>36789</v>
      </c>
      <c r="D1969" s="34" t="n">
        <f aca="false">IF(OR(C1969=B1969, AND(C1969&lt;&gt;C1968, C1968&gt;B1968)), 1, 0)</f>
        <v>0</v>
      </c>
      <c r="E1969" s="4" t="n">
        <f aca="false" t="array" ref="E1969:E1969">INDEX($A$9:A1968, MAX(IF($D$9:D1968=1, ROW(D$9:$D1968)-ROW($D$9)+1, 0)))</f>
        <v>46559</v>
      </c>
      <c r="F1969" s="36" t="n">
        <f aca="false">(A1969-$A$2)/365.25</f>
        <v>7.51266255989049</v>
      </c>
      <c r="G1969" s="37" t="n">
        <f aca="false">INDEX('Default Prob'!$P$5:$P$14,MIN(1+_xlfn.IFNA(MATCH(F1969,'Default Prob'!$F$5:$F$14,1),0),COUNT('Default Prob'!$P$5:$P$14)))</f>
        <v>0.0388543457092687</v>
      </c>
      <c r="H1969" s="37" t="n">
        <f aca="false">H1968*EXP(-G1968*(F1969-F1968))</f>
        <v>0.736025227294087</v>
      </c>
      <c r="I1969" s="38" t="n">
        <f aca="false">H1968-H1969</f>
        <v>7.83006153720622E-005</v>
      </c>
      <c r="J1969" s="39" t="n">
        <f aca="false">INDEX('Default Prob'!$C$3:$C$20, _xlfn.IFNA(MATCH(F1969, 'Default Prob'!$B$3:$B$20, 1), 1))</f>
        <v>-0.00279</v>
      </c>
      <c r="K1969" s="40" t="n">
        <f aca="false">1/((1+J1969)^F1969)</f>
        <v>1.02121145416516</v>
      </c>
      <c r="L1969" s="41" t="n">
        <f aca="false">IF(AND(D1969, A1969 &lt;= $G$2), $D$5*$D$2*(A1969-E1969)/365.25, 0)</f>
        <v>0</v>
      </c>
      <c r="M1969" s="41" t="n">
        <f aca="false">IF(A1969&lt;=$G$2, $D$5*$D$2*(A1969-E1969)/365.25, 0)</f>
        <v>0</v>
      </c>
      <c r="N1969" s="42" t="n">
        <f aca="false">(L1969*H1969 + M1969*I1969) * K1969</f>
        <v>0</v>
      </c>
      <c r="O1969" s="43" t="n">
        <f aca="false">IF(A1969&lt;=$G$2, $D$2*(1-$D$3), 0)</f>
        <v>0</v>
      </c>
      <c r="P1969" s="44" t="n">
        <f aca="false">O1969*I1969*K1969</f>
        <v>0</v>
      </c>
    </row>
    <row r="1970" customFormat="false" ht="15" hidden="false" customHeight="false" outlineLevel="0" collapsed="false">
      <c r="A1970" s="4" t="n">
        <f aca="false">WORKDAY(A1969, 1)</f>
        <v>46639</v>
      </c>
      <c r="B1970" s="33" t="n">
        <f aca="false">DATE(2000, MONTH(A1970), DAY(A1970))</f>
        <v>36778</v>
      </c>
      <c r="C1970" s="33" t="n">
        <f aca="false">VLOOKUP(B1970, $R$9:$S$13, 2)</f>
        <v>36789</v>
      </c>
      <c r="D1970" s="34" t="n">
        <f aca="false">IF(OR(C1970=B1970, AND(C1970&lt;&gt;C1969, C1969&gt;B1969)), 1, 0)</f>
        <v>0</v>
      </c>
      <c r="E1970" s="4" t="n">
        <f aca="false" t="array" ref="E1970:E1970">INDEX($A$9:A1969, MAX(IF($D$9:D1969=1, ROW(D$9:$D1969)-ROW($D$9)+1, 0)))</f>
        <v>46559</v>
      </c>
      <c r="F1970" s="36" t="n">
        <f aca="false">(A1970-$A$2)/365.25</f>
        <v>7.51540041067762</v>
      </c>
      <c r="G1970" s="37" t="n">
        <f aca="false">INDEX('Default Prob'!$P$5:$P$14,MIN(1+_xlfn.IFNA(MATCH(F1970,'Default Prob'!$F$5:$F$14,1),0),COUNT('Default Prob'!$P$5:$P$14)))</f>
        <v>0.0388543457092687</v>
      </c>
      <c r="H1970" s="37" t="n">
        <f aca="false">H1969*EXP(-G1969*(F1970-F1969))</f>
        <v>0.735946935007688</v>
      </c>
      <c r="I1970" s="38" t="n">
        <f aca="false">H1969-H1970</f>
        <v>7.82922863991065E-005</v>
      </c>
      <c r="J1970" s="39" t="n">
        <f aca="false">INDEX('Default Prob'!$C$3:$C$20, _xlfn.IFNA(MATCH(F1970, 'Default Prob'!$B$3:$B$20, 1), 1))</f>
        <v>-0.00279</v>
      </c>
      <c r="K1970" s="40" t="n">
        <f aca="false">1/((1+J1970)^F1970)</f>
        <v>1.02121926572678</v>
      </c>
      <c r="L1970" s="41" t="n">
        <f aca="false">IF(AND(D1970, A1970 &lt;= $G$2), $D$5*$D$2*(A1970-E1970)/365.25, 0)</f>
        <v>0</v>
      </c>
      <c r="M1970" s="41" t="n">
        <f aca="false">IF(A1970&lt;=$G$2, $D$5*$D$2*(A1970-E1970)/365.25, 0)</f>
        <v>0</v>
      </c>
      <c r="N1970" s="42" t="n">
        <f aca="false">(L1970*H1970 + M1970*I1970) * K1970</f>
        <v>0</v>
      </c>
      <c r="O1970" s="43" t="n">
        <f aca="false">IF(A1970&lt;=$G$2, $D$2*(1-$D$3), 0)</f>
        <v>0</v>
      </c>
      <c r="P1970" s="44" t="n">
        <f aca="false">O1970*I1970*K1970</f>
        <v>0</v>
      </c>
    </row>
    <row r="1971" customFormat="false" ht="15" hidden="false" customHeight="false" outlineLevel="0" collapsed="false">
      <c r="A1971" s="4" t="n">
        <f aca="false">WORKDAY(A1970, 1)</f>
        <v>46640</v>
      </c>
      <c r="B1971" s="33" t="n">
        <f aca="false">DATE(2000, MONTH(A1971), DAY(A1971))</f>
        <v>36779</v>
      </c>
      <c r="C1971" s="33" t="n">
        <f aca="false">VLOOKUP(B1971, $R$9:$S$13, 2)</f>
        <v>36789</v>
      </c>
      <c r="D1971" s="34" t="n">
        <f aca="false">IF(OR(C1971=B1971, AND(C1971&lt;&gt;C1970, C1970&gt;B1970)), 1, 0)</f>
        <v>0</v>
      </c>
      <c r="E1971" s="4" t="n">
        <f aca="false" t="array" ref="E1971:E1971">INDEX($A$9:A1970, MAX(IF($D$9:D1970=1, ROW(D$9:$D1970)-ROW($D$9)+1, 0)))</f>
        <v>46559</v>
      </c>
      <c r="F1971" s="36" t="n">
        <f aca="false">(A1971-$A$2)/365.25</f>
        <v>7.51813826146475</v>
      </c>
      <c r="G1971" s="37" t="n">
        <f aca="false">INDEX('Default Prob'!$P$5:$P$14,MIN(1+_xlfn.IFNA(MATCH(F1971,'Default Prob'!$F$5:$F$14,1),0),COUNT('Default Prob'!$P$5:$P$14)))</f>
        <v>0.0388543457092687</v>
      </c>
      <c r="H1971" s="37" t="n">
        <f aca="false">H1970*EXP(-G1970*(F1971-F1970))</f>
        <v>0.735868651049376</v>
      </c>
      <c r="I1971" s="38" t="n">
        <f aca="false">H1970-H1971</f>
        <v>7.82839583122197E-005</v>
      </c>
      <c r="J1971" s="39" t="n">
        <f aca="false">INDEX('Default Prob'!$C$3:$C$20, _xlfn.IFNA(MATCH(F1971, 'Default Prob'!$B$3:$B$20, 1), 1))</f>
        <v>-0.00279</v>
      </c>
      <c r="K1971" s="40" t="n">
        <f aca="false">1/((1+J1971)^F1971)</f>
        <v>1.02122707734816</v>
      </c>
      <c r="L1971" s="41" t="n">
        <f aca="false">IF(AND(D1971, A1971 &lt;= $G$2), $D$5*$D$2*(A1971-E1971)/365.25, 0)</f>
        <v>0</v>
      </c>
      <c r="M1971" s="41" t="n">
        <f aca="false">IF(A1971&lt;=$G$2, $D$5*$D$2*(A1971-E1971)/365.25, 0)</f>
        <v>0</v>
      </c>
      <c r="N1971" s="42" t="n">
        <f aca="false">(L1971*H1971 + M1971*I1971) * K1971</f>
        <v>0</v>
      </c>
      <c r="O1971" s="43" t="n">
        <f aca="false">IF(A1971&lt;=$G$2, $D$2*(1-$D$3), 0)</f>
        <v>0</v>
      </c>
      <c r="P1971" s="44" t="n">
        <f aca="false">O1971*I1971*K1971</f>
        <v>0</v>
      </c>
    </row>
    <row r="1972" customFormat="false" ht="15" hidden="false" customHeight="false" outlineLevel="0" collapsed="false">
      <c r="A1972" s="4" t="n">
        <f aca="false">WORKDAY(A1971, 1)</f>
        <v>46643</v>
      </c>
      <c r="B1972" s="33" t="n">
        <f aca="false">DATE(2000, MONTH(A1972), DAY(A1972))</f>
        <v>36782</v>
      </c>
      <c r="C1972" s="33" t="n">
        <f aca="false">VLOOKUP(B1972, $R$9:$S$13, 2)</f>
        <v>36789</v>
      </c>
      <c r="D1972" s="34" t="n">
        <f aca="false">IF(OR(C1972=B1972, AND(C1972&lt;&gt;C1971, C1971&gt;B1971)), 1, 0)</f>
        <v>0</v>
      </c>
      <c r="E1972" s="4" t="n">
        <f aca="false" t="array" ref="E1972:E1972">INDEX($A$9:A1971, MAX(IF($D$9:D1971=1, ROW(D$9:$D1971)-ROW($D$9)+1, 0)))</f>
        <v>46559</v>
      </c>
      <c r="F1972" s="36" t="n">
        <f aca="false">(A1972-$A$2)/365.25</f>
        <v>7.52635181382615</v>
      </c>
      <c r="G1972" s="37" t="n">
        <f aca="false">INDEX('Default Prob'!$P$5:$P$14,MIN(1+_xlfn.IFNA(MATCH(F1972,'Default Prob'!$F$5:$F$14,1),0),COUNT('Default Prob'!$P$5:$P$14)))</f>
        <v>0.0388543457092687</v>
      </c>
      <c r="H1972" s="37" t="n">
        <f aca="false">H1971*EXP(-G1971*(F1972-F1971))</f>
        <v>0.735633849134103</v>
      </c>
      <c r="I1972" s="38" t="n">
        <f aca="false">H1971-H1972</f>
        <v>0.00023480191527292</v>
      </c>
      <c r="J1972" s="39" t="n">
        <f aca="false">INDEX('Default Prob'!$C$3:$C$20, _xlfn.IFNA(MATCH(F1972, 'Default Prob'!$B$3:$B$20, 1), 1))</f>
        <v>-0.00279</v>
      </c>
      <c r="K1972" s="40" t="n">
        <f aca="false">1/((1+J1972)^F1972)</f>
        <v>1.02125051257082</v>
      </c>
      <c r="L1972" s="41" t="n">
        <f aca="false">IF(AND(D1972, A1972 &lt;= $G$2), $D$5*$D$2*(A1972-E1972)/365.25, 0)</f>
        <v>0</v>
      </c>
      <c r="M1972" s="41" t="n">
        <f aca="false">IF(A1972&lt;=$G$2, $D$5*$D$2*(A1972-E1972)/365.25, 0)</f>
        <v>0</v>
      </c>
      <c r="N1972" s="42" t="n">
        <f aca="false">(L1972*H1972 + M1972*I1972) * K1972</f>
        <v>0</v>
      </c>
      <c r="O1972" s="43" t="n">
        <f aca="false">IF(A1972&lt;=$G$2, $D$2*(1-$D$3), 0)</f>
        <v>0</v>
      </c>
      <c r="P1972" s="44" t="n">
        <f aca="false">O1972*I1972*K1972</f>
        <v>0</v>
      </c>
    </row>
    <row r="1973" customFormat="false" ht="15" hidden="false" customHeight="false" outlineLevel="0" collapsed="false">
      <c r="A1973" s="4" t="n">
        <f aca="false">WORKDAY(A1972, 1)</f>
        <v>46644</v>
      </c>
      <c r="B1973" s="33" t="n">
        <f aca="false">DATE(2000, MONTH(A1973), DAY(A1973))</f>
        <v>36783</v>
      </c>
      <c r="C1973" s="33" t="n">
        <f aca="false">VLOOKUP(B1973, $R$9:$S$13, 2)</f>
        <v>36789</v>
      </c>
      <c r="D1973" s="34" t="n">
        <f aca="false">IF(OR(C1973=B1973, AND(C1973&lt;&gt;C1972, C1972&gt;B1972)), 1, 0)</f>
        <v>0</v>
      </c>
      <c r="E1973" s="4" t="n">
        <f aca="false" t="array" ref="E1973:E1973">INDEX($A$9:A1972, MAX(IF($D$9:D1972=1, ROW(D$9:$D1972)-ROW($D$9)+1, 0)))</f>
        <v>46559</v>
      </c>
      <c r="F1973" s="36" t="n">
        <f aca="false">(A1973-$A$2)/365.25</f>
        <v>7.52908966461328</v>
      </c>
      <c r="G1973" s="37" t="n">
        <f aca="false">INDEX('Default Prob'!$P$5:$P$14,MIN(1+_xlfn.IFNA(MATCH(F1973,'Default Prob'!$F$5:$F$14,1),0),COUNT('Default Prob'!$P$5:$P$14)))</f>
        <v>0.0388543457092687</v>
      </c>
      <c r="H1973" s="37" t="n">
        <f aca="false">H1972*EXP(-G1972*(F1973-F1972))</f>
        <v>0.735555598479281</v>
      </c>
      <c r="I1973" s="38" t="n">
        <f aca="false">H1972-H1973</f>
        <v>7.82506548220319E-005</v>
      </c>
      <c r="J1973" s="39" t="n">
        <f aca="false">INDEX('Default Prob'!$C$3:$C$20, _xlfn.IFNA(MATCH(F1973, 'Default Prob'!$B$3:$B$20, 1), 1))</f>
        <v>-0.00279</v>
      </c>
      <c r="K1973" s="40" t="n">
        <f aca="false">1/((1+J1973)^F1973)</f>
        <v>1.02125832443121</v>
      </c>
      <c r="L1973" s="41" t="n">
        <f aca="false">IF(AND(D1973, A1973 &lt;= $G$2), $D$5*$D$2*(A1973-E1973)/365.25, 0)</f>
        <v>0</v>
      </c>
      <c r="M1973" s="41" t="n">
        <f aca="false">IF(A1973&lt;=$G$2, $D$5*$D$2*(A1973-E1973)/365.25, 0)</f>
        <v>0</v>
      </c>
      <c r="N1973" s="42" t="n">
        <f aca="false">(L1973*H1973 + M1973*I1973) * K1973</f>
        <v>0</v>
      </c>
      <c r="O1973" s="43" t="n">
        <f aca="false">IF(A1973&lt;=$G$2, $D$2*(1-$D$3), 0)</f>
        <v>0</v>
      </c>
      <c r="P1973" s="44" t="n">
        <f aca="false">O1973*I1973*K1973</f>
        <v>0</v>
      </c>
    </row>
    <row r="1974" customFormat="false" ht="15" hidden="false" customHeight="false" outlineLevel="0" collapsed="false">
      <c r="A1974" s="4" t="n">
        <f aca="false">WORKDAY(A1973, 1)</f>
        <v>46645</v>
      </c>
      <c r="B1974" s="33" t="n">
        <f aca="false">DATE(2000, MONTH(A1974), DAY(A1974))</f>
        <v>36784</v>
      </c>
      <c r="C1974" s="33" t="n">
        <f aca="false">VLOOKUP(B1974, $R$9:$S$13, 2)</f>
        <v>36789</v>
      </c>
      <c r="D1974" s="34" t="n">
        <f aca="false">IF(OR(C1974=B1974, AND(C1974&lt;&gt;C1973, C1973&gt;B1973)), 1, 0)</f>
        <v>0</v>
      </c>
      <c r="E1974" s="4" t="n">
        <f aca="false" t="array" ref="E1974:E1974">INDEX($A$9:A1973, MAX(IF($D$9:D1973=1, ROW(D$9:$D1973)-ROW($D$9)+1, 0)))</f>
        <v>46559</v>
      </c>
      <c r="F1974" s="36" t="n">
        <f aca="false">(A1974-$A$2)/365.25</f>
        <v>7.53182751540041</v>
      </c>
      <c r="G1974" s="37" t="n">
        <f aca="false">INDEX('Default Prob'!$P$5:$P$14,MIN(1+_xlfn.IFNA(MATCH(F1974,'Default Prob'!$F$5:$F$14,1),0),COUNT('Default Prob'!$P$5:$P$14)))</f>
        <v>0.0388543457092687</v>
      </c>
      <c r="H1974" s="37" t="n">
        <f aca="false">H1973*EXP(-G1973*(F1974-F1973))</f>
        <v>0.735477356148117</v>
      </c>
      <c r="I1974" s="38" t="n">
        <f aca="false">H1973-H1974</f>
        <v>7.82423311634917E-005</v>
      </c>
      <c r="J1974" s="39" t="n">
        <f aca="false">INDEX('Default Prob'!$C$3:$C$20, _xlfn.IFNA(MATCH(F1974, 'Default Prob'!$B$3:$B$20, 1), 1))</f>
        <v>-0.00279</v>
      </c>
      <c r="K1974" s="40" t="n">
        <f aca="false">1/((1+J1974)^F1974)</f>
        <v>1.02126613635137</v>
      </c>
      <c r="L1974" s="41" t="n">
        <f aca="false">IF(AND(D1974, A1974 &lt;= $G$2), $D$5*$D$2*(A1974-E1974)/365.25, 0)</f>
        <v>0</v>
      </c>
      <c r="M1974" s="41" t="n">
        <f aca="false">IF(A1974&lt;=$G$2, $D$5*$D$2*(A1974-E1974)/365.25, 0)</f>
        <v>0</v>
      </c>
      <c r="N1974" s="42" t="n">
        <f aca="false">(L1974*H1974 + M1974*I1974) * K1974</f>
        <v>0</v>
      </c>
      <c r="O1974" s="43" t="n">
        <f aca="false">IF(A1974&lt;=$G$2, $D$2*(1-$D$3), 0)</f>
        <v>0</v>
      </c>
      <c r="P1974" s="44" t="n">
        <f aca="false">O1974*I1974*K1974</f>
        <v>0</v>
      </c>
    </row>
    <row r="1975" customFormat="false" ht="15" hidden="false" customHeight="false" outlineLevel="0" collapsed="false">
      <c r="A1975" s="4" t="n">
        <f aca="false">WORKDAY(A1974, 1)</f>
        <v>46646</v>
      </c>
      <c r="B1975" s="33" t="n">
        <f aca="false">DATE(2000, MONTH(A1975), DAY(A1975))</f>
        <v>36785</v>
      </c>
      <c r="C1975" s="33" t="n">
        <f aca="false">VLOOKUP(B1975, $R$9:$S$13, 2)</f>
        <v>36789</v>
      </c>
      <c r="D1975" s="34" t="n">
        <f aca="false">IF(OR(C1975=B1975, AND(C1975&lt;&gt;C1974, C1974&gt;B1974)), 1, 0)</f>
        <v>0</v>
      </c>
      <c r="E1975" s="4" t="n">
        <f aca="false" t="array" ref="E1975:E1975">INDEX($A$9:A1974, MAX(IF($D$9:D1974=1, ROW(D$9:$D1974)-ROW($D$9)+1, 0)))</f>
        <v>46559</v>
      </c>
      <c r="F1975" s="36" t="n">
        <f aca="false">(A1975-$A$2)/365.25</f>
        <v>7.53456536618754</v>
      </c>
      <c r="G1975" s="37" t="n">
        <f aca="false">INDEX('Default Prob'!$P$5:$P$14,MIN(1+_xlfn.IFNA(MATCH(F1975,'Default Prob'!$F$5:$F$14,1),0),COUNT('Default Prob'!$P$5:$P$14)))</f>
        <v>0.0388543457092687</v>
      </c>
      <c r="H1975" s="37" t="n">
        <f aca="false">H1974*EXP(-G1974*(F1975-F1974))</f>
        <v>0.735399122139727</v>
      </c>
      <c r="I1975" s="38" t="n">
        <f aca="false">H1974-H1975</f>
        <v>7.82340083903543E-005</v>
      </c>
      <c r="J1975" s="39" t="n">
        <f aca="false">INDEX('Default Prob'!$C$3:$C$20, _xlfn.IFNA(MATCH(F1975, 'Default Prob'!$B$3:$B$20, 1), 1))</f>
        <v>-0.00279</v>
      </c>
      <c r="K1975" s="40" t="n">
        <f aca="false">1/((1+J1975)^F1975)</f>
        <v>1.02127394833127</v>
      </c>
      <c r="L1975" s="41" t="n">
        <f aca="false">IF(AND(D1975, A1975 &lt;= $G$2), $D$5*$D$2*(A1975-E1975)/365.25, 0)</f>
        <v>0</v>
      </c>
      <c r="M1975" s="41" t="n">
        <f aca="false">IF(A1975&lt;=$G$2, $D$5*$D$2*(A1975-E1975)/365.25, 0)</f>
        <v>0</v>
      </c>
      <c r="N1975" s="42" t="n">
        <f aca="false">(L1975*H1975 + M1975*I1975) * K1975</f>
        <v>0</v>
      </c>
      <c r="O1975" s="43" t="n">
        <f aca="false">IF(A1975&lt;=$G$2, $D$2*(1-$D$3), 0)</f>
        <v>0</v>
      </c>
      <c r="P1975" s="44" t="n">
        <f aca="false">O1975*I1975*K1975</f>
        <v>0</v>
      </c>
    </row>
    <row r="1976" customFormat="false" ht="15" hidden="false" customHeight="false" outlineLevel="0" collapsed="false">
      <c r="A1976" s="4" t="n">
        <f aca="false">WORKDAY(A1975, 1)</f>
        <v>46647</v>
      </c>
      <c r="B1976" s="33" t="n">
        <f aca="false">DATE(2000, MONTH(A1976), DAY(A1976))</f>
        <v>36786</v>
      </c>
      <c r="C1976" s="33" t="n">
        <f aca="false">VLOOKUP(B1976, $R$9:$S$13, 2)</f>
        <v>36789</v>
      </c>
      <c r="D1976" s="34" t="n">
        <f aca="false">IF(OR(C1976=B1976, AND(C1976&lt;&gt;C1975, C1975&gt;B1975)), 1, 0)</f>
        <v>0</v>
      </c>
      <c r="E1976" s="4" t="n">
        <f aca="false" t="array" ref="E1976:E1976">INDEX($A$9:A1975, MAX(IF($D$9:D1975=1, ROW(D$9:$D1975)-ROW($D$9)+1, 0)))</f>
        <v>46559</v>
      </c>
      <c r="F1976" s="36" t="n">
        <f aca="false">(A1976-$A$2)/365.25</f>
        <v>7.53730321697468</v>
      </c>
      <c r="G1976" s="37" t="n">
        <f aca="false">INDEX('Default Prob'!$P$5:$P$14,MIN(1+_xlfn.IFNA(MATCH(F1976,'Default Prob'!$F$5:$F$14,1),0),COUNT('Default Prob'!$P$5:$P$14)))</f>
        <v>0.0388543457092687</v>
      </c>
      <c r="H1976" s="37" t="n">
        <f aca="false">H1975*EXP(-G1975*(F1976-F1975))</f>
        <v>0.735320896453225</v>
      </c>
      <c r="I1976" s="38" t="n">
        <f aca="false">H1975-H1976</f>
        <v>7.82256865025088E-005</v>
      </c>
      <c r="J1976" s="39" t="n">
        <f aca="false">INDEX('Default Prob'!$C$3:$C$20, _xlfn.IFNA(MATCH(F1976, 'Default Prob'!$B$3:$B$20, 1), 1))</f>
        <v>-0.00279</v>
      </c>
      <c r="K1976" s="40" t="n">
        <f aca="false">1/((1+J1976)^F1976)</f>
        <v>1.02128176037093</v>
      </c>
      <c r="L1976" s="41" t="n">
        <f aca="false">IF(AND(D1976, A1976 &lt;= $G$2), $D$5*$D$2*(A1976-E1976)/365.25, 0)</f>
        <v>0</v>
      </c>
      <c r="M1976" s="41" t="n">
        <f aca="false">IF(A1976&lt;=$G$2, $D$5*$D$2*(A1976-E1976)/365.25, 0)</f>
        <v>0</v>
      </c>
      <c r="N1976" s="42" t="n">
        <f aca="false">(L1976*H1976 + M1976*I1976) * K1976</f>
        <v>0</v>
      </c>
      <c r="O1976" s="43" t="n">
        <f aca="false">IF(A1976&lt;=$G$2, $D$2*(1-$D$3), 0)</f>
        <v>0</v>
      </c>
      <c r="P1976" s="44" t="n">
        <f aca="false">O1976*I1976*K1976</f>
        <v>0</v>
      </c>
    </row>
    <row r="1977" customFormat="false" ht="15" hidden="false" customHeight="false" outlineLevel="0" collapsed="false">
      <c r="A1977" s="4" t="n">
        <f aca="false">WORKDAY(A1976, 1)</f>
        <v>46650</v>
      </c>
      <c r="B1977" s="33" t="n">
        <f aca="false">DATE(2000, MONTH(A1977), DAY(A1977))</f>
        <v>36789</v>
      </c>
      <c r="C1977" s="33" t="n">
        <f aca="false">VLOOKUP(B1977, $R$9:$S$13, 2)</f>
        <v>36789</v>
      </c>
      <c r="D1977" s="34" t="n">
        <f aca="false">IF(OR(C1977=B1977, AND(C1977&lt;&gt;C1976, C1976&gt;B1976)), 1, 0)</f>
        <v>1</v>
      </c>
      <c r="E1977" s="4" t="n">
        <f aca="false" t="array" ref="E1977:E1977">INDEX($A$9:A1976, MAX(IF($D$9:D1976=1, ROW(D$9:$D1976)-ROW($D$9)+1, 0)))</f>
        <v>46559</v>
      </c>
      <c r="F1977" s="36" t="n">
        <f aca="false">(A1977-$A$2)/365.25</f>
        <v>7.54551676933607</v>
      </c>
      <c r="G1977" s="37" t="n">
        <f aca="false">INDEX('Default Prob'!$P$5:$P$14,MIN(1+_xlfn.IFNA(MATCH(F1977,'Default Prob'!$F$5:$F$14,1),0),COUNT('Default Prob'!$P$5:$P$14)))</f>
        <v>0.0388543457092687</v>
      </c>
      <c r="H1977" s="37" t="n">
        <f aca="false">H1976*EXP(-G1976*(F1977-F1976))</f>
        <v>0.735086269316192</v>
      </c>
      <c r="I1977" s="38" t="n">
        <f aca="false">H1976-H1977</f>
        <v>0.000234627137032151</v>
      </c>
      <c r="J1977" s="39" t="n">
        <f aca="false">INDEX('Default Prob'!$C$3:$C$20, _xlfn.IFNA(MATCH(F1977, 'Default Prob'!$B$3:$B$20, 1), 1))</f>
        <v>-0.00279</v>
      </c>
      <c r="K1977" s="40" t="n">
        <f aca="false">1/((1+J1977)^F1977)</f>
        <v>1.02130519684847</v>
      </c>
      <c r="L1977" s="41" t="n">
        <f aca="false">IF(AND(D1977, A1977 &lt;= $G$2), $D$5*$D$2*(A1977-E1977)/365.25, 0)</f>
        <v>0</v>
      </c>
      <c r="M1977" s="41" t="n">
        <f aca="false">IF(A1977&lt;=$G$2, $D$5*$D$2*(A1977-E1977)/365.25, 0)</f>
        <v>0</v>
      </c>
      <c r="N1977" s="42" t="n">
        <f aca="false">(L1977*H1977 + M1977*I1977) * K1977</f>
        <v>0</v>
      </c>
      <c r="O1977" s="43" t="n">
        <f aca="false">IF(A1977&lt;=$G$2, $D$2*(1-$D$3), 0)</f>
        <v>0</v>
      </c>
      <c r="P1977" s="44" t="n">
        <f aca="false">O1977*I1977*K1977</f>
        <v>0</v>
      </c>
    </row>
    <row r="1978" customFormat="false" ht="15" hidden="false" customHeight="false" outlineLevel="0" collapsed="false">
      <c r="A1978" s="4" t="n">
        <f aca="false">WORKDAY(A1977, 1)</f>
        <v>46651</v>
      </c>
      <c r="B1978" s="33" t="n">
        <f aca="false">DATE(2000, MONTH(A1978), DAY(A1978))</f>
        <v>36790</v>
      </c>
      <c r="C1978" s="33" t="n">
        <f aca="false">VLOOKUP(B1978, $R$9:$S$13, 2)</f>
        <v>36880</v>
      </c>
      <c r="D1978" s="34" t="n">
        <f aca="false">IF(OR(C1978=B1978, AND(C1978&lt;&gt;C1977, C1977&gt;B1977)), 1, 0)</f>
        <v>0</v>
      </c>
      <c r="E1978" s="4" t="n">
        <f aca="false" t="array" ref="E1978:E1978">INDEX($A$9:A1977, MAX(IF($D$9:D1977=1, ROW(D$9:$D1977)-ROW($D$9)+1, 0)))</f>
        <v>46650</v>
      </c>
      <c r="F1978" s="36" t="n">
        <f aca="false">(A1978-$A$2)/365.25</f>
        <v>7.5482546201232</v>
      </c>
      <c r="G1978" s="37" t="n">
        <f aca="false">INDEX('Default Prob'!$P$5:$P$14,MIN(1+_xlfn.IFNA(MATCH(F1978,'Default Prob'!$F$5:$F$14,1),0),COUNT('Default Prob'!$P$5:$P$14)))</f>
        <v>0.0388543457092687</v>
      </c>
      <c r="H1978" s="37" t="n">
        <f aca="false">H1977*EXP(-G1977*(F1978-F1977))</f>
        <v>0.73500807690839</v>
      </c>
      <c r="I1978" s="38" t="n">
        <f aca="false">H1977-H1978</f>
        <v>7.81924078023799E-005</v>
      </c>
      <c r="J1978" s="39" t="n">
        <f aca="false">INDEX('Default Prob'!$C$3:$C$20, _xlfn.IFNA(MATCH(F1978, 'Default Prob'!$B$3:$B$20, 1), 1))</f>
        <v>-0.00279</v>
      </c>
      <c r="K1978" s="40" t="n">
        <f aca="false">1/((1+J1978)^F1978)</f>
        <v>1.02131300912716</v>
      </c>
      <c r="L1978" s="41" t="n">
        <f aca="false">IF(AND(D1978, A1978 &lt;= $G$2), $D$5*$D$2*(A1978-E1978)/365.25, 0)</f>
        <v>0</v>
      </c>
      <c r="M1978" s="41" t="n">
        <f aca="false">IF(A1978&lt;=$G$2, $D$5*$D$2*(A1978-E1978)/365.25, 0)</f>
        <v>0</v>
      </c>
      <c r="N1978" s="42" t="n">
        <f aca="false">(L1978*H1978 + M1978*I1978) * K1978</f>
        <v>0</v>
      </c>
      <c r="O1978" s="43" t="n">
        <f aca="false">IF(A1978&lt;=$G$2, $D$2*(1-$D$3), 0)</f>
        <v>0</v>
      </c>
      <c r="P1978" s="44" t="n">
        <f aca="false">O1978*I1978*K1978</f>
        <v>0</v>
      </c>
    </row>
    <row r="1979" customFormat="false" ht="15" hidden="false" customHeight="false" outlineLevel="0" collapsed="false">
      <c r="A1979" s="4" t="n">
        <f aca="false">WORKDAY(A1978, 1)</f>
        <v>46652</v>
      </c>
      <c r="B1979" s="33" t="n">
        <f aca="false">DATE(2000, MONTH(A1979), DAY(A1979))</f>
        <v>36791</v>
      </c>
      <c r="C1979" s="33" t="n">
        <f aca="false">VLOOKUP(B1979, $R$9:$S$13, 2)</f>
        <v>36880</v>
      </c>
      <c r="D1979" s="34" t="n">
        <f aca="false">IF(OR(C1979=B1979, AND(C1979&lt;&gt;C1978, C1978&gt;B1978)), 1, 0)</f>
        <v>0</v>
      </c>
      <c r="E1979" s="4" t="n">
        <f aca="false" t="array" ref="E1979:E1979">INDEX($A$9:A1978, MAX(IF($D$9:D1978=1, ROW(D$9:$D1978)-ROW($D$9)+1, 0)))</f>
        <v>46650</v>
      </c>
      <c r="F1979" s="36" t="n">
        <f aca="false">(A1979-$A$2)/365.25</f>
        <v>7.55099247091034</v>
      </c>
      <c r="G1979" s="37" t="n">
        <f aca="false">INDEX('Default Prob'!$P$5:$P$14,MIN(1+_xlfn.IFNA(MATCH(F1979,'Default Prob'!$F$5:$F$14,1),0),COUNT('Default Prob'!$P$5:$P$14)))</f>
        <v>0.0388543457092687</v>
      </c>
      <c r="H1979" s="37" t="n">
        <f aca="false">H1978*EXP(-G1978*(F1979-F1978))</f>
        <v>0.73492989281805</v>
      </c>
      <c r="I1979" s="38" t="n">
        <f aca="false">H1978-H1979</f>
        <v>7.81840903396613E-005</v>
      </c>
      <c r="J1979" s="39" t="n">
        <f aca="false">INDEX('Default Prob'!$C$3:$C$20, _xlfn.IFNA(MATCH(F1979, 'Default Prob'!$B$3:$B$20, 1), 1))</f>
        <v>-0.00279</v>
      </c>
      <c r="K1979" s="40" t="n">
        <f aca="false">1/((1+J1979)^F1979)</f>
        <v>1.02132082146561</v>
      </c>
      <c r="L1979" s="41" t="n">
        <f aca="false">IF(AND(D1979, A1979 &lt;= $G$2), $D$5*$D$2*(A1979-E1979)/365.25, 0)</f>
        <v>0</v>
      </c>
      <c r="M1979" s="41" t="n">
        <f aca="false">IF(A1979&lt;=$G$2, $D$5*$D$2*(A1979-E1979)/365.25, 0)</f>
        <v>0</v>
      </c>
      <c r="N1979" s="42" t="n">
        <f aca="false">(L1979*H1979 + M1979*I1979) * K1979</f>
        <v>0</v>
      </c>
      <c r="O1979" s="43" t="n">
        <f aca="false">IF(A1979&lt;=$G$2, $D$2*(1-$D$3), 0)</f>
        <v>0</v>
      </c>
      <c r="P1979" s="44" t="n">
        <f aca="false">O1979*I1979*K1979</f>
        <v>0</v>
      </c>
    </row>
    <row r="1980" customFormat="false" ht="15" hidden="false" customHeight="false" outlineLevel="0" collapsed="false">
      <c r="A1980" s="4" t="n">
        <f aca="false">WORKDAY(A1979, 1)</f>
        <v>46653</v>
      </c>
      <c r="B1980" s="33" t="n">
        <f aca="false">DATE(2000, MONTH(A1980), DAY(A1980))</f>
        <v>36792</v>
      </c>
      <c r="C1980" s="33" t="n">
        <f aca="false">VLOOKUP(B1980, $R$9:$S$13, 2)</f>
        <v>36880</v>
      </c>
      <c r="D1980" s="34" t="n">
        <f aca="false">IF(OR(C1980=B1980, AND(C1980&lt;&gt;C1979, C1979&gt;B1979)), 1, 0)</f>
        <v>0</v>
      </c>
      <c r="E1980" s="4" t="n">
        <f aca="false" t="array" ref="E1980:E1980">INDEX($A$9:A1979, MAX(IF($D$9:D1979=1, ROW(D$9:$D1979)-ROW($D$9)+1, 0)))</f>
        <v>46650</v>
      </c>
      <c r="F1980" s="36" t="n">
        <f aca="false">(A1980-$A$2)/365.25</f>
        <v>7.55373032169747</v>
      </c>
      <c r="G1980" s="37" t="n">
        <f aca="false">INDEX('Default Prob'!$P$5:$P$14,MIN(1+_xlfn.IFNA(MATCH(F1980,'Default Prob'!$F$5:$F$14,1),0),COUNT('Default Prob'!$P$5:$P$14)))</f>
        <v>0.0388543457092687</v>
      </c>
      <c r="H1980" s="37" t="n">
        <f aca="false">H1979*EXP(-G1979*(F1980-F1979))</f>
        <v>0.734851717044289</v>
      </c>
      <c r="I1980" s="38" t="n">
        <f aca="false">H1979-H1980</f>
        <v>7.81757737616795E-005</v>
      </c>
      <c r="J1980" s="39" t="n">
        <f aca="false">INDEX('Default Prob'!$C$3:$C$20, _xlfn.IFNA(MATCH(F1980, 'Default Prob'!$B$3:$B$20, 1), 1))</f>
        <v>-0.00279</v>
      </c>
      <c r="K1980" s="40" t="n">
        <f aca="false">1/((1+J1980)^F1980)</f>
        <v>1.02132863386382</v>
      </c>
      <c r="L1980" s="41" t="n">
        <f aca="false">IF(AND(D1980, A1980 &lt;= $G$2), $D$5*$D$2*(A1980-E1980)/365.25, 0)</f>
        <v>0</v>
      </c>
      <c r="M1980" s="41" t="n">
        <f aca="false">IF(A1980&lt;=$G$2, $D$5*$D$2*(A1980-E1980)/365.25, 0)</f>
        <v>0</v>
      </c>
      <c r="N1980" s="42" t="n">
        <f aca="false">(L1980*H1980 + M1980*I1980) * K1980</f>
        <v>0</v>
      </c>
      <c r="O1980" s="43" t="n">
        <f aca="false">IF(A1980&lt;=$G$2, $D$2*(1-$D$3), 0)</f>
        <v>0</v>
      </c>
      <c r="P1980" s="44" t="n">
        <f aca="false">O1980*I1980*K1980</f>
        <v>0</v>
      </c>
    </row>
    <row r="1981" customFormat="false" ht="15" hidden="false" customHeight="false" outlineLevel="0" collapsed="false">
      <c r="A1981" s="4" t="n">
        <f aca="false">WORKDAY(A1980, 1)</f>
        <v>46654</v>
      </c>
      <c r="B1981" s="33" t="n">
        <f aca="false">DATE(2000, MONTH(A1981), DAY(A1981))</f>
        <v>36793</v>
      </c>
      <c r="C1981" s="33" t="n">
        <f aca="false">VLOOKUP(B1981, $R$9:$S$13, 2)</f>
        <v>36880</v>
      </c>
      <c r="D1981" s="34" t="n">
        <f aca="false">IF(OR(C1981=B1981, AND(C1981&lt;&gt;C1980, C1980&gt;B1980)), 1, 0)</f>
        <v>0</v>
      </c>
      <c r="E1981" s="4" t="n">
        <f aca="false" t="array" ref="E1981:E1981">INDEX($A$9:A1980, MAX(IF($D$9:D1980=1, ROW(D$9:$D1980)-ROW($D$9)+1, 0)))</f>
        <v>46650</v>
      </c>
      <c r="F1981" s="36" t="n">
        <f aca="false">(A1981-$A$2)/365.25</f>
        <v>7.5564681724846</v>
      </c>
      <c r="G1981" s="37" t="n">
        <f aca="false">INDEX('Default Prob'!$P$5:$P$14,MIN(1+_xlfn.IFNA(MATCH(F1981,'Default Prob'!$F$5:$F$14,1),0),COUNT('Default Prob'!$P$5:$P$14)))</f>
        <v>0.0388543457092687</v>
      </c>
      <c r="H1981" s="37" t="n">
        <f aca="false">H1980*EXP(-G1980*(F1981-F1980))</f>
        <v>0.73477354958622</v>
      </c>
      <c r="I1981" s="38" t="n">
        <f aca="false">H1980-H1981</f>
        <v>7.81674580683234E-005</v>
      </c>
      <c r="J1981" s="39" t="n">
        <f aca="false">INDEX('Default Prob'!$C$3:$C$20, _xlfn.IFNA(MATCH(F1981, 'Default Prob'!$B$3:$B$20, 1), 1))</f>
        <v>-0.00279</v>
      </c>
      <c r="K1981" s="40" t="n">
        <f aca="false">1/((1+J1981)^F1981)</f>
        <v>1.02133644632179</v>
      </c>
      <c r="L1981" s="41" t="n">
        <f aca="false">IF(AND(D1981, A1981 &lt;= $G$2), $D$5*$D$2*(A1981-E1981)/365.25, 0)</f>
        <v>0</v>
      </c>
      <c r="M1981" s="41" t="n">
        <f aca="false">IF(A1981&lt;=$G$2, $D$5*$D$2*(A1981-E1981)/365.25, 0)</f>
        <v>0</v>
      </c>
      <c r="N1981" s="42" t="n">
        <f aca="false">(L1981*H1981 + M1981*I1981) * K1981</f>
        <v>0</v>
      </c>
      <c r="O1981" s="43" t="n">
        <f aca="false">IF(A1981&lt;=$G$2, $D$2*(1-$D$3), 0)</f>
        <v>0</v>
      </c>
      <c r="P1981" s="44" t="n">
        <f aca="false">O1981*I1981*K1981</f>
        <v>0</v>
      </c>
    </row>
    <row r="1982" customFormat="false" ht="15" hidden="false" customHeight="false" outlineLevel="0" collapsed="false">
      <c r="A1982" s="4" t="n">
        <f aca="false">WORKDAY(A1981, 1)</f>
        <v>46657</v>
      </c>
      <c r="B1982" s="33" t="n">
        <f aca="false">DATE(2000, MONTH(A1982), DAY(A1982))</f>
        <v>36796</v>
      </c>
      <c r="C1982" s="33" t="n">
        <f aca="false">VLOOKUP(B1982, $R$9:$S$13, 2)</f>
        <v>36880</v>
      </c>
      <c r="D1982" s="34" t="n">
        <f aca="false">IF(OR(C1982=B1982, AND(C1982&lt;&gt;C1981, C1981&gt;B1981)), 1, 0)</f>
        <v>0</v>
      </c>
      <c r="E1982" s="4" t="n">
        <f aca="false" t="array" ref="E1982:E1982">INDEX($A$9:A1981, MAX(IF($D$9:D1981=1, ROW(D$9:$D1981)-ROW($D$9)+1, 0)))</f>
        <v>46650</v>
      </c>
      <c r="F1982" s="36" t="n">
        <f aca="false">(A1982-$A$2)/365.25</f>
        <v>7.564681724846</v>
      </c>
      <c r="G1982" s="37" t="n">
        <f aca="false">INDEX('Default Prob'!$P$5:$P$14,MIN(1+_xlfn.IFNA(MATCH(F1982,'Default Prob'!$F$5:$F$14,1),0),COUNT('Default Prob'!$P$5:$P$14)))</f>
        <v>0.0388543457092687</v>
      </c>
      <c r="H1982" s="37" t="n">
        <f aca="false">H1981*EXP(-G1981*(F1982-F1981))</f>
        <v>0.73453909709733</v>
      </c>
      <c r="I1982" s="38" t="n">
        <f aca="false">H1981-H1982</f>
        <v>0.000234452488890091</v>
      </c>
      <c r="J1982" s="39" t="n">
        <f aca="false">INDEX('Default Prob'!$C$3:$C$20, _xlfn.IFNA(MATCH(F1982, 'Default Prob'!$B$3:$B$20, 1), 1))</f>
        <v>-0.00279</v>
      </c>
      <c r="K1982" s="40" t="n">
        <f aca="false">1/((1+J1982)^F1982)</f>
        <v>1.02135988405426</v>
      </c>
      <c r="L1982" s="41" t="n">
        <f aca="false">IF(AND(D1982, A1982 &lt;= $G$2), $D$5*$D$2*(A1982-E1982)/365.25, 0)</f>
        <v>0</v>
      </c>
      <c r="M1982" s="41" t="n">
        <f aca="false">IF(A1982&lt;=$G$2, $D$5*$D$2*(A1982-E1982)/365.25, 0)</f>
        <v>0</v>
      </c>
      <c r="N1982" s="42" t="n">
        <f aca="false">(L1982*H1982 + M1982*I1982) * K1982</f>
        <v>0</v>
      </c>
      <c r="O1982" s="43" t="n">
        <f aca="false">IF(A1982&lt;=$G$2, $D$2*(1-$D$3), 0)</f>
        <v>0</v>
      </c>
      <c r="P1982" s="44" t="n">
        <f aca="false">O1982*I1982*K1982</f>
        <v>0</v>
      </c>
    </row>
    <row r="1983" customFormat="false" ht="15" hidden="false" customHeight="false" outlineLevel="0" collapsed="false">
      <c r="A1983" s="4" t="n">
        <f aca="false">WORKDAY(A1982, 1)</f>
        <v>46658</v>
      </c>
      <c r="B1983" s="33" t="n">
        <f aca="false">DATE(2000, MONTH(A1983), DAY(A1983))</f>
        <v>36797</v>
      </c>
      <c r="C1983" s="33" t="n">
        <f aca="false">VLOOKUP(B1983, $R$9:$S$13, 2)</f>
        <v>36880</v>
      </c>
      <c r="D1983" s="34" t="n">
        <f aca="false">IF(OR(C1983=B1983, AND(C1983&lt;&gt;C1982, C1982&gt;B1982)), 1, 0)</f>
        <v>0</v>
      </c>
      <c r="E1983" s="4" t="n">
        <f aca="false" t="array" ref="E1983:E1983">INDEX($A$9:A1982, MAX(IF($D$9:D1982=1, ROW(D$9:$D1982)-ROW($D$9)+1, 0)))</f>
        <v>46650</v>
      </c>
      <c r="F1983" s="36" t="n">
        <f aca="false">(A1983-$A$2)/365.25</f>
        <v>7.56741957563313</v>
      </c>
      <c r="G1983" s="37" t="n">
        <f aca="false">INDEX('Default Prob'!$P$5:$P$14,MIN(1+_xlfn.IFNA(MATCH(F1983,'Default Prob'!$F$5:$F$14,1),0),COUNT('Default Prob'!$P$5:$P$14)))</f>
        <v>0.0388543457092687</v>
      </c>
      <c r="H1983" s="37" t="n">
        <f aca="false">H1982*EXP(-G1982*(F1983-F1982))</f>
        <v>0.734460962893191</v>
      </c>
      <c r="I1983" s="38" t="n">
        <f aca="false">H1982-H1983</f>
        <v>7.81342041396016E-005</v>
      </c>
      <c r="J1983" s="39" t="n">
        <f aca="false">INDEX('Default Prob'!$C$3:$C$20, _xlfn.IFNA(MATCH(F1983, 'Default Prob'!$B$3:$B$20, 1), 1))</f>
        <v>-0.00279</v>
      </c>
      <c r="K1983" s="40" t="n">
        <f aca="false">1/((1+J1983)^F1983)</f>
        <v>1.02136769675127</v>
      </c>
      <c r="L1983" s="41" t="n">
        <f aca="false">IF(AND(D1983, A1983 &lt;= $G$2), $D$5*$D$2*(A1983-E1983)/365.25, 0)</f>
        <v>0</v>
      </c>
      <c r="M1983" s="41" t="n">
        <f aca="false">IF(A1983&lt;=$G$2, $D$5*$D$2*(A1983-E1983)/365.25, 0)</f>
        <v>0</v>
      </c>
      <c r="N1983" s="42" t="n">
        <f aca="false">(L1983*H1983 + M1983*I1983) * K1983</f>
        <v>0</v>
      </c>
      <c r="O1983" s="43" t="n">
        <f aca="false">IF(A1983&lt;=$G$2, $D$2*(1-$D$3), 0)</f>
        <v>0</v>
      </c>
      <c r="P1983" s="44" t="n">
        <f aca="false">O1983*I1983*K1983</f>
        <v>0</v>
      </c>
    </row>
    <row r="1984" customFormat="false" ht="15" hidden="false" customHeight="false" outlineLevel="0" collapsed="false">
      <c r="A1984" s="4" t="n">
        <f aca="false">WORKDAY(A1983, 1)</f>
        <v>46659</v>
      </c>
      <c r="B1984" s="33" t="n">
        <f aca="false">DATE(2000, MONTH(A1984), DAY(A1984))</f>
        <v>36798</v>
      </c>
      <c r="C1984" s="33" t="n">
        <f aca="false">VLOOKUP(B1984, $R$9:$S$13, 2)</f>
        <v>36880</v>
      </c>
      <c r="D1984" s="34" t="n">
        <f aca="false">IF(OR(C1984=B1984, AND(C1984&lt;&gt;C1983, C1983&gt;B1983)), 1, 0)</f>
        <v>0</v>
      </c>
      <c r="E1984" s="4" t="n">
        <f aca="false" t="array" ref="E1984:E1984">INDEX($A$9:A1983, MAX(IF($D$9:D1983=1, ROW(D$9:$D1983)-ROW($D$9)+1, 0)))</f>
        <v>46650</v>
      </c>
      <c r="F1984" s="36" t="n">
        <f aca="false">(A1984-$A$2)/365.25</f>
        <v>7.57015742642026</v>
      </c>
      <c r="G1984" s="37" t="n">
        <f aca="false">INDEX('Default Prob'!$P$5:$P$14,MIN(1+_xlfn.IFNA(MATCH(F1984,'Default Prob'!$F$5:$F$14,1),0),COUNT('Default Prob'!$P$5:$P$14)))</f>
        <v>0.0388543457092687</v>
      </c>
      <c r="H1984" s="37" t="n">
        <f aca="false">H1983*EXP(-G1983*(F1984-F1983))</f>
        <v>0.734382837000323</v>
      </c>
      <c r="I1984" s="38" t="n">
        <f aca="false">H1983-H1984</f>
        <v>7.81258928681527E-005</v>
      </c>
      <c r="J1984" s="39" t="n">
        <f aca="false">INDEX('Default Prob'!$C$3:$C$20, _xlfn.IFNA(MATCH(F1984, 'Default Prob'!$B$3:$B$20, 1), 1))</f>
        <v>-0.00279</v>
      </c>
      <c r="K1984" s="40" t="n">
        <f aca="false">1/((1+J1984)^F1984)</f>
        <v>1.02137550950804</v>
      </c>
      <c r="L1984" s="41" t="n">
        <f aca="false">IF(AND(D1984, A1984 &lt;= $G$2), $D$5*$D$2*(A1984-E1984)/365.25, 0)</f>
        <v>0</v>
      </c>
      <c r="M1984" s="41" t="n">
        <f aca="false">IF(A1984&lt;=$G$2, $D$5*$D$2*(A1984-E1984)/365.25, 0)</f>
        <v>0</v>
      </c>
      <c r="N1984" s="42" t="n">
        <f aca="false">(L1984*H1984 + M1984*I1984) * K1984</f>
        <v>0</v>
      </c>
      <c r="O1984" s="43" t="n">
        <f aca="false">IF(A1984&lt;=$G$2, $D$2*(1-$D$3), 0)</f>
        <v>0</v>
      </c>
      <c r="P1984" s="44" t="n">
        <f aca="false">O1984*I1984*K1984</f>
        <v>0</v>
      </c>
    </row>
    <row r="1985" customFormat="false" ht="15" hidden="false" customHeight="false" outlineLevel="0" collapsed="false">
      <c r="A1985" s="4" t="n">
        <f aca="false">WORKDAY(A1984, 1)</f>
        <v>46660</v>
      </c>
      <c r="B1985" s="33" t="n">
        <f aca="false">DATE(2000, MONTH(A1985), DAY(A1985))</f>
        <v>36799</v>
      </c>
      <c r="C1985" s="33" t="n">
        <f aca="false">VLOOKUP(B1985, $R$9:$S$13, 2)</f>
        <v>36880</v>
      </c>
      <c r="D1985" s="34" t="n">
        <f aca="false">IF(OR(C1985=B1985, AND(C1985&lt;&gt;C1984, C1984&gt;B1984)), 1, 0)</f>
        <v>0</v>
      </c>
      <c r="E1985" s="4" t="n">
        <f aca="false" t="array" ref="E1985:E1985">INDEX($A$9:A1984, MAX(IF($D$9:D1984=1, ROW(D$9:$D1984)-ROW($D$9)+1, 0)))</f>
        <v>46650</v>
      </c>
      <c r="F1985" s="36" t="n">
        <f aca="false">(A1985-$A$2)/365.25</f>
        <v>7.57289527720739</v>
      </c>
      <c r="G1985" s="37" t="n">
        <f aca="false">INDEX('Default Prob'!$P$5:$P$14,MIN(1+_xlfn.IFNA(MATCH(F1985,'Default Prob'!$F$5:$F$14,1),0),COUNT('Default Prob'!$P$5:$P$14)))</f>
        <v>0.0388543457092687</v>
      </c>
      <c r="H1985" s="37" t="n">
        <f aca="false">H1984*EXP(-G1984*(F1985-F1984))</f>
        <v>0.734304719417842</v>
      </c>
      <c r="I1985" s="38" t="n">
        <f aca="false">H1984-H1985</f>
        <v>7.81175824807745E-005</v>
      </c>
      <c r="J1985" s="39" t="n">
        <f aca="false">INDEX('Default Prob'!$C$3:$C$20, _xlfn.IFNA(MATCH(F1985, 'Default Prob'!$B$3:$B$20, 1), 1))</f>
        <v>-0.00279</v>
      </c>
      <c r="K1985" s="40" t="n">
        <f aca="false">1/((1+J1985)^F1985)</f>
        <v>1.02138332232458</v>
      </c>
      <c r="L1985" s="41" t="n">
        <f aca="false">IF(AND(D1985, A1985 &lt;= $G$2), $D$5*$D$2*(A1985-E1985)/365.25, 0)</f>
        <v>0</v>
      </c>
      <c r="M1985" s="41" t="n">
        <f aca="false">IF(A1985&lt;=$G$2, $D$5*$D$2*(A1985-E1985)/365.25, 0)</f>
        <v>0</v>
      </c>
      <c r="N1985" s="42" t="n">
        <f aca="false">(L1985*H1985 + M1985*I1985) * K1985</f>
        <v>0</v>
      </c>
      <c r="O1985" s="43" t="n">
        <f aca="false">IF(A1985&lt;=$G$2, $D$2*(1-$D$3), 0)</f>
        <v>0</v>
      </c>
      <c r="P1985" s="44" t="n">
        <f aca="false">O1985*I1985*K1985</f>
        <v>0</v>
      </c>
    </row>
    <row r="1986" customFormat="false" ht="15" hidden="false" customHeight="false" outlineLevel="0" collapsed="false">
      <c r="A1986" s="4" t="n">
        <f aca="false">WORKDAY(A1985, 1)</f>
        <v>46661</v>
      </c>
      <c r="B1986" s="33" t="n">
        <f aca="false">DATE(2000, MONTH(A1986), DAY(A1986))</f>
        <v>36800</v>
      </c>
      <c r="C1986" s="33" t="n">
        <f aca="false">VLOOKUP(B1986, $R$9:$S$13, 2)</f>
        <v>36880</v>
      </c>
      <c r="D1986" s="34" t="n">
        <f aca="false">IF(OR(C1986=B1986, AND(C1986&lt;&gt;C1985, C1985&gt;B1985)), 1, 0)</f>
        <v>0</v>
      </c>
      <c r="E1986" s="4" t="n">
        <f aca="false" t="array" ref="E1986:E1986">INDEX($A$9:A1985, MAX(IF($D$9:D1985=1, ROW(D$9:$D1985)-ROW($D$9)+1, 0)))</f>
        <v>46650</v>
      </c>
      <c r="F1986" s="36" t="n">
        <f aca="false">(A1986-$A$2)/365.25</f>
        <v>7.57563312799452</v>
      </c>
      <c r="G1986" s="37" t="n">
        <f aca="false">INDEX('Default Prob'!$P$5:$P$14,MIN(1+_xlfn.IFNA(MATCH(F1986,'Default Prob'!$F$5:$F$14,1),0),COUNT('Default Prob'!$P$5:$P$14)))</f>
        <v>0.0388543457092687</v>
      </c>
      <c r="H1986" s="37" t="n">
        <f aca="false">H1985*EXP(-G1985*(F1986-F1985))</f>
        <v>0.734226610144864</v>
      </c>
      <c r="I1986" s="38" t="n">
        <f aca="false">H1985-H1986</f>
        <v>7.81092729773558E-005</v>
      </c>
      <c r="J1986" s="39" t="n">
        <f aca="false">INDEX('Default Prob'!$C$3:$C$20, _xlfn.IFNA(MATCH(F1986, 'Default Prob'!$B$3:$B$20, 1), 1))</f>
        <v>-0.00279</v>
      </c>
      <c r="K1986" s="40" t="n">
        <f aca="false">1/((1+J1986)^F1986)</f>
        <v>1.02139113520088</v>
      </c>
      <c r="L1986" s="41" t="n">
        <f aca="false">IF(AND(D1986, A1986 &lt;= $G$2), $D$5*$D$2*(A1986-E1986)/365.25, 0)</f>
        <v>0</v>
      </c>
      <c r="M1986" s="41" t="n">
        <f aca="false">IF(A1986&lt;=$G$2, $D$5*$D$2*(A1986-E1986)/365.25, 0)</f>
        <v>0</v>
      </c>
      <c r="N1986" s="42" t="n">
        <f aca="false">(L1986*H1986 + M1986*I1986) * K1986</f>
        <v>0</v>
      </c>
      <c r="O1986" s="43" t="n">
        <f aca="false">IF(A1986&lt;=$G$2, $D$2*(1-$D$3), 0)</f>
        <v>0</v>
      </c>
      <c r="P1986" s="44" t="n">
        <f aca="false">O1986*I1986*K1986</f>
        <v>0</v>
      </c>
    </row>
    <row r="1987" customFormat="false" ht="15" hidden="false" customHeight="false" outlineLevel="0" collapsed="false">
      <c r="A1987" s="4" t="n">
        <f aca="false">WORKDAY(A1986, 1)</f>
        <v>46664</v>
      </c>
      <c r="B1987" s="33" t="n">
        <f aca="false">DATE(2000, MONTH(A1987), DAY(A1987))</f>
        <v>36803</v>
      </c>
      <c r="C1987" s="33" t="n">
        <f aca="false">VLOOKUP(B1987, $R$9:$S$13, 2)</f>
        <v>36880</v>
      </c>
      <c r="D1987" s="34" t="n">
        <f aca="false">IF(OR(C1987=B1987, AND(C1987&lt;&gt;C1986, C1986&gt;B1986)), 1, 0)</f>
        <v>0</v>
      </c>
      <c r="E1987" s="4" t="n">
        <f aca="false" t="array" ref="E1987:E1987">INDEX($A$9:A1986, MAX(IF($D$9:D1986=1, ROW(D$9:$D1986)-ROW($D$9)+1, 0)))</f>
        <v>46650</v>
      </c>
      <c r="F1987" s="36" t="n">
        <f aca="false">(A1987-$A$2)/365.25</f>
        <v>7.58384668035592</v>
      </c>
      <c r="G1987" s="37" t="n">
        <f aca="false">INDEX('Default Prob'!$P$5:$P$14,MIN(1+_xlfn.IFNA(MATCH(F1987,'Default Prob'!$F$5:$F$14,1),0),COUNT('Default Prob'!$P$5:$P$14)))</f>
        <v>0.0388543457092687</v>
      </c>
      <c r="H1987" s="37" t="n">
        <f aca="false">H1986*EXP(-G1986*(F1987-F1986))</f>
        <v>0.733992332174114</v>
      </c>
      <c r="I1987" s="38" t="n">
        <f aca="false">H1986-H1987</f>
        <v>0.00023427797074993</v>
      </c>
      <c r="J1987" s="39" t="n">
        <f aca="false">INDEX('Default Prob'!$C$3:$C$20, _xlfn.IFNA(MATCH(F1987, 'Default Prob'!$B$3:$B$20, 1), 1))</f>
        <v>-0.00279</v>
      </c>
      <c r="K1987" s="40" t="n">
        <f aca="false">1/((1+J1987)^F1987)</f>
        <v>1.02141457418835</v>
      </c>
      <c r="L1987" s="41" t="n">
        <f aca="false">IF(AND(D1987, A1987 &lt;= $G$2), $D$5*$D$2*(A1987-E1987)/365.25, 0)</f>
        <v>0</v>
      </c>
      <c r="M1987" s="41" t="n">
        <f aca="false">IF(A1987&lt;=$G$2, $D$5*$D$2*(A1987-E1987)/365.25, 0)</f>
        <v>0</v>
      </c>
      <c r="N1987" s="42" t="n">
        <f aca="false">(L1987*H1987 + M1987*I1987) * K1987</f>
        <v>0</v>
      </c>
      <c r="O1987" s="43" t="n">
        <f aca="false">IF(A1987&lt;=$G$2, $D$2*(1-$D$3), 0)</f>
        <v>0</v>
      </c>
      <c r="P1987" s="44" t="n">
        <f aca="false">O1987*I1987*K1987</f>
        <v>0</v>
      </c>
    </row>
    <row r="1988" customFormat="false" ht="15" hidden="false" customHeight="false" outlineLevel="0" collapsed="false">
      <c r="A1988" s="4" t="n">
        <f aca="false">WORKDAY(A1987, 1)</f>
        <v>46665</v>
      </c>
      <c r="B1988" s="33" t="n">
        <f aca="false">DATE(2000, MONTH(A1988), DAY(A1988))</f>
        <v>36804</v>
      </c>
      <c r="C1988" s="33" t="n">
        <f aca="false">VLOOKUP(B1988, $R$9:$S$13, 2)</f>
        <v>36880</v>
      </c>
      <c r="D1988" s="34" t="n">
        <f aca="false">IF(OR(C1988=B1988, AND(C1988&lt;&gt;C1987, C1987&gt;B1987)), 1, 0)</f>
        <v>0</v>
      </c>
      <c r="E1988" s="4" t="n">
        <f aca="false" t="array" ref="E1988:E1988">INDEX($A$9:A1987, MAX(IF($D$9:D1987=1, ROW(D$9:$D1987)-ROW($D$9)+1, 0)))</f>
        <v>46650</v>
      </c>
      <c r="F1988" s="36" t="n">
        <f aca="false">(A1988-$A$2)/365.25</f>
        <v>7.58658453114305</v>
      </c>
      <c r="G1988" s="37" t="n">
        <f aca="false">INDEX('Default Prob'!$P$5:$P$14,MIN(1+_xlfn.IFNA(MATCH(F1988,'Default Prob'!$F$5:$F$14,1),0),COUNT('Default Prob'!$P$5:$P$14)))</f>
        <v>0.0388543457092687</v>
      </c>
      <c r="H1988" s="37" t="n">
        <f aca="false">H1987*EXP(-G1987*(F1988-F1987))</f>
        <v>0.733914256130313</v>
      </c>
      <c r="I1988" s="38" t="n">
        <f aca="false">H1987-H1988</f>
        <v>7.80760438017225E-005</v>
      </c>
      <c r="J1988" s="39" t="n">
        <f aca="false">INDEX('Default Prob'!$C$3:$C$20, _xlfn.IFNA(MATCH(F1988, 'Default Prob'!$B$3:$B$20, 1), 1))</f>
        <v>-0.00279</v>
      </c>
      <c r="K1988" s="40" t="n">
        <f aca="false">1/((1+J1988)^F1988)</f>
        <v>1.0214223873037</v>
      </c>
      <c r="L1988" s="41" t="n">
        <f aca="false">IF(AND(D1988, A1988 &lt;= $G$2), $D$5*$D$2*(A1988-E1988)/365.25, 0)</f>
        <v>0</v>
      </c>
      <c r="M1988" s="41" t="n">
        <f aca="false">IF(A1988&lt;=$G$2, $D$5*$D$2*(A1988-E1988)/365.25, 0)</f>
        <v>0</v>
      </c>
      <c r="N1988" s="42" t="n">
        <f aca="false">(L1988*H1988 + M1988*I1988) * K1988</f>
        <v>0</v>
      </c>
      <c r="O1988" s="43" t="n">
        <f aca="false">IF(A1988&lt;=$G$2, $D$2*(1-$D$3), 0)</f>
        <v>0</v>
      </c>
      <c r="P1988" s="44" t="n">
        <f aca="false">O1988*I1988*K1988</f>
        <v>0</v>
      </c>
    </row>
    <row r="1989" customFormat="false" ht="15" hidden="false" customHeight="false" outlineLevel="0" collapsed="false">
      <c r="A1989" s="4" t="n">
        <f aca="false">WORKDAY(A1988, 1)</f>
        <v>46666</v>
      </c>
      <c r="B1989" s="33" t="n">
        <f aca="false">DATE(2000, MONTH(A1989), DAY(A1989))</f>
        <v>36805</v>
      </c>
      <c r="C1989" s="33" t="n">
        <f aca="false">VLOOKUP(B1989, $R$9:$S$13, 2)</f>
        <v>36880</v>
      </c>
      <c r="D1989" s="34" t="n">
        <f aca="false">IF(OR(C1989=B1989, AND(C1989&lt;&gt;C1988, C1988&gt;B1988)), 1, 0)</f>
        <v>0</v>
      </c>
      <c r="E1989" s="4" t="n">
        <f aca="false" t="array" ref="E1989:E1989">INDEX($A$9:A1988, MAX(IF($D$9:D1988=1, ROW(D$9:$D1988)-ROW($D$9)+1, 0)))</f>
        <v>46650</v>
      </c>
      <c r="F1989" s="36" t="n">
        <f aca="false">(A1989-$A$2)/365.25</f>
        <v>7.58932238193018</v>
      </c>
      <c r="G1989" s="37" t="n">
        <f aca="false">INDEX('Default Prob'!$P$5:$P$14,MIN(1+_xlfn.IFNA(MATCH(F1989,'Default Prob'!$F$5:$F$14,1),0),COUNT('Default Prob'!$P$5:$P$14)))</f>
        <v>0.0388543457092687</v>
      </c>
      <c r="H1989" s="37" t="n">
        <f aca="false">H1988*EXP(-G1988*(F1989-F1988))</f>
        <v>0.733836188391596</v>
      </c>
      <c r="I1989" s="38" t="n">
        <f aca="false">H1988-H1989</f>
        <v>7.80677387167694E-005</v>
      </c>
      <c r="J1989" s="39" t="n">
        <f aca="false">INDEX('Default Prob'!$C$3:$C$20, _xlfn.IFNA(MATCH(F1989, 'Default Prob'!$B$3:$B$20, 1), 1))</f>
        <v>-0.00279</v>
      </c>
      <c r="K1989" s="40" t="n">
        <f aca="false">1/((1+J1989)^F1989)</f>
        <v>1.02143020047882</v>
      </c>
      <c r="L1989" s="41" t="n">
        <f aca="false">IF(AND(D1989, A1989 &lt;= $G$2), $D$5*$D$2*(A1989-E1989)/365.25, 0)</f>
        <v>0</v>
      </c>
      <c r="M1989" s="41" t="n">
        <f aca="false">IF(A1989&lt;=$G$2, $D$5*$D$2*(A1989-E1989)/365.25, 0)</f>
        <v>0</v>
      </c>
      <c r="N1989" s="42" t="n">
        <f aca="false">(L1989*H1989 + M1989*I1989) * K1989</f>
        <v>0</v>
      </c>
      <c r="O1989" s="43" t="n">
        <f aca="false">IF(A1989&lt;=$G$2, $D$2*(1-$D$3), 0)</f>
        <v>0</v>
      </c>
      <c r="P1989" s="44" t="n">
        <f aca="false">O1989*I1989*K1989</f>
        <v>0</v>
      </c>
    </row>
    <row r="1990" customFormat="false" ht="15" hidden="false" customHeight="false" outlineLevel="0" collapsed="false">
      <c r="A1990" s="4" t="n">
        <f aca="false">WORKDAY(A1989, 1)</f>
        <v>46667</v>
      </c>
      <c r="B1990" s="33" t="n">
        <f aca="false">DATE(2000, MONTH(A1990), DAY(A1990))</f>
        <v>36806</v>
      </c>
      <c r="C1990" s="33" t="n">
        <f aca="false">VLOOKUP(B1990, $R$9:$S$13, 2)</f>
        <v>36880</v>
      </c>
      <c r="D1990" s="34" t="n">
        <f aca="false">IF(OR(C1990=B1990, AND(C1990&lt;&gt;C1989, C1989&gt;B1989)), 1, 0)</f>
        <v>0</v>
      </c>
      <c r="E1990" s="4" t="n">
        <f aca="false" t="array" ref="E1990:E1990">INDEX($A$9:A1989, MAX(IF($D$9:D1989=1, ROW(D$9:$D1989)-ROW($D$9)+1, 0)))</f>
        <v>46650</v>
      </c>
      <c r="F1990" s="36" t="n">
        <f aca="false">(A1990-$A$2)/365.25</f>
        <v>7.59206023271732</v>
      </c>
      <c r="G1990" s="37" t="n">
        <f aca="false">INDEX('Default Prob'!$P$5:$P$14,MIN(1+_xlfn.IFNA(MATCH(F1990,'Default Prob'!$F$5:$F$14,1),0),COUNT('Default Prob'!$P$5:$P$14)))</f>
        <v>0.0388543457092687</v>
      </c>
      <c r="H1990" s="37" t="n">
        <f aca="false">H1989*EXP(-G1989*(F1990-F1989))</f>
        <v>0.733758128957081</v>
      </c>
      <c r="I1990" s="38" t="n">
        <f aca="false">H1989-H1990</f>
        <v>7.80594345153318E-005</v>
      </c>
      <c r="J1990" s="39" t="n">
        <f aca="false">INDEX('Default Prob'!$C$3:$C$20, _xlfn.IFNA(MATCH(F1990, 'Default Prob'!$B$3:$B$20, 1), 1))</f>
        <v>-0.00279</v>
      </c>
      <c r="K1990" s="40" t="n">
        <f aca="false">1/((1+J1990)^F1990)</f>
        <v>1.02143801371371</v>
      </c>
      <c r="L1990" s="41" t="n">
        <f aca="false">IF(AND(D1990, A1990 &lt;= $G$2), $D$5*$D$2*(A1990-E1990)/365.25, 0)</f>
        <v>0</v>
      </c>
      <c r="M1990" s="41" t="n">
        <f aca="false">IF(A1990&lt;=$G$2, $D$5*$D$2*(A1990-E1990)/365.25, 0)</f>
        <v>0</v>
      </c>
      <c r="N1990" s="42" t="n">
        <f aca="false">(L1990*H1990 + M1990*I1990) * K1990</f>
        <v>0</v>
      </c>
      <c r="O1990" s="43" t="n">
        <f aca="false">IF(A1990&lt;=$G$2, $D$2*(1-$D$3), 0)</f>
        <v>0</v>
      </c>
      <c r="P1990" s="44" t="n">
        <f aca="false">O1990*I1990*K1990</f>
        <v>0</v>
      </c>
    </row>
    <row r="1991" customFormat="false" ht="15" hidden="false" customHeight="false" outlineLevel="0" collapsed="false">
      <c r="A1991" s="4" t="n">
        <f aca="false">WORKDAY(A1990, 1)</f>
        <v>46668</v>
      </c>
      <c r="B1991" s="33" t="n">
        <f aca="false">DATE(2000, MONTH(A1991), DAY(A1991))</f>
        <v>36807</v>
      </c>
      <c r="C1991" s="33" t="n">
        <f aca="false">VLOOKUP(B1991, $R$9:$S$13, 2)</f>
        <v>36880</v>
      </c>
      <c r="D1991" s="34" t="n">
        <f aca="false">IF(OR(C1991=B1991, AND(C1991&lt;&gt;C1990, C1990&gt;B1990)), 1, 0)</f>
        <v>0</v>
      </c>
      <c r="E1991" s="4" t="n">
        <f aca="false" t="array" ref="E1991:E1991">INDEX($A$9:A1990, MAX(IF($D$9:D1990=1, ROW(D$9:$D1990)-ROW($D$9)+1, 0)))</f>
        <v>46650</v>
      </c>
      <c r="F1991" s="36" t="n">
        <f aca="false">(A1991-$A$2)/365.25</f>
        <v>7.59479808350445</v>
      </c>
      <c r="G1991" s="37" t="n">
        <f aca="false">INDEX('Default Prob'!$P$5:$P$14,MIN(1+_xlfn.IFNA(MATCH(F1991,'Default Prob'!$F$5:$F$14,1),0),COUNT('Default Prob'!$P$5:$P$14)))</f>
        <v>0.0388543457092687</v>
      </c>
      <c r="H1991" s="37" t="n">
        <f aca="false">H1990*EXP(-G1990*(F1991-F1990))</f>
        <v>0.733680077825883</v>
      </c>
      <c r="I1991" s="38" t="n">
        <f aca="false">H1990-H1991</f>
        <v>7.80511311972987E-005</v>
      </c>
      <c r="J1991" s="39" t="n">
        <f aca="false">INDEX('Default Prob'!$C$3:$C$20, _xlfn.IFNA(MATCH(F1991, 'Default Prob'!$B$3:$B$20, 1), 1))</f>
        <v>-0.00279</v>
      </c>
      <c r="K1991" s="40" t="n">
        <f aca="false">1/((1+J1991)^F1991)</f>
        <v>1.02144582700836</v>
      </c>
      <c r="L1991" s="41" t="n">
        <f aca="false">IF(AND(D1991, A1991 &lt;= $G$2), $D$5*$D$2*(A1991-E1991)/365.25, 0)</f>
        <v>0</v>
      </c>
      <c r="M1991" s="41" t="n">
        <f aca="false">IF(A1991&lt;=$G$2, $D$5*$D$2*(A1991-E1991)/365.25, 0)</f>
        <v>0</v>
      </c>
      <c r="N1991" s="42" t="n">
        <f aca="false">(L1991*H1991 + M1991*I1991) * K1991</f>
        <v>0</v>
      </c>
      <c r="O1991" s="43" t="n">
        <f aca="false">IF(A1991&lt;=$G$2, $D$2*(1-$D$3), 0)</f>
        <v>0</v>
      </c>
      <c r="P1991" s="44" t="n">
        <f aca="false">O1991*I1991*K1991</f>
        <v>0</v>
      </c>
    </row>
    <row r="1992" customFormat="false" ht="15" hidden="false" customHeight="false" outlineLevel="0" collapsed="false">
      <c r="A1992" s="4" t="n">
        <f aca="false">WORKDAY(A1991, 1)</f>
        <v>46671</v>
      </c>
      <c r="B1992" s="33" t="n">
        <f aca="false">DATE(2000, MONTH(A1992), DAY(A1992))</f>
        <v>36810</v>
      </c>
      <c r="C1992" s="33" t="n">
        <f aca="false">VLOOKUP(B1992, $R$9:$S$13, 2)</f>
        <v>36880</v>
      </c>
      <c r="D1992" s="34" t="n">
        <f aca="false">IF(OR(C1992=B1992, AND(C1992&lt;&gt;C1991, C1991&gt;B1991)), 1, 0)</f>
        <v>0</v>
      </c>
      <c r="E1992" s="4" t="n">
        <f aca="false" t="array" ref="E1992:E1992">INDEX($A$9:A1991, MAX(IF($D$9:D1991=1, ROW(D$9:$D1991)-ROW($D$9)+1, 0)))</f>
        <v>46650</v>
      </c>
      <c r="F1992" s="36" t="n">
        <f aca="false">(A1992-$A$2)/365.25</f>
        <v>7.60301163586585</v>
      </c>
      <c r="G1992" s="37" t="n">
        <f aca="false">INDEX('Default Prob'!$P$5:$P$14,MIN(1+_xlfn.IFNA(MATCH(F1992,'Default Prob'!$F$5:$F$14,1),0),COUNT('Default Prob'!$P$5:$P$14)))</f>
        <v>0.0388543457092687</v>
      </c>
      <c r="H1992" s="37" t="n">
        <f aca="false">H1991*EXP(-G1991*(F1992-F1991))</f>
        <v>0.733445974243368</v>
      </c>
      <c r="I1992" s="38" t="n">
        <f aca="false">H1991-H1992</f>
        <v>0.000234103582514855</v>
      </c>
      <c r="J1992" s="39" t="n">
        <f aca="false">INDEX('Default Prob'!$C$3:$C$20, _xlfn.IFNA(MATCH(F1992, 'Default Prob'!$B$3:$B$20, 1), 1))</f>
        <v>-0.00279</v>
      </c>
      <c r="K1992" s="40" t="n">
        <f aca="false">1/((1+J1992)^F1992)</f>
        <v>1.0214692672509</v>
      </c>
      <c r="L1992" s="41" t="n">
        <f aca="false">IF(AND(D1992, A1992 &lt;= $G$2), $D$5*$D$2*(A1992-E1992)/365.25, 0)</f>
        <v>0</v>
      </c>
      <c r="M1992" s="41" t="n">
        <f aca="false">IF(A1992&lt;=$G$2, $D$5*$D$2*(A1992-E1992)/365.25, 0)</f>
        <v>0</v>
      </c>
      <c r="N1992" s="42" t="n">
        <f aca="false">(L1992*H1992 + M1992*I1992) * K1992</f>
        <v>0</v>
      </c>
      <c r="O1992" s="43" t="n">
        <f aca="false">IF(A1992&lt;=$G$2, $D$2*(1-$D$3), 0)</f>
        <v>0</v>
      </c>
      <c r="P1992" s="44" t="n">
        <f aca="false">O1992*I1992*K1992</f>
        <v>0</v>
      </c>
    </row>
    <row r="1993" customFormat="false" ht="15" hidden="false" customHeight="false" outlineLevel="0" collapsed="false">
      <c r="A1993" s="4" t="n">
        <f aca="false">WORKDAY(A1992, 1)</f>
        <v>46672</v>
      </c>
      <c r="B1993" s="33" t="n">
        <f aca="false">DATE(2000, MONTH(A1993), DAY(A1993))</f>
        <v>36811</v>
      </c>
      <c r="C1993" s="33" t="n">
        <f aca="false">VLOOKUP(B1993, $R$9:$S$13, 2)</f>
        <v>36880</v>
      </c>
      <c r="D1993" s="34" t="n">
        <f aca="false">IF(OR(C1993=B1993, AND(C1993&lt;&gt;C1992, C1992&gt;B1992)), 1, 0)</f>
        <v>0</v>
      </c>
      <c r="E1993" s="4" t="n">
        <f aca="false" t="array" ref="E1993:E1993">INDEX($A$9:A1992, MAX(IF($D$9:D1992=1, ROW(D$9:$D1992)-ROW($D$9)+1, 0)))</f>
        <v>46650</v>
      </c>
      <c r="F1993" s="36" t="n">
        <f aca="false">(A1993-$A$2)/365.25</f>
        <v>7.60574948665298</v>
      </c>
      <c r="G1993" s="37" t="n">
        <f aca="false">INDEX('Default Prob'!$P$5:$P$14,MIN(1+_xlfn.IFNA(MATCH(F1993,'Default Prob'!$F$5:$F$14,1),0),COUNT('Default Prob'!$P$5:$P$14)))</f>
        <v>0.0388543457092687</v>
      </c>
      <c r="H1993" s="37" t="n">
        <f aca="false">H1992*EXP(-G1992*(F1993-F1992))</f>
        <v>0.733367956316612</v>
      </c>
      <c r="I1993" s="38" t="n">
        <f aca="false">H1992-H1993</f>
        <v>7.80179267562131E-005</v>
      </c>
      <c r="J1993" s="39" t="n">
        <f aca="false">INDEX('Default Prob'!$C$3:$C$20, _xlfn.IFNA(MATCH(F1993, 'Default Prob'!$B$3:$B$20, 1), 1))</f>
        <v>-0.00279</v>
      </c>
      <c r="K1993" s="40" t="n">
        <f aca="false">1/((1+J1993)^F1993)</f>
        <v>1.02147708078462</v>
      </c>
      <c r="L1993" s="41" t="n">
        <f aca="false">IF(AND(D1993, A1993 &lt;= $G$2), $D$5*$D$2*(A1993-E1993)/365.25, 0)</f>
        <v>0</v>
      </c>
      <c r="M1993" s="41" t="n">
        <f aca="false">IF(A1993&lt;=$G$2, $D$5*$D$2*(A1993-E1993)/365.25, 0)</f>
        <v>0</v>
      </c>
      <c r="N1993" s="42" t="n">
        <f aca="false">(L1993*H1993 + M1993*I1993) * K1993</f>
        <v>0</v>
      </c>
      <c r="O1993" s="43" t="n">
        <f aca="false">IF(A1993&lt;=$G$2, $D$2*(1-$D$3), 0)</f>
        <v>0</v>
      </c>
      <c r="P1993" s="44" t="n">
        <f aca="false">O1993*I1993*K1993</f>
        <v>0</v>
      </c>
    </row>
    <row r="1994" customFormat="false" ht="15" hidden="false" customHeight="false" outlineLevel="0" collapsed="false">
      <c r="A1994" s="4" t="n">
        <f aca="false">WORKDAY(A1993, 1)</f>
        <v>46673</v>
      </c>
      <c r="B1994" s="33" t="n">
        <f aca="false">DATE(2000, MONTH(A1994), DAY(A1994))</f>
        <v>36812</v>
      </c>
      <c r="C1994" s="33" t="n">
        <f aca="false">VLOOKUP(B1994, $R$9:$S$13, 2)</f>
        <v>36880</v>
      </c>
      <c r="D1994" s="34" t="n">
        <f aca="false">IF(OR(C1994=B1994, AND(C1994&lt;&gt;C1993, C1993&gt;B1993)), 1, 0)</f>
        <v>0</v>
      </c>
      <c r="E1994" s="4" t="n">
        <f aca="false" t="array" ref="E1994:E1994">INDEX($A$9:A1993, MAX(IF($D$9:D1993=1, ROW(D$9:$D1993)-ROW($D$9)+1, 0)))</f>
        <v>46650</v>
      </c>
      <c r="F1994" s="36" t="n">
        <f aca="false">(A1994-$A$2)/365.25</f>
        <v>7.60848733744011</v>
      </c>
      <c r="G1994" s="37" t="n">
        <f aca="false">INDEX('Default Prob'!$P$5:$P$14,MIN(1+_xlfn.IFNA(MATCH(F1994,'Default Prob'!$F$5:$F$14,1),0),COUNT('Default Prob'!$P$5:$P$14)))</f>
        <v>0.0388543457092687</v>
      </c>
      <c r="H1994" s="37" t="n">
        <f aca="false">H1993*EXP(-G1993*(F1994-F1993))</f>
        <v>0.733289946688759</v>
      </c>
      <c r="I1994" s="38" t="n">
        <f aca="false">H1993-H1994</f>
        <v>7.80096278533149E-005</v>
      </c>
      <c r="J1994" s="39" t="n">
        <f aca="false">INDEX('Default Prob'!$C$3:$C$20, _xlfn.IFNA(MATCH(F1994, 'Default Prob'!$B$3:$B$20, 1), 1))</f>
        <v>-0.00279</v>
      </c>
      <c r="K1994" s="40" t="n">
        <f aca="false">1/((1+J1994)^F1994)</f>
        <v>1.02148489437811</v>
      </c>
      <c r="L1994" s="41" t="n">
        <f aca="false">IF(AND(D1994, A1994 &lt;= $G$2), $D$5*$D$2*(A1994-E1994)/365.25, 0)</f>
        <v>0</v>
      </c>
      <c r="M1994" s="41" t="n">
        <f aca="false">IF(A1994&lt;=$G$2, $D$5*$D$2*(A1994-E1994)/365.25, 0)</f>
        <v>0</v>
      </c>
      <c r="N1994" s="42" t="n">
        <f aca="false">(L1994*H1994 + M1994*I1994) * K1994</f>
        <v>0</v>
      </c>
      <c r="O1994" s="43" t="n">
        <f aca="false">IF(A1994&lt;=$G$2, $D$2*(1-$D$3), 0)</f>
        <v>0</v>
      </c>
      <c r="P1994" s="44" t="n">
        <f aca="false">O1994*I1994*K1994</f>
        <v>0</v>
      </c>
    </row>
    <row r="1995" customFormat="false" ht="15" hidden="false" customHeight="false" outlineLevel="0" collapsed="false">
      <c r="A1995" s="4" t="n">
        <f aca="false">WORKDAY(A1994, 1)</f>
        <v>46674</v>
      </c>
      <c r="B1995" s="33" t="n">
        <f aca="false">DATE(2000, MONTH(A1995), DAY(A1995))</f>
        <v>36813</v>
      </c>
      <c r="C1995" s="33" t="n">
        <f aca="false">VLOOKUP(B1995, $R$9:$S$13, 2)</f>
        <v>36880</v>
      </c>
      <c r="D1995" s="34" t="n">
        <f aca="false">IF(OR(C1995=B1995, AND(C1995&lt;&gt;C1994, C1994&gt;B1994)), 1, 0)</f>
        <v>0</v>
      </c>
      <c r="E1995" s="4" t="n">
        <f aca="false" t="array" ref="E1995:E1995">INDEX($A$9:A1994, MAX(IF($D$9:D1994=1, ROW(D$9:$D1994)-ROW($D$9)+1, 0)))</f>
        <v>46650</v>
      </c>
      <c r="F1995" s="36" t="n">
        <f aca="false">(A1995-$A$2)/365.25</f>
        <v>7.61122518822724</v>
      </c>
      <c r="G1995" s="37" t="n">
        <f aca="false">INDEX('Default Prob'!$P$5:$P$14,MIN(1+_xlfn.IFNA(MATCH(F1995,'Default Prob'!$F$5:$F$14,1),0),COUNT('Default Prob'!$P$5:$P$14)))</f>
        <v>0.0388543457092687</v>
      </c>
      <c r="H1995" s="37" t="n">
        <f aca="false">H1994*EXP(-G1994*(F1995-F1994))</f>
        <v>0.733211945358926</v>
      </c>
      <c r="I1995" s="38" t="n">
        <f aca="false">H1994-H1995</f>
        <v>7.8001329833266E-005</v>
      </c>
      <c r="J1995" s="39" t="n">
        <f aca="false">INDEX('Default Prob'!$C$3:$C$20, _xlfn.IFNA(MATCH(F1995, 'Default Prob'!$B$3:$B$20, 1), 1))</f>
        <v>-0.00279</v>
      </c>
      <c r="K1995" s="40" t="n">
        <f aca="false">1/((1+J1995)^F1995)</f>
        <v>1.02149270803136</v>
      </c>
      <c r="L1995" s="41" t="n">
        <f aca="false">IF(AND(D1995, A1995 &lt;= $G$2), $D$5*$D$2*(A1995-E1995)/365.25, 0)</f>
        <v>0</v>
      </c>
      <c r="M1995" s="41" t="n">
        <f aca="false">IF(A1995&lt;=$G$2, $D$5*$D$2*(A1995-E1995)/365.25, 0)</f>
        <v>0</v>
      </c>
      <c r="N1995" s="42" t="n">
        <f aca="false">(L1995*H1995 + M1995*I1995) * K1995</f>
        <v>0</v>
      </c>
      <c r="O1995" s="43" t="n">
        <f aca="false">IF(A1995&lt;=$G$2, $D$2*(1-$D$3), 0)</f>
        <v>0</v>
      </c>
      <c r="P1995" s="44" t="n">
        <f aca="false">O1995*I1995*K1995</f>
        <v>0</v>
      </c>
    </row>
    <row r="1996" customFormat="false" ht="15" hidden="false" customHeight="false" outlineLevel="0" collapsed="false">
      <c r="A1996" s="4" t="n">
        <f aca="false">WORKDAY(A1995, 1)</f>
        <v>46675</v>
      </c>
      <c r="B1996" s="33" t="n">
        <f aca="false">DATE(2000, MONTH(A1996), DAY(A1996))</f>
        <v>36814</v>
      </c>
      <c r="C1996" s="33" t="n">
        <f aca="false">VLOOKUP(B1996, $R$9:$S$13, 2)</f>
        <v>36880</v>
      </c>
      <c r="D1996" s="34" t="n">
        <f aca="false">IF(OR(C1996=B1996, AND(C1996&lt;&gt;C1995, C1995&gt;B1995)), 1, 0)</f>
        <v>0</v>
      </c>
      <c r="E1996" s="4" t="n">
        <f aca="false" t="array" ref="E1996:E1996">INDEX($A$9:A1995, MAX(IF($D$9:D1995=1, ROW(D$9:$D1995)-ROW($D$9)+1, 0)))</f>
        <v>46650</v>
      </c>
      <c r="F1996" s="36" t="n">
        <f aca="false">(A1996-$A$2)/365.25</f>
        <v>7.61396303901437</v>
      </c>
      <c r="G1996" s="37" t="n">
        <f aca="false">INDEX('Default Prob'!$P$5:$P$14,MIN(1+_xlfn.IFNA(MATCH(F1996,'Default Prob'!$F$5:$F$14,1),0),COUNT('Default Prob'!$P$5:$P$14)))</f>
        <v>0.0388543457092687</v>
      </c>
      <c r="H1996" s="37" t="n">
        <f aca="false">H1995*EXP(-G1995*(F1996-F1995))</f>
        <v>0.73313395232623</v>
      </c>
      <c r="I1996" s="38" t="n">
        <f aca="false">H1995-H1996</f>
        <v>7.79930326958444E-005</v>
      </c>
      <c r="J1996" s="39" t="n">
        <f aca="false">INDEX('Default Prob'!$C$3:$C$20, _xlfn.IFNA(MATCH(F1996, 'Default Prob'!$B$3:$B$20, 1), 1))</f>
        <v>-0.00279</v>
      </c>
      <c r="K1996" s="40" t="n">
        <f aca="false">1/((1+J1996)^F1996)</f>
        <v>1.02150052174439</v>
      </c>
      <c r="L1996" s="41" t="n">
        <f aca="false">IF(AND(D1996, A1996 &lt;= $G$2), $D$5*$D$2*(A1996-E1996)/365.25, 0)</f>
        <v>0</v>
      </c>
      <c r="M1996" s="41" t="n">
        <f aca="false">IF(A1996&lt;=$G$2, $D$5*$D$2*(A1996-E1996)/365.25, 0)</f>
        <v>0</v>
      </c>
      <c r="N1996" s="42" t="n">
        <f aca="false">(L1996*H1996 + M1996*I1996) * K1996</f>
        <v>0</v>
      </c>
      <c r="O1996" s="43" t="n">
        <f aca="false">IF(A1996&lt;=$G$2, $D$2*(1-$D$3), 0)</f>
        <v>0</v>
      </c>
      <c r="P1996" s="44" t="n">
        <f aca="false">O1996*I1996*K1996</f>
        <v>0</v>
      </c>
    </row>
    <row r="1997" customFormat="false" ht="15" hidden="false" customHeight="false" outlineLevel="0" collapsed="false">
      <c r="A1997" s="4" t="n">
        <f aca="false">WORKDAY(A1996, 1)</f>
        <v>46678</v>
      </c>
      <c r="B1997" s="33" t="n">
        <f aca="false">DATE(2000, MONTH(A1997), DAY(A1997))</f>
        <v>36817</v>
      </c>
      <c r="C1997" s="33" t="n">
        <f aca="false">VLOOKUP(B1997, $R$9:$S$13, 2)</f>
        <v>36880</v>
      </c>
      <c r="D1997" s="34" t="n">
        <f aca="false">IF(OR(C1997=B1997, AND(C1997&lt;&gt;C1996, C1996&gt;B1996)), 1, 0)</f>
        <v>0</v>
      </c>
      <c r="E1997" s="4" t="n">
        <f aca="false" t="array" ref="E1997:E1997">INDEX($A$9:A1996, MAX(IF($D$9:D1996=1, ROW(D$9:$D1996)-ROW($D$9)+1, 0)))</f>
        <v>46650</v>
      </c>
      <c r="F1997" s="36" t="n">
        <f aca="false">(A1997-$A$2)/365.25</f>
        <v>7.62217659137577</v>
      </c>
      <c r="G1997" s="37" t="n">
        <f aca="false">INDEX('Default Prob'!$P$5:$P$14,MIN(1+_xlfn.IFNA(MATCH(F1997,'Default Prob'!$F$5:$F$14,1),0),COUNT('Default Prob'!$P$5:$P$14)))</f>
        <v>0.0388543457092687</v>
      </c>
      <c r="H1997" s="37" t="n">
        <f aca="false">H1996*EXP(-G1996*(F1997-F1996))</f>
        <v>0.732900023002141</v>
      </c>
      <c r="I1997" s="38" t="n">
        <f aca="false">H1996-H1997</f>
        <v>0.000233929324088389</v>
      </c>
      <c r="J1997" s="39" t="n">
        <f aca="false">INDEX('Default Prob'!$C$3:$C$20, _xlfn.IFNA(MATCH(F1997, 'Default Prob'!$B$3:$B$20, 1), 1))</f>
        <v>-0.00279</v>
      </c>
      <c r="K1997" s="40" t="n">
        <f aca="false">1/((1+J1997)^F1997)</f>
        <v>1.02152396324207</v>
      </c>
      <c r="L1997" s="41" t="n">
        <f aca="false">IF(AND(D1997, A1997 &lt;= $G$2), $D$5*$D$2*(A1997-E1997)/365.25, 0)</f>
        <v>0</v>
      </c>
      <c r="M1997" s="41" t="n">
        <f aca="false">IF(A1997&lt;=$G$2, $D$5*$D$2*(A1997-E1997)/365.25, 0)</f>
        <v>0</v>
      </c>
      <c r="N1997" s="42" t="n">
        <f aca="false">(L1997*H1997 + M1997*I1997) * K1997</f>
        <v>0</v>
      </c>
      <c r="O1997" s="43" t="n">
        <f aca="false">IF(A1997&lt;=$G$2, $D$2*(1-$D$3), 0)</f>
        <v>0</v>
      </c>
      <c r="P1997" s="44" t="n">
        <f aca="false">O1997*I1997*K1997</f>
        <v>0</v>
      </c>
    </row>
    <row r="1998" customFormat="false" ht="15" hidden="false" customHeight="false" outlineLevel="0" collapsed="false">
      <c r="A1998" s="4" t="n">
        <f aca="false">WORKDAY(A1997, 1)</f>
        <v>46679</v>
      </c>
      <c r="B1998" s="33" t="n">
        <f aca="false">DATE(2000, MONTH(A1998), DAY(A1998))</f>
        <v>36818</v>
      </c>
      <c r="C1998" s="33" t="n">
        <f aca="false">VLOOKUP(B1998, $R$9:$S$13, 2)</f>
        <v>36880</v>
      </c>
      <c r="D1998" s="34" t="n">
        <f aca="false">IF(OR(C1998=B1998, AND(C1998&lt;&gt;C1997, C1997&gt;B1997)), 1, 0)</f>
        <v>0</v>
      </c>
      <c r="E1998" s="4" t="n">
        <f aca="false" t="array" ref="E1998:E1998">INDEX($A$9:A1997, MAX(IF($D$9:D1997=1, ROW(D$9:$D1997)-ROW($D$9)+1, 0)))</f>
        <v>46650</v>
      </c>
      <c r="F1998" s="36" t="n">
        <f aca="false">(A1998-$A$2)/365.25</f>
        <v>7.6249144421629</v>
      </c>
      <c r="G1998" s="37" t="n">
        <f aca="false">INDEX('Default Prob'!$P$5:$P$14,MIN(1+_xlfn.IFNA(MATCH(F1998,'Default Prob'!$F$5:$F$14,1),0),COUNT('Default Prob'!$P$5:$P$14)))</f>
        <v>0.0388543457092687</v>
      </c>
      <c r="H1998" s="37" t="n">
        <f aca="false">H1997*EXP(-G1997*(F1998-F1997))</f>
        <v>0.73282206314917</v>
      </c>
      <c r="I1998" s="38" t="n">
        <f aca="false">H1997-H1998</f>
        <v>7.7959852971099E-005</v>
      </c>
      <c r="J1998" s="39" t="n">
        <f aca="false">INDEX('Default Prob'!$C$3:$C$20, _xlfn.IFNA(MATCH(F1998, 'Default Prob'!$B$3:$B$20, 1), 1))</f>
        <v>-0.00279</v>
      </c>
      <c r="K1998" s="40" t="n">
        <f aca="false">1/((1+J1998)^F1998)</f>
        <v>1.02153177719418</v>
      </c>
      <c r="L1998" s="41" t="n">
        <f aca="false">IF(AND(D1998, A1998 &lt;= $G$2), $D$5*$D$2*(A1998-E1998)/365.25, 0)</f>
        <v>0</v>
      </c>
      <c r="M1998" s="41" t="n">
        <f aca="false">IF(A1998&lt;=$G$2, $D$5*$D$2*(A1998-E1998)/365.25, 0)</f>
        <v>0</v>
      </c>
      <c r="N1998" s="42" t="n">
        <f aca="false">(L1998*H1998 + M1998*I1998) * K1998</f>
        <v>0</v>
      </c>
      <c r="O1998" s="43" t="n">
        <f aca="false">IF(A1998&lt;=$G$2, $D$2*(1-$D$3), 0)</f>
        <v>0</v>
      </c>
      <c r="P1998" s="44" t="n">
        <f aca="false">O1998*I1998*K1998</f>
        <v>0</v>
      </c>
    </row>
    <row r="1999" customFormat="false" ht="15" hidden="false" customHeight="false" outlineLevel="0" collapsed="false">
      <c r="A1999" s="4" t="n">
        <f aca="false">WORKDAY(A1998, 1)</f>
        <v>46680</v>
      </c>
      <c r="B1999" s="33" t="n">
        <f aca="false">DATE(2000, MONTH(A1999), DAY(A1999))</f>
        <v>36819</v>
      </c>
      <c r="C1999" s="33" t="n">
        <f aca="false">VLOOKUP(B1999, $R$9:$S$13, 2)</f>
        <v>36880</v>
      </c>
      <c r="D1999" s="34" t="n">
        <f aca="false">IF(OR(C1999=B1999, AND(C1999&lt;&gt;C1998, C1998&gt;B1998)), 1, 0)</f>
        <v>0</v>
      </c>
      <c r="E1999" s="4" t="n">
        <f aca="false" t="array" ref="E1999:E1999">INDEX($A$9:A1998, MAX(IF($D$9:D1998=1, ROW(D$9:$D1998)-ROW($D$9)+1, 0)))</f>
        <v>46650</v>
      </c>
      <c r="F1999" s="36" t="n">
        <f aca="false">(A1999-$A$2)/365.25</f>
        <v>7.62765229295003</v>
      </c>
      <c r="G1999" s="37" t="n">
        <f aca="false">INDEX('Default Prob'!$P$5:$P$14,MIN(1+_xlfn.IFNA(MATCH(F1999,'Default Prob'!$F$5:$F$14,1),0),COUNT('Default Prob'!$P$5:$P$14)))</f>
        <v>0.0388543457092687</v>
      </c>
      <c r="H1999" s="37" t="n">
        <f aca="false">H1998*EXP(-G1998*(F1999-F1998))</f>
        <v>0.732744111588925</v>
      </c>
      <c r="I1999" s="38" t="n">
        <f aca="false">H1998-H1999</f>
        <v>7.79515602455927E-005</v>
      </c>
      <c r="J1999" s="39" t="n">
        <f aca="false">INDEX('Default Prob'!$C$3:$C$20, _xlfn.IFNA(MATCH(F1999, 'Default Prob'!$B$3:$B$20, 1), 1))</f>
        <v>-0.00279</v>
      </c>
      <c r="K1999" s="40" t="n">
        <f aca="false">1/((1+J1999)^F1999)</f>
        <v>1.02153959120605</v>
      </c>
      <c r="L1999" s="41" t="n">
        <f aca="false">IF(AND(D1999, A1999 &lt;= $G$2), $D$5*$D$2*(A1999-E1999)/365.25, 0)</f>
        <v>0</v>
      </c>
      <c r="M1999" s="41" t="n">
        <f aca="false">IF(A1999&lt;=$G$2, $D$5*$D$2*(A1999-E1999)/365.25, 0)</f>
        <v>0</v>
      </c>
      <c r="N1999" s="42" t="n">
        <f aca="false">(L1999*H1999 + M1999*I1999) * K1999</f>
        <v>0</v>
      </c>
      <c r="O1999" s="43" t="n">
        <f aca="false">IF(A1999&lt;=$G$2, $D$2*(1-$D$3), 0)</f>
        <v>0</v>
      </c>
      <c r="P1999" s="44" t="n">
        <f aca="false">O1999*I1999*K1999</f>
        <v>0</v>
      </c>
    </row>
    <row r="2000" customFormat="false" ht="15" hidden="false" customHeight="false" outlineLevel="0" collapsed="false">
      <c r="A2000" s="4" t="n">
        <f aca="false">WORKDAY(A1999, 1)</f>
        <v>46681</v>
      </c>
      <c r="B2000" s="33" t="n">
        <f aca="false">DATE(2000, MONTH(A2000), DAY(A2000))</f>
        <v>36820</v>
      </c>
      <c r="C2000" s="33" t="n">
        <f aca="false">VLOOKUP(B2000, $R$9:$S$13, 2)</f>
        <v>36880</v>
      </c>
      <c r="D2000" s="34" t="n">
        <f aca="false">IF(OR(C2000=B2000, AND(C2000&lt;&gt;C1999, C1999&gt;B1999)), 1, 0)</f>
        <v>0</v>
      </c>
      <c r="E2000" s="4" t="n">
        <f aca="false" t="array" ref="E2000:E2000">INDEX($A$9:A1999, MAX(IF($D$9:D1999=1, ROW(D$9:$D1999)-ROW($D$9)+1, 0)))</f>
        <v>46650</v>
      </c>
      <c r="F2000" s="36" t="n">
        <f aca="false">(A2000-$A$2)/365.25</f>
        <v>7.63039014373717</v>
      </c>
      <c r="G2000" s="37" t="n">
        <f aca="false">INDEX('Default Prob'!$P$5:$P$14,MIN(1+_xlfn.IFNA(MATCH(F2000,'Default Prob'!$F$5:$F$14,1),0),COUNT('Default Prob'!$P$5:$P$14)))</f>
        <v>0.0388543457092687</v>
      </c>
      <c r="H2000" s="37" t="n">
        <f aca="false">H1999*EXP(-G1999*(F2000-F1999))</f>
        <v>0.732666168320522</v>
      </c>
      <c r="I2000" s="38" t="n">
        <f aca="false">H1999-H2000</f>
        <v>7.79432684022696E-005</v>
      </c>
      <c r="J2000" s="39" t="n">
        <f aca="false">INDEX('Default Prob'!$C$3:$C$20, _xlfn.IFNA(MATCH(F2000, 'Default Prob'!$B$3:$B$20, 1), 1))</f>
        <v>-0.00279</v>
      </c>
      <c r="K2000" s="40" t="n">
        <f aca="false">1/((1+J2000)^F2000)</f>
        <v>1.0215474052777</v>
      </c>
      <c r="L2000" s="41" t="n">
        <f aca="false">IF(AND(D2000, A2000 &lt;= $G$2), $D$5*$D$2*(A2000-E2000)/365.25, 0)</f>
        <v>0</v>
      </c>
      <c r="M2000" s="41" t="n">
        <f aca="false">IF(A2000&lt;=$G$2, $D$5*$D$2*(A2000-E2000)/365.25, 0)</f>
        <v>0</v>
      </c>
      <c r="N2000" s="42" t="n">
        <f aca="false">(L2000*H2000 + M2000*I2000) * K2000</f>
        <v>0</v>
      </c>
      <c r="O2000" s="43" t="n">
        <f aca="false">IF(A2000&lt;=$G$2, $D$2*(1-$D$3), 0)</f>
        <v>0</v>
      </c>
      <c r="P2000" s="44" t="n">
        <f aca="false">O2000*I2000*K2000</f>
        <v>0</v>
      </c>
    </row>
    <row r="2001" customFormat="false" ht="15" hidden="false" customHeight="false" outlineLevel="0" collapsed="false">
      <c r="A2001" s="4" t="n">
        <f aca="false">WORKDAY(A2000, 1)</f>
        <v>46682</v>
      </c>
      <c r="B2001" s="33" t="n">
        <f aca="false">DATE(2000, MONTH(A2001), DAY(A2001))</f>
        <v>36821</v>
      </c>
      <c r="C2001" s="33" t="n">
        <f aca="false">VLOOKUP(B2001, $R$9:$S$13, 2)</f>
        <v>36880</v>
      </c>
      <c r="D2001" s="34" t="n">
        <f aca="false">IF(OR(C2001=B2001, AND(C2001&lt;&gt;C2000, C2000&gt;B2000)), 1, 0)</f>
        <v>0</v>
      </c>
      <c r="E2001" s="4" t="n">
        <f aca="false" t="array" ref="E2001:E2001">INDEX($A$9:A2000, MAX(IF($D$9:D2000=1, ROW(D$9:$D2000)-ROW($D$9)+1, 0)))</f>
        <v>46650</v>
      </c>
      <c r="F2001" s="36" t="n">
        <f aca="false">(A2001-$A$2)/365.25</f>
        <v>7.6331279945243</v>
      </c>
      <c r="G2001" s="37" t="n">
        <f aca="false">INDEX('Default Prob'!$P$5:$P$14,MIN(1+_xlfn.IFNA(MATCH(F2001,'Default Prob'!$F$5:$F$14,1),0),COUNT('Default Prob'!$P$5:$P$14)))</f>
        <v>0.0388543457092687</v>
      </c>
      <c r="H2001" s="37" t="n">
        <f aca="false">H2000*EXP(-G2000*(F2001-F2000))</f>
        <v>0.732588233343082</v>
      </c>
      <c r="I2001" s="38" t="n">
        <f aca="false">H2000-H2001</f>
        <v>7.79349774409077E-005</v>
      </c>
      <c r="J2001" s="39" t="n">
        <f aca="false">INDEX('Default Prob'!$C$3:$C$20, _xlfn.IFNA(MATCH(F2001, 'Default Prob'!$B$3:$B$20, 1), 1))</f>
        <v>-0.00279</v>
      </c>
      <c r="K2001" s="40" t="n">
        <f aca="false">1/((1+J2001)^F2001)</f>
        <v>1.02155521940912</v>
      </c>
      <c r="L2001" s="41" t="n">
        <f aca="false">IF(AND(D2001, A2001 &lt;= $G$2), $D$5*$D$2*(A2001-E2001)/365.25, 0)</f>
        <v>0</v>
      </c>
      <c r="M2001" s="41" t="n">
        <f aca="false">IF(A2001&lt;=$G$2, $D$5*$D$2*(A2001-E2001)/365.25, 0)</f>
        <v>0</v>
      </c>
      <c r="N2001" s="42" t="n">
        <f aca="false">(L2001*H2001 + M2001*I2001) * K2001</f>
        <v>0</v>
      </c>
      <c r="O2001" s="43" t="n">
        <f aca="false">IF(A2001&lt;=$G$2, $D$2*(1-$D$3), 0)</f>
        <v>0</v>
      </c>
      <c r="P2001" s="44" t="n">
        <f aca="false">O2001*I2001*K2001</f>
        <v>0</v>
      </c>
    </row>
    <row r="2002" customFormat="false" ht="15" hidden="false" customHeight="false" outlineLevel="0" collapsed="false">
      <c r="A2002" s="4" t="n">
        <f aca="false">WORKDAY(A2001, 1)</f>
        <v>46685</v>
      </c>
      <c r="B2002" s="33" t="n">
        <f aca="false">DATE(2000, MONTH(A2002), DAY(A2002))</f>
        <v>36824</v>
      </c>
      <c r="C2002" s="33" t="n">
        <f aca="false">VLOOKUP(B2002, $R$9:$S$13, 2)</f>
        <v>36880</v>
      </c>
      <c r="D2002" s="34" t="n">
        <f aca="false">IF(OR(C2002=B2002, AND(C2002&lt;&gt;C2001, C2001&gt;B2001)), 1, 0)</f>
        <v>0</v>
      </c>
      <c r="E2002" s="4" t="n">
        <f aca="false" t="array" ref="E2002:E2002">INDEX($A$9:A2001, MAX(IF($D$9:D2001=1, ROW(D$9:$D2001)-ROW($D$9)+1, 0)))</f>
        <v>46650</v>
      </c>
      <c r="F2002" s="36" t="n">
        <f aca="false">(A2002-$A$2)/365.25</f>
        <v>7.64134154688569</v>
      </c>
      <c r="G2002" s="37" t="n">
        <f aca="false">INDEX('Default Prob'!$P$5:$P$14,MIN(1+_xlfn.IFNA(MATCH(F2002,'Default Prob'!$F$5:$F$14,1),0),COUNT('Default Prob'!$P$5:$P$14)))</f>
        <v>0.0388543457092687</v>
      </c>
      <c r="H2002" s="37" t="n">
        <f aca="false">H2001*EXP(-G2001*(F2002-F2001))</f>
        <v>0.732354478147708</v>
      </c>
      <c r="I2002" s="38" t="n">
        <f aca="false">H2001-H2002</f>
        <v>0.000233755195373608</v>
      </c>
      <c r="J2002" s="39" t="n">
        <f aca="false">INDEX('Default Prob'!$C$3:$C$20, _xlfn.IFNA(MATCH(F2002, 'Default Prob'!$B$3:$B$20, 1), 1))</f>
        <v>-0.00279</v>
      </c>
      <c r="K2002" s="40" t="n">
        <f aca="false">1/((1+J2002)^F2002)</f>
        <v>1.02157866216202</v>
      </c>
      <c r="L2002" s="41" t="n">
        <f aca="false">IF(AND(D2002, A2002 &lt;= $G$2), $D$5*$D$2*(A2002-E2002)/365.25, 0)</f>
        <v>0</v>
      </c>
      <c r="M2002" s="41" t="n">
        <f aca="false">IF(A2002&lt;=$G$2, $D$5*$D$2*(A2002-E2002)/365.25, 0)</f>
        <v>0</v>
      </c>
      <c r="N2002" s="42" t="n">
        <f aca="false">(L2002*H2002 + M2002*I2002) * K2002</f>
        <v>0</v>
      </c>
      <c r="O2002" s="43" t="n">
        <f aca="false">IF(A2002&lt;=$G$2, $D$2*(1-$D$3), 0)</f>
        <v>0</v>
      </c>
      <c r="P2002" s="44" t="n">
        <f aca="false">O2002*I2002*K2002</f>
        <v>0</v>
      </c>
    </row>
    <row r="2003" customFormat="false" ht="15" hidden="false" customHeight="false" outlineLevel="0" collapsed="false">
      <c r="A2003" s="4" t="n">
        <f aca="false">WORKDAY(A2002, 1)</f>
        <v>46686</v>
      </c>
      <c r="B2003" s="33" t="n">
        <f aca="false">DATE(2000, MONTH(A2003), DAY(A2003))</f>
        <v>36825</v>
      </c>
      <c r="C2003" s="33" t="n">
        <f aca="false">VLOOKUP(B2003, $R$9:$S$13, 2)</f>
        <v>36880</v>
      </c>
      <c r="D2003" s="34" t="n">
        <f aca="false">IF(OR(C2003=B2003, AND(C2003&lt;&gt;C2002, C2002&gt;B2002)), 1, 0)</f>
        <v>0</v>
      </c>
      <c r="E2003" s="4" t="n">
        <f aca="false" t="array" ref="E2003:E2003">INDEX($A$9:A2002, MAX(IF($D$9:D2002=1, ROW(D$9:$D2002)-ROW($D$9)+1, 0)))</f>
        <v>46650</v>
      </c>
      <c r="F2003" s="36" t="n">
        <f aca="false">(A2003-$A$2)/365.25</f>
        <v>7.64407939767283</v>
      </c>
      <c r="G2003" s="37" t="n">
        <f aca="false">INDEX('Default Prob'!$P$5:$P$14,MIN(1+_xlfn.IFNA(MATCH(F2003,'Default Prob'!$F$5:$F$14,1),0),COUNT('Default Prob'!$P$5:$P$14)))</f>
        <v>0.0388543457092687</v>
      </c>
      <c r="H2003" s="37" t="n">
        <f aca="false">H2002*EXP(-G2002*(F2003-F2002))</f>
        <v>0.732276576325294</v>
      </c>
      <c r="I2003" s="38" t="n">
        <f aca="false">H2002-H2003</f>
        <v>7.79018224139616E-005</v>
      </c>
      <c r="J2003" s="39" t="n">
        <f aca="false">INDEX('Default Prob'!$C$3:$C$20, _xlfn.IFNA(MATCH(F2003, 'Default Prob'!$B$3:$B$20, 1), 1))</f>
        <v>-0.00279</v>
      </c>
      <c r="K2003" s="40" t="n">
        <f aca="false">1/((1+J2003)^F2003)</f>
        <v>1.02158647653253</v>
      </c>
      <c r="L2003" s="41" t="n">
        <f aca="false">IF(AND(D2003, A2003 &lt;= $G$2), $D$5*$D$2*(A2003-E2003)/365.25, 0)</f>
        <v>0</v>
      </c>
      <c r="M2003" s="41" t="n">
        <f aca="false">IF(A2003&lt;=$G$2, $D$5*$D$2*(A2003-E2003)/365.25, 0)</f>
        <v>0</v>
      </c>
      <c r="N2003" s="42" t="n">
        <f aca="false">(L2003*H2003 + M2003*I2003) * K2003</f>
        <v>0</v>
      </c>
      <c r="O2003" s="43" t="n">
        <f aca="false">IF(A2003&lt;=$G$2, $D$2*(1-$D$3), 0)</f>
        <v>0</v>
      </c>
      <c r="P2003" s="44" t="n">
        <f aca="false">O2003*I2003*K2003</f>
        <v>0</v>
      </c>
    </row>
    <row r="2004" customFormat="false" ht="15" hidden="false" customHeight="false" outlineLevel="0" collapsed="false">
      <c r="A2004" s="4" t="n">
        <f aca="false">WORKDAY(A2003, 1)</f>
        <v>46687</v>
      </c>
      <c r="B2004" s="33" t="n">
        <f aca="false">DATE(2000, MONTH(A2004), DAY(A2004))</f>
        <v>36826</v>
      </c>
      <c r="C2004" s="33" t="n">
        <f aca="false">VLOOKUP(B2004, $R$9:$S$13, 2)</f>
        <v>36880</v>
      </c>
      <c r="D2004" s="34" t="n">
        <f aca="false">IF(OR(C2004=B2004, AND(C2004&lt;&gt;C2003, C2003&gt;B2003)), 1, 0)</f>
        <v>0</v>
      </c>
      <c r="E2004" s="4" t="n">
        <f aca="false" t="array" ref="E2004:E2004">INDEX($A$9:A2003, MAX(IF($D$9:D2003=1, ROW(D$9:$D2003)-ROW($D$9)+1, 0)))</f>
        <v>46650</v>
      </c>
      <c r="F2004" s="36" t="n">
        <f aca="false">(A2004-$A$2)/365.25</f>
        <v>7.64681724845996</v>
      </c>
      <c r="G2004" s="37" t="n">
        <f aca="false">INDEX('Default Prob'!$P$5:$P$14,MIN(1+_xlfn.IFNA(MATCH(F2004,'Default Prob'!$F$5:$F$14,1),0),COUNT('Default Prob'!$P$5:$P$14)))</f>
        <v>0.0388543457092687</v>
      </c>
      <c r="H2004" s="37" t="n">
        <f aca="false">H2003*EXP(-G2003*(F2004-F2003))</f>
        <v>0.732198682789433</v>
      </c>
      <c r="I2004" s="38" t="n">
        <f aca="false">H2003-H2004</f>
        <v>7.78935358612953E-005</v>
      </c>
      <c r="J2004" s="39" t="n">
        <f aca="false">INDEX('Default Prob'!$C$3:$C$20, _xlfn.IFNA(MATCH(F2004, 'Default Prob'!$B$3:$B$20, 1), 1))</f>
        <v>-0.00279</v>
      </c>
      <c r="K2004" s="40" t="n">
        <f aca="false">1/((1+J2004)^F2004)</f>
        <v>1.02159429096282</v>
      </c>
      <c r="L2004" s="41" t="n">
        <f aca="false">IF(AND(D2004, A2004 &lt;= $G$2), $D$5*$D$2*(A2004-E2004)/365.25, 0)</f>
        <v>0</v>
      </c>
      <c r="M2004" s="41" t="n">
        <f aca="false">IF(A2004&lt;=$G$2, $D$5*$D$2*(A2004-E2004)/365.25, 0)</f>
        <v>0</v>
      </c>
      <c r="N2004" s="42" t="n">
        <f aca="false">(L2004*H2004 + M2004*I2004) * K2004</f>
        <v>0</v>
      </c>
      <c r="O2004" s="43" t="n">
        <f aca="false">IF(A2004&lt;=$G$2, $D$2*(1-$D$3), 0)</f>
        <v>0</v>
      </c>
      <c r="P2004" s="44" t="n">
        <f aca="false">O2004*I2004*K2004</f>
        <v>0</v>
      </c>
    </row>
    <row r="2005" customFormat="false" ht="15" hidden="false" customHeight="false" outlineLevel="0" collapsed="false">
      <c r="A2005" s="4" t="n">
        <f aca="false">WORKDAY(A2004, 1)</f>
        <v>46688</v>
      </c>
      <c r="B2005" s="33" t="n">
        <f aca="false">DATE(2000, MONTH(A2005), DAY(A2005))</f>
        <v>36827</v>
      </c>
      <c r="C2005" s="33" t="n">
        <f aca="false">VLOOKUP(B2005, $R$9:$S$13, 2)</f>
        <v>36880</v>
      </c>
      <c r="D2005" s="34" t="n">
        <f aca="false">IF(OR(C2005=B2005, AND(C2005&lt;&gt;C2004, C2004&gt;B2004)), 1, 0)</f>
        <v>0</v>
      </c>
      <c r="E2005" s="4" t="n">
        <f aca="false" t="array" ref="E2005:E2005">INDEX($A$9:A2004, MAX(IF($D$9:D2004=1, ROW(D$9:$D2004)-ROW($D$9)+1, 0)))</f>
        <v>46650</v>
      </c>
      <c r="F2005" s="36" t="n">
        <f aca="false">(A2005-$A$2)/365.25</f>
        <v>7.64955509924709</v>
      </c>
      <c r="G2005" s="37" t="n">
        <f aca="false">INDEX('Default Prob'!$P$5:$P$14,MIN(1+_xlfn.IFNA(MATCH(F2005,'Default Prob'!$F$5:$F$14,1),0),COUNT('Default Prob'!$P$5:$P$14)))</f>
        <v>0.0388543457092687</v>
      </c>
      <c r="H2005" s="37" t="n">
        <f aca="false">H2004*EXP(-G2004*(F2005-F2004))</f>
        <v>0.732120797539243</v>
      </c>
      <c r="I2005" s="38" t="n">
        <f aca="false">H2004-H2005</f>
        <v>7.78852501901461E-005</v>
      </c>
      <c r="J2005" s="39" t="n">
        <f aca="false">INDEX('Default Prob'!$C$3:$C$20, _xlfn.IFNA(MATCH(F2005, 'Default Prob'!$B$3:$B$20, 1), 1))</f>
        <v>-0.00279</v>
      </c>
      <c r="K2005" s="40" t="n">
        <f aca="false">1/((1+J2005)^F2005)</f>
        <v>1.02160210545288</v>
      </c>
      <c r="L2005" s="41" t="n">
        <f aca="false">IF(AND(D2005, A2005 &lt;= $G$2), $D$5*$D$2*(A2005-E2005)/365.25, 0)</f>
        <v>0</v>
      </c>
      <c r="M2005" s="41" t="n">
        <f aca="false">IF(A2005&lt;=$G$2, $D$5*$D$2*(A2005-E2005)/365.25, 0)</f>
        <v>0</v>
      </c>
      <c r="N2005" s="42" t="n">
        <f aca="false">(L2005*H2005 + M2005*I2005) * K2005</f>
        <v>0</v>
      </c>
      <c r="O2005" s="43" t="n">
        <f aca="false">IF(A2005&lt;=$G$2, $D$2*(1-$D$3), 0)</f>
        <v>0</v>
      </c>
      <c r="P2005" s="44" t="n">
        <f aca="false">O2005*I2005*K2005</f>
        <v>0</v>
      </c>
    </row>
    <row r="2006" customFormat="false" ht="15" hidden="false" customHeight="false" outlineLevel="0" collapsed="false">
      <c r="A2006" s="4" t="n">
        <f aca="false">WORKDAY(A2005, 1)</f>
        <v>46689</v>
      </c>
      <c r="B2006" s="33" t="n">
        <f aca="false">DATE(2000, MONTH(A2006), DAY(A2006))</f>
        <v>36828</v>
      </c>
      <c r="C2006" s="33" t="n">
        <f aca="false">VLOOKUP(B2006, $R$9:$S$13, 2)</f>
        <v>36880</v>
      </c>
      <c r="D2006" s="34" t="n">
        <f aca="false">IF(OR(C2006=B2006, AND(C2006&lt;&gt;C2005, C2005&gt;B2005)), 1, 0)</f>
        <v>0</v>
      </c>
      <c r="E2006" s="4" t="n">
        <f aca="false" t="array" ref="E2006:E2006">INDEX($A$9:A2005, MAX(IF($D$9:D2005=1, ROW(D$9:$D2005)-ROW($D$9)+1, 0)))</f>
        <v>46650</v>
      </c>
      <c r="F2006" s="36" t="n">
        <f aca="false">(A2006-$A$2)/365.25</f>
        <v>7.65229295003422</v>
      </c>
      <c r="G2006" s="37" t="n">
        <f aca="false">INDEX('Default Prob'!$P$5:$P$14,MIN(1+_xlfn.IFNA(MATCH(F2006,'Default Prob'!$F$5:$F$14,1),0),COUNT('Default Prob'!$P$5:$P$14)))</f>
        <v>0.0388543457092687</v>
      </c>
      <c r="H2006" s="37" t="n">
        <f aca="false">H2005*EXP(-G2005*(F2006-F2005))</f>
        <v>0.732042920573842</v>
      </c>
      <c r="I2006" s="38" t="n">
        <f aca="false">H2005-H2006</f>
        <v>7.7876965400292E-005</v>
      </c>
      <c r="J2006" s="39" t="n">
        <f aca="false">INDEX('Default Prob'!$C$3:$C$20, _xlfn.IFNA(MATCH(F2006, 'Default Prob'!$B$3:$B$20, 1), 1))</f>
        <v>-0.00279</v>
      </c>
      <c r="K2006" s="40" t="n">
        <f aca="false">1/((1+J2006)^F2006)</f>
        <v>1.02160992000272</v>
      </c>
      <c r="L2006" s="41" t="n">
        <f aca="false">IF(AND(D2006, A2006 &lt;= $G$2), $D$5*$D$2*(A2006-E2006)/365.25, 0)</f>
        <v>0</v>
      </c>
      <c r="M2006" s="41" t="n">
        <f aca="false">IF(A2006&lt;=$G$2, $D$5*$D$2*(A2006-E2006)/365.25, 0)</f>
        <v>0</v>
      </c>
      <c r="N2006" s="42" t="n">
        <f aca="false">(L2006*H2006 + M2006*I2006) * K2006</f>
        <v>0</v>
      </c>
      <c r="O2006" s="43" t="n">
        <f aca="false">IF(A2006&lt;=$G$2, $D$2*(1-$D$3), 0)</f>
        <v>0</v>
      </c>
      <c r="P2006" s="44" t="n">
        <f aca="false">O2006*I2006*K2006</f>
        <v>0</v>
      </c>
    </row>
    <row r="2007" customFormat="false" ht="15" hidden="false" customHeight="false" outlineLevel="0" collapsed="false">
      <c r="A2007" s="4" t="n">
        <f aca="false">WORKDAY(A2006, 1)</f>
        <v>46692</v>
      </c>
      <c r="B2007" s="33" t="n">
        <f aca="false">DATE(2000, MONTH(A2007), DAY(A2007))</f>
        <v>36831</v>
      </c>
      <c r="C2007" s="33" t="n">
        <f aca="false">VLOOKUP(B2007, $R$9:$S$13, 2)</f>
        <v>36880</v>
      </c>
      <c r="D2007" s="34" t="n">
        <f aca="false">IF(OR(C2007=B2007, AND(C2007&lt;&gt;C2006, C2006&gt;B2006)), 1, 0)</f>
        <v>0</v>
      </c>
      <c r="E2007" s="4" t="n">
        <f aca="false" t="array" ref="E2007:E2007">INDEX($A$9:A2006, MAX(IF($D$9:D2006=1, ROW(D$9:$D2006)-ROW($D$9)+1, 0)))</f>
        <v>46650</v>
      </c>
      <c r="F2007" s="36" t="n">
        <f aca="false">(A2007-$A$2)/365.25</f>
        <v>7.66050650239562</v>
      </c>
      <c r="G2007" s="37" t="n">
        <f aca="false">INDEX('Default Prob'!$P$5:$P$14,MIN(1+_xlfn.IFNA(MATCH(F2007,'Default Prob'!$F$5:$F$14,1),0),COUNT('Default Prob'!$P$5:$P$14)))</f>
        <v>0.0388543457092687</v>
      </c>
      <c r="H2007" s="37" t="n">
        <f aca="false">H2006*EXP(-G2006*(F2007-F2006))</f>
        <v>0.731809339377568</v>
      </c>
      <c r="I2007" s="38" t="n">
        <f aca="false">H2006-H2007</f>
        <v>0.000233581196274035</v>
      </c>
      <c r="J2007" s="39" t="n">
        <f aca="false">INDEX('Default Prob'!$C$3:$C$20, _xlfn.IFNA(MATCH(F2007, 'Default Prob'!$B$3:$B$20, 1), 1))</f>
        <v>-0.00279</v>
      </c>
      <c r="K2007" s="40" t="n">
        <f aca="false">1/((1+J2007)^F2007)</f>
        <v>1.02163336401089</v>
      </c>
      <c r="L2007" s="41" t="n">
        <f aca="false">IF(AND(D2007, A2007 &lt;= $G$2), $D$5*$D$2*(A2007-E2007)/365.25, 0)</f>
        <v>0</v>
      </c>
      <c r="M2007" s="41" t="n">
        <f aca="false">IF(A2007&lt;=$G$2, $D$5*$D$2*(A2007-E2007)/365.25, 0)</f>
        <v>0</v>
      </c>
      <c r="N2007" s="42" t="n">
        <f aca="false">(L2007*H2007 + M2007*I2007) * K2007</f>
        <v>0</v>
      </c>
      <c r="O2007" s="43" t="n">
        <f aca="false">IF(A2007&lt;=$G$2, $D$2*(1-$D$3), 0)</f>
        <v>0</v>
      </c>
      <c r="P2007" s="44" t="n">
        <f aca="false">O2007*I2007*K2007</f>
        <v>0</v>
      </c>
    </row>
    <row r="2008" customFormat="false" ht="15" hidden="false" customHeight="false" outlineLevel="0" collapsed="false">
      <c r="A2008" s="4" t="n">
        <f aca="false">WORKDAY(A2007, 1)</f>
        <v>46693</v>
      </c>
      <c r="B2008" s="33" t="n">
        <f aca="false">DATE(2000, MONTH(A2008), DAY(A2008))</f>
        <v>36832</v>
      </c>
      <c r="C2008" s="33" t="n">
        <f aca="false">VLOOKUP(B2008, $R$9:$S$13, 2)</f>
        <v>36880</v>
      </c>
      <c r="D2008" s="34" t="n">
        <f aca="false">IF(OR(C2008=B2008, AND(C2008&lt;&gt;C2007, C2007&gt;B2007)), 1, 0)</f>
        <v>0</v>
      </c>
      <c r="E2008" s="4" t="n">
        <f aca="false" t="array" ref="E2008:E2008">INDEX($A$9:A2007, MAX(IF($D$9:D2007=1, ROW(D$9:$D2007)-ROW($D$9)+1, 0)))</f>
        <v>46650</v>
      </c>
      <c r="F2008" s="36" t="n">
        <f aca="false">(A2008-$A$2)/365.25</f>
        <v>7.66324435318275</v>
      </c>
      <c r="G2008" s="37" t="n">
        <f aca="false">INDEX('Default Prob'!$P$5:$P$14,MIN(1+_xlfn.IFNA(MATCH(F2008,'Default Prob'!$F$5:$F$14,1),0),COUNT('Default Prob'!$P$5:$P$14)))</f>
        <v>0.0388543457092687</v>
      </c>
      <c r="H2008" s="37" t="n">
        <f aca="false">H2007*EXP(-G2007*(F2008-F2007))</f>
        <v>0.731731495542515</v>
      </c>
      <c r="I2008" s="38" t="n">
        <f aca="false">H2007-H2008</f>
        <v>7.78438350527155E-005</v>
      </c>
      <c r="J2008" s="39" t="n">
        <f aca="false">INDEX('Default Prob'!$C$3:$C$20, _xlfn.IFNA(MATCH(F2008, 'Default Prob'!$B$3:$B$20, 1), 1))</f>
        <v>-0.00279</v>
      </c>
      <c r="K2008" s="40" t="n">
        <f aca="false">1/((1+J2008)^F2008)</f>
        <v>1.02164117879983</v>
      </c>
      <c r="L2008" s="41" t="n">
        <f aca="false">IF(AND(D2008, A2008 &lt;= $G$2), $D$5*$D$2*(A2008-E2008)/365.25, 0)</f>
        <v>0</v>
      </c>
      <c r="M2008" s="41" t="n">
        <f aca="false">IF(A2008&lt;=$G$2, $D$5*$D$2*(A2008-E2008)/365.25, 0)</f>
        <v>0</v>
      </c>
      <c r="N2008" s="42" t="n">
        <f aca="false">(L2008*H2008 + M2008*I2008) * K2008</f>
        <v>0</v>
      </c>
      <c r="O2008" s="43" t="n">
        <f aca="false">IF(A2008&lt;=$G$2, $D$2*(1-$D$3), 0)</f>
        <v>0</v>
      </c>
      <c r="P2008" s="44" t="n">
        <f aca="false">O2008*I2008*K2008</f>
        <v>0</v>
      </c>
    </row>
    <row r="2009" customFormat="false" ht="15" hidden="false" customHeight="false" outlineLevel="0" collapsed="false">
      <c r="A2009" s="4" t="n">
        <f aca="false">WORKDAY(A2008, 1)</f>
        <v>46694</v>
      </c>
      <c r="B2009" s="33" t="n">
        <f aca="false">DATE(2000, MONTH(A2009), DAY(A2009))</f>
        <v>36833</v>
      </c>
      <c r="C2009" s="33" t="n">
        <f aca="false">VLOOKUP(B2009, $R$9:$S$13, 2)</f>
        <v>36880</v>
      </c>
      <c r="D2009" s="34" t="n">
        <f aca="false">IF(OR(C2009=B2009, AND(C2009&lt;&gt;C2008, C2008&gt;B2008)), 1, 0)</f>
        <v>0</v>
      </c>
      <c r="E2009" s="4" t="n">
        <f aca="false" t="array" ref="E2009:E2009">INDEX($A$9:A2008, MAX(IF($D$9:D2008=1, ROW(D$9:$D2008)-ROW($D$9)+1, 0)))</f>
        <v>46650</v>
      </c>
      <c r="F2009" s="36" t="n">
        <f aca="false">(A2009-$A$2)/365.25</f>
        <v>7.66598220396988</v>
      </c>
      <c r="G2009" s="37" t="n">
        <f aca="false">INDEX('Default Prob'!$P$5:$P$14,MIN(1+_xlfn.IFNA(MATCH(F2009,'Default Prob'!$F$5:$F$14,1),0),COUNT('Default Prob'!$P$5:$P$14)))</f>
        <v>0.0388543457092687</v>
      </c>
      <c r="H2009" s="37" t="n">
        <f aca="false">H2008*EXP(-G2008*(F2009-F2008))</f>
        <v>0.731653659987847</v>
      </c>
      <c r="I2009" s="38" t="n">
        <f aca="false">H2008-H2009</f>
        <v>7.78355546683374E-005</v>
      </c>
      <c r="J2009" s="39" t="n">
        <f aca="false">INDEX('Default Prob'!$C$3:$C$20, _xlfn.IFNA(MATCH(F2009, 'Default Prob'!$B$3:$B$20, 1), 1))</f>
        <v>-0.00279</v>
      </c>
      <c r="K2009" s="40" t="n">
        <f aca="false">1/((1+J2009)^F2009)</f>
        <v>1.02164899364856</v>
      </c>
      <c r="L2009" s="41" t="n">
        <f aca="false">IF(AND(D2009, A2009 &lt;= $G$2), $D$5*$D$2*(A2009-E2009)/365.25, 0)</f>
        <v>0</v>
      </c>
      <c r="M2009" s="41" t="n">
        <f aca="false">IF(A2009&lt;=$G$2, $D$5*$D$2*(A2009-E2009)/365.25, 0)</f>
        <v>0</v>
      </c>
      <c r="N2009" s="42" t="n">
        <f aca="false">(L2009*H2009 + M2009*I2009) * K2009</f>
        <v>0</v>
      </c>
      <c r="O2009" s="43" t="n">
        <f aca="false">IF(A2009&lt;=$G$2, $D$2*(1-$D$3), 0)</f>
        <v>0</v>
      </c>
      <c r="P2009" s="44" t="n">
        <f aca="false">O2009*I2009*K2009</f>
        <v>0</v>
      </c>
    </row>
    <row r="2010" customFormat="false" ht="15" hidden="false" customHeight="false" outlineLevel="0" collapsed="false">
      <c r="A2010" s="4" t="n">
        <f aca="false">WORKDAY(A2009, 1)</f>
        <v>46695</v>
      </c>
      <c r="B2010" s="33" t="n">
        <f aca="false">DATE(2000, MONTH(A2010), DAY(A2010))</f>
        <v>36834</v>
      </c>
      <c r="C2010" s="33" t="n">
        <f aca="false">VLOOKUP(B2010, $R$9:$S$13, 2)</f>
        <v>36880</v>
      </c>
      <c r="D2010" s="34" t="n">
        <f aca="false">IF(OR(C2010=B2010, AND(C2010&lt;&gt;C2009, C2009&gt;B2009)), 1, 0)</f>
        <v>0</v>
      </c>
      <c r="E2010" s="4" t="n">
        <f aca="false" t="array" ref="E2010:E2010">INDEX($A$9:A2009, MAX(IF($D$9:D2009=1, ROW(D$9:$D2009)-ROW($D$9)+1, 0)))</f>
        <v>46650</v>
      </c>
      <c r="F2010" s="36" t="n">
        <f aca="false">(A2010-$A$2)/365.25</f>
        <v>7.66872005475702</v>
      </c>
      <c r="G2010" s="37" t="n">
        <f aca="false">INDEX('Default Prob'!$P$5:$P$14,MIN(1+_xlfn.IFNA(MATCH(F2010,'Default Prob'!$F$5:$F$14,1),0),COUNT('Default Prob'!$P$5:$P$14)))</f>
        <v>0.0388543457092687</v>
      </c>
      <c r="H2010" s="37" t="n">
        <f aca="false">H2009*EXP(-G2009*(F2010-F2009))</f>
        <v>0.731575832712682</v>
      </c>
      <c r="I2010" s="38" t="n">
        <f aca="false">H2009-H2010</f>
        <v>7.78272751646991E-005</v>
      </c>
      <c r="J2010" s="39" t="n">
        <f aca="false">INDEX('Default Prob'!$C$3:$C$20, _xlfn.IFNA(MATCH(F2010, 'Default Prob'!$B$3:$B$20, 1), 1))</f>
        <v>-0.00279</v>
      </c>
      <c r="K2010" s="40" t="n">
        <f aca="false">1/((1+J2010)^F2010)</f>
        <v>1.02165680855706</v>
      </c>
      <c r="L2010" s="41" t="n">
        <f aca="false">IF(AND(D2010, A2010 &lt;= $G$2), $D$5*$D$2*(A2010-E2010)/365.25, 0)</f>
        <v>0</v>
      </c>
      <c r="M2010" s="41" t="n">
        <f aca="false">IF(A2010&lt;=$G$2, $D$5*$D$2*(A2010-E2010)/365.25, 0)</f>
        <v>0</v>
      </c>
      <c r="N2010" s="42" t="n">
        <f aca="false">(L2010*H2010 + M2010*I2010) * K2010</f>
        <v>0</v>
      </c>
      <c r="O2010" s="43" t="n">
        <f aca="false">IF(A2010&lt;=$G$2, $D$2*(1-$D$3), 0)</f>
        <v>0</v>
      </c>
      <c r="P2010" s="44" t="n">
        <f aca="false">O2010*I2010*K2010</f>
        <v>0</v>
      </c>
    </row>
    <row r="2011" customFormat="false" ht="15" hidden="false" customHeight="false" outlineLevel="0" collapsed="false">
      <c r="A2011" s="4" t="n">
        <f aca="false">WORKDAY(A2010, 1)</f>
        <v>46696</v>
      </c>
      <c r="B2011" s="33" t="n">
        <f aca="false">DATE(2000, MONTH(A2011), DAY(A2011))</f>
        <v>36835</v>
      </c>
      <c r="C2011" s="33" t="n">
        <f aca="false">VLOOKUP(B2011, $R$9:$S$13, 2)</f>
        <v>36880</v>
      </c>
      <c r="D2011" s="34" t="n">
        <f aca="false">IF(OR(C2011=B2011, AND(C2011&lt;&gt;C2010, C2010&gt;B2010)), 1, 0)</f>
        <v>0</v>
      </c>
      <c r="E2011" s="4" t="n">
        <f aca="false" t="array" ref="E2011:E2011">INDEX($A$9:A2010, MAX(IF($D$9:D2010=1, ROW(D$9:$D2010)-ROW($D$9)+1, 0)))</f>
        <v>46650</v>
      </c>
      <c r="F2011" s="36" t="n">
        <f aca="false">(A2011-$A$2)/365.25</f>
        <v>7.67145790554415</v>
      </c>
      <c r="G2011" s="37" t="n">
        <f aca="false">INDEX('Default Prob'!$P$5:$P$14,MIN(1+_xlfn.IFNA(MATCH(F2011,'Default Prob'!$F$5:$F$14,1),0),COUNT('Default Prob'!$P$5:$P$14)))</f>
        <v>0.0388543457092687</v>
      </c>
      <c r="H2011" s="37" t="n">
        <f aca="false">H2010*EXP(-G2010*(F2011-F2010))</f>
        <v>0.731498013716141</v>
      </c>
      <c r="I2011" s="38" t="n">
        <f aca="false">H2010-H2011</f>
        <v>7.78189965418008E-005</v>
      </c>
      <c r="J2011" s="39" t="n">
        <f aca="false">INDEX('Default Prob'!$C$3:$C$20, _xlfn.IFNA(MATCH(F2011, 'Default Prob'!$B$3:$B$20, 1), 1))</f>
        <v>-0.00279</v>
      </c>
      <c r="K2011" s="40" t="n">
        <f aca="false">1/((1+J2011)^F2011)</f>
        <v>1.02166462352533</v>
      </c>
      <c r="L2011" s="41" t="n">
        <f aca="false">IF(AND(D2011, A2011 &lt;= $G$2), $D$5*$D$2*(A2011-E2011)/365.25, 0)</f>
        <v>0</v>
      </c>
      <c r="M2011" s="41" t="n">
        <f aca="false">IF(A2011&lt;=$G$2, $D$5*$D$2*(A2011-E2011)/365.25, 0)</f>
        <v>0</v>
      </c>
      <c r="N2011" s="42" t="n">
        <f aca="false">(L2011*H2011 + M2011*I2011) * K2011</f>
        <v>0</v>
      </c>
      <c r="O2011" s="43" t="n">
        <f aca="false">IF(A2011&lt;=$G$2, $D$2*(1-$D$3), 0)</f>
        <v>0</v>
      </c>
      <c r="P2011" s="44" t="n">
        <f aca="false">O2011*I2011*K2011</f>
        <v>0</v>
      </c>
    </row>
    <row r="2012" customFormat="false" ht="15" hidden="false" customHeight="false" outlineLevel="0" collapsed="false">
      <c r="A2012" s="4" t="n">
        <f aca="false">WORKDAY(A2011, 1)</f>
        <v>46699</v>
      </c>
      <c r="B2012" s="33" t="n">
        <f aca="false">DATE(2000, MONTH(A2012), DAY(A2012))</f>
        <v>36838</v>
      </c>
      <c r="C2012" s="33" t="n">
        <f aca="false">VLOOKUP(B2012, $R$9:$S$13, 2)</f>
        <v>36880</v>
      </c>
      <c r="D2012" s="34" t="n">
        <f aca="false">IF(OR(C2012=B2012, AND(C2012&lt;&gt;C2011, C2011&gt;B2011)), 1, 0)</f>
        <v>0</v>
      </c>
      <c r="E2012" s="4" t="n">
        <f aca="false" t="array" ref="E2012:E2012">INDEX($A$9:A2011, MAX(IF($D$9:D2011=1, ROW(D$9:$D2011)-ROW($D$9)+1, 0)))</f>
        <v>46650</v>
      </c>
      <c r="F2012" s="36" t="n">
        <f aca="false">(A2012-$A$2)/365.25</f>
        <v>7.67967145790554</v>
      </c>
      <c r="G2012" s="37" t="n">
        <f aca="false">INDEX('Default Prob'!$P$5:$P$14,MIN(1+_xlfn.IFNA(MATCH(F2012,'Default Prob'!$F$5:$F$14,1),0),COUNT('Default Prob'!$P$5:$P$14)))</f>
        <v>0.0388543457092687</v>
      </c>
      <c r="H2012" s="37" t="n">
        <f aca="false">H2011*EXP(-G2011*(F2012-F2011))</f>
        <v>0.731264606389447</v>
      </c>
      <c r="I2012" s="38" t="n">
        <f aca="false">H2011-H2012</f>
        <v>0.000233407326693302</v>
      </c>
      <c r="J2012" s="39" t="n">
        <f aca="false">INDEX('Default Prob'!$C$3:$C$20, _xlfn.IFNA(MATCH(F2012, 'Default Prob'!$B$3:$B$20, 1), 1))</f>
        <v>-0.00279</v>
      </c>
      <c r="K2012" s="40" t="n">
        <f aca="false">1/((1+J2012)^F2012)</f>
        <v>1.02168806878885</v>
      </c>
      <c r="L2012" s="41" t="n">
        <f aca="false">IF(AND(D2012, A2012 &lt;= $G$2), $D$5*$D$2*(A2012-E2012)/365.25, 0)</f>
        <v>0</v>
      </c>
      <c r="M2012" s="41" t="n">
        <f aca="false">IF(A2012&lt;=$G$2, $D$5*$D$2*(A2012-E2012)/365.25, 0)</f>
        <v>0</v>
      </c>
      <c r="N2012" s="42" t="n">
        <f aca="false">(L2012*H2012 + M2012*I2012) * K2012</f>
        <v>0</v>
      </c>
      <c r="O2012" s="43" t="n">
        <f aca="false">IF(A2012&lt;=$G$2, $D$2*(1-$D$3), 0)</f>
        <v>0</v>
      </c>
      <c r="P2012" s="44" t="n">
        <f aca="false">O2012*I2012*K2012</f>
        <v>0</v>
      </c>
    </row>
    <row r="2013" customFormat="false" ht="15" hidden="false" customHeight="false" outlineLevel="0" collapsed="false">
      <c r="A2013" s="4" t="n">
        <f aca="false">WORKDAY(A2012, 1)</f>
        <v>46700</v>
      </c>
      <c r="B2013" s="33" t="n">
        <f aca="false">DATE(2000, MONTH(A2013), DAY(A2013))</f>
        <v>36839</v>
      </c>
      <c r="C2013" s="33" t="n">
        <f aca="false">VLOOKUP(B2013, $R$9:$S$13, 2)</f>
        <v>36880</v>
      </c>
      <c r="D2013" s="34" t="n">
        <f aca="false">IF(OR(C2013=B2013, AND(C2013&lt;&gt;C2012, C2012&gt;B2012)), 1, 0)</f>
        <v>0</v>
      </c>
      <c r="E2013" s="4" t="n">
        <f aca="false" t="array" ref="E2013:E2013">INDEX($A$9:A2012, MAX(IF($D$9:D2012=1, ROW(D$9:$D2012)-ROW($D$9)+1, 0)))</f>
        <v>46650</v>
      </c>
      <c r="F2013" s="36" t="n">
        <f aca="false">(A2013-$A$2)/365.25</f>
        <v>7.68240930869268</v>
      </c>
      <c r="G2013" s="37" t="n">
        <f aca="false">INDEX('Default Prob'!$P$5:$P$14,MIN(1+_xlfn.IFNA(MATCH(F2013,'Default Prob'!$F$5:$F$14,1),0),COUNT('Default Prob'!$P$5:$P$14)))</f>
        <v>0.0388543457092687</v>
      </c>
      <c r="H2013" s="37" t="n">
        <f aca="false">H2012*EXP(-G2012*(F2013-F2012))</f>
        <v>0.731186820498592</v>
      </c>
      <c r="I2013" s="38" t="n">
        <f aca="false">H2012-H2013</f>
        <v>7.77858908552753E-005</v>
      </c>
      <c r="J2013" s="39" t="n">
        <f aca="false">INDEX('Default Prob'!$C$3:$C$20, _xlfn.IFNA(MATCH(F2013, 'Default Prob'!$B$3:$B$20, 1), 1))</f>
        <v>-0.00279</v>
      </c>
      <c r="K2013" s="40" t="n">
        <f aca="false">1/((1+J2013)^F2013)</f>
        <v>1.02169588399625</v>
      </c>
      <c r="L2013" s="41" t="n">
        <f aca="false">IF(AND(D2013, A2013 &lt;= $G$2), $D$5*$D$2*(A2013-E2013)/365.25, 0)</f>
        <v>0</v>
      </c>
      <c r="M2013" s="41" t="n">
        <f aca="false">IF(A2013&lt;=$G$2, $D$5*$D$2*(A2013-E2013)/365.25, 0)</f>
        <v>0</v>
      </c>
      <c r="N2013" s="42" t="n">
        <f aca="false">(L2013*H2013 + M2013*I2013) * K2013</f>
        <v>0</v>
      </c>
      <c r="O2013" s="43" t="n">
        <f aca="false">IF(A2013&lt;=$G$2, $D$2*(1-$D$3), 0)</f>
        <v>0</v>
      </c>
      <c r="P2013" s="44" t="n">
        <f aca="false">O2013*I2013*K2013</f>
        <v>0</v>
      </c>
    </row>
    <row r="2014" customFormat="false" ht="15" hidden="false" customHeight="false" outlineLevel="0" collapsed="false">
      <c r="A2014" s="4" t="n">
        <f aca="false">WORKDAY(A2013, 1)</f>
        <v>46701</v>
      </c>
      <c r="B2014" s="33" t="n">
        <f aca="false">DATE(2000, MONTH(A2014), DAY(A2014))</f>
        <v>36840</v>
      </c>
      <c r="C2014" s="33" t="n">
        <f aca="false">VLOOKUP(B2014, $R$9:$S$13, 2)</f>
        <v>36880</v>
      </c>
      <c r="D2014" s="34" t="n">
        <f aca="false">IF(OR(C2014=B2014, AND(C2014&lt;&gt;C2013, C2013&gt;B2013)), 1, 0)</f>
        <v>0</v>
      </c>
      <c r="E2014" s="4" t="n">
        <f aca="false" t="array" ref="E2014:E2014">INDEX($A$9:A2013, MAX(IF($D$9:D2013=1, ROW(D$9:$D2013)-ROW($D$9)+1, 0)))</f>
        <v>46650</v>
      </c>
      <c r="F2014" s="36" t="n">
        <f aca="false">(A2014-$A$2)/365.25</f>
        <v>7.68514715947981</v>
      </c>
      <c r="G2014" s="37" t="n">
        <f aca="false">INDEX('Default Prob'!$P$5:$P$14,MIN(1+_xlfn.IFNA(MATCH(F2014,'Default Prob'!$F$5:$F$14,1),0),COUNT('Default Prob'!$P$5:$P$14)))</f>
        <v>0.0388543457092687</v>
      </c>
      <c r="H2014" s="37" t="n">
        <f aca="false">H2013*EXP(-G2013*(F2014-F2013))</f>
        <v>0.731109042881958</v>
      </c>
      <c r="I2014" s="38" t="n">
        <f aca="false">H2013-H2014</f>
        <v>7.77776166344113E-005</v>
      </c>
      <c r="J2014" s="39" t="n">
        <f aca="false">INDEX('Default Prob'!$C$3:$C$20, _xlfn.IFNA(MATCH(F2014, 'Default Prob'!$B$3:$B$20, 1), 1))</f>
        <v>-0.00279</v>
      </c>
      <c r="K2014" s="40" t="n">
        <f aca="false">1/((1+J2014)^F2014)</f>
        <v>1.02170369926342</v>
      </c>
      <c r="L2014" s="41" t="n">
        <f aca="false">IF(AND(D2014, A2014 &lt;= $G$2), $D$5*$D$2*(A2014-E2014)/365.25, 0)</f>
        <v>0</v>
      </c>
      <c r="M2014" s="41" t="n">
        <f aca="false">IF(A2014&lt;=$G$2, $D$5*$D$2*(A2014-E2014)/365.25, 0)</f>
        <v>0</v>
      </c>
      <c r="N2014" s="42" t="n">
        <f aca="false">(L2014*H2014 + M2014*I2014) * K2014</f>
        <v>0</v>
      </c>
      <c r="O2014" s="43" t="n">
        <f aca="false">IF(A2014&lt;=$G$2, $D$2*(1-$D$3), 0)</f>
        <v>0</v>
      </c>
      <c r="P2014" s="44" t="n">
        <f aca="false">O2014*I2014*K2014</f>
        <v>0</v>
      </c>
    </row>
    <row r="2015" customFormat="false" ht="15" hidden="false" customHeight="false" outlineLevel="0" collapsed="false">
      <c r="A2015" s="4" t="n">
        <f aca="false">WORKDAY(A2014, 1)</f>
        <v>46702</v>
      </c>
      <c r="B2015" s="33" t="n">
        <f aca="false">DATE(2000, MONTH(A2015), DAY(A2015))</f>
        <v>36841</v>
      </c>
      <c r="C2015" s="33" t="n">
        <f aca="false">VLOOKUP(B2015, $R$9:$S$13, 2)</f>
        <v>36880</v>
      </c>
      <c r="D2015" s="34" t="n">
        <f aca="false">IF(OR(C2015=B2015, AND(C2015&lt;&gt;C2014, C2014&gt;B2014)), 1, 0)</f>
        <v>0</v>
      </c>
      <c r="E2015" s="4" t="n">
        <f aca="false" t="array" ref="E2015:E2015">INDEX($A$9:A2014, MAX(IF($D$9:D2014=1, ROW(D$9:$D2014)-ROW($D$9)+1, 0)))</f>
        <v>46650</v>
      </c>
      <c r="F2015" s="36" t="n">
        <f aca="false">(A2015-$A$2)/365.25</f>
        <v>7.68788501026694</v>
      </c>
      <c r="G2015" s="37" t="n">
        <f aca="false">INDEX('Default Prob'!$P$5:$P$14,MIN(1+_xlfn.IFNA(MATCH(F2015,'Default Prob'!$F$5:$F$14,1),0),COUNT('Default Prob'!$P$5:$P$14)))</f>
        <v>0.0388543457092687</v>
      </c>
      <c r="H2015" s="37" t="n">
        <f aca="false">H2014*EXP(-G2014*(F2015-F2014))</f>
        <v>0.731031273538664</v>
      </c>
      <c r="I2015" s="38" t="n">
        <f aca="false">H2014-H2015</f>
        <v>7.77693432938431E-005</v>
      </c>
      <c r="J2015" s="39" t="n">
        <f aca="false">INDEX('Default Prob'!$C$3:$C$20, _xlfn.IFNA(MATCH(F2015, 'Default Prob'!$B$3:$B$20, 1), 1))</f>
        <v>-0.00279</v>
      </c>
      <c r="K2015" s="40" t="n">
        <f aca="false">1/((1+J2015)^F2015)</f>
        <v>1.02171151459038</v>
      </c>
      <c r="L2015" s="41" t="n">
        <f aca="false">IF(AND(D2015, A2015 &lt;= $G$2), $D$5*$D$2*(A2015-E2015)/365.25, 0)</f>
        <v>0</v>
      </c>
      <c r="M2015" s="41" t="n">
        <f aca="false">IF(A2015&lt;=$G$2, $D$5*$D$2*(A2015-E2015)/365.25, 0)</f>
        <v>0</v>
      </c>
      <c r="N2015" s="42" t="n">
        <f aca="false">(L2015*H2015 + M2015*I2015) * K2015</f>
        <v>0</v>
      </c>
      <c r="O2015" s="43" t="n">
        <f aca="false">IF(A2015&lt;=$G$2, $D$2*(1-$D$3), 0)</f>
        <v>0</v>
      </c>
      <c r="P2015" s="44" t="n">
        <f aca="false">O2015*I2015*K2015</f>
        <v>0</v>
      </c>
    </row>
    <row r="2016" customFormat="false" ht="15" hidden="false" customHeight="false" outlineLevel="0" collapsed="false">
      <c r="A2016" s="4" t="n">
        <f aca="false">WORKDAY(A2015, 1)</f>
        <v>46703</v>
      </c>
      <c r="B2016" s="33" t="n">
        <f aca="false">DATE(2000, MONTH(A2016), DAY(A2016))</f>
        <v>36842</v>
      </c>
      <c r="C2016" s="33" t="n">
        <f aca="false">VLOOKUP(B2016, $R$9:$S$13, 2)</f>
        <v>36880</v>
      </c>
      <c r="D2016" s="34" t="n">
        <f aca="false">IF(OR(C2016=B2016, AND(C2016&lt;&gt;C2015, C2015&gt;B2015)), 1, 0)</f>
        <v>0</v>
      </c>
      <c r="E2016" s="4" t="n">
        <f aca="false" t="array" ref="E2016:E2016">INDEX($A$9:A2015, MAX(IF($D$9:D2015=1, ROW(D$9:$D2015)-ROW($D$9)+1, 0)))</f>
        <v>46650</v>
      </c>
      <c r="F2016" s="36" t="n">
        <f aca="false">(A2016-$A$2)/365.25</f>
        <v>7.69062286105407</v>
      </c>
      <c r="G2016" s="37" t="n">
        <f aca="false">INDEX('Default Prob'!$P$5:$P$14,MIN(1+_xlfn.IFNA(MATCH(F2016,'Default Prob'!$F$5:$F$14,1),0),COUNT('Default Prob'!$P$5:$P$14)))</f>
        <v>0.0388543457092687</v>
      </c>
      <c r="H2016" s="37" t="n">
        <f aca="false">H2015*EXP(-G2015*(F2016-F2015))</f>
        <v>0.730953512467831</v>
      </c>
      <c r="I2016" s="38" t="n">
        <f aca="false">H2015-H2016</f>
        <v>7.77610708332377E-005</v>
      </c>
      <c r="J2016" s="39" t="n">
        <f aca="false">INDEX('Default Prob'!$C$3:$C$20, _xlfn.IFNA(MATCH(F2016, 'Default Prob'!$B$3:$B$20, 1), 1))</f>
        <v>-0.00279</v>
      </c>
      <c r="K2016" s="40" t="n">
        <f aca="false">1/((1+J2016)^F2016)</f>
        <v>1.02171932997713</v>
      </c>
      <c r="L2016" s="41" t="n">
        <f aca="false">IF(AND(D2016, A2016 &lt;= $G$2), $D$5*$D$2*(A2016-E2016)/365.25, 0)</f>
        <v>0</v>
      </c>
      <c r="M2016" s="41" t="n">
        <f aca="false">IF(A2016&lt;=$G$2, $D$5*$D$2*(A2016-E2016)/365.25, 0)</f>
        <v>0</v>
      </c>
      <c r="N2016" s="42" t="n">
        <f aca="false">(L2016*H2016 + M2016*I2016) * K2016</f>
        <v>0</v>
      </c>
      <c r="O2016" s="43" t="n">
        <f aca="false">IF(A2016&lt;=$G$2, $D$2*(1-$D$3), 0)</f>
        <v>0</v>
      </c>
      <c r="P2016" s="44" t="n">
        <f aca="false">O2016*I2016*K2016</f>
        <v>0</v>
      </c>
    </row>
    <row r="2017" customFormat="false" ht="15" hidden="false" customHeight="false" outlineLevel="0" collapsed="false">
      <c r="A2017" s="4" t="n">
        <f aca="false">WORKDAY(A2016, 1)</f>
        <v>46706</v>
      </c>
      <c r="B2017" s="33" t="n">
        <f aca="false">DATE(2000, MONTH(A2017), DAY(A2017))</f>
        <v>36845</v>
      </c>
      <c r="C2017" s="33" t="n">
        <f aca="false">VLOOKUP(B2017, $R$9:$S$13, 2)</f>
        <v>36880</v>
      </c>
      <c r="D2017" s="34" t="n">
        <f aca="false">IF(OR(C2017=B2017, AND(C2017&lt;&gt;C2016, C2016&gt;B2016)), 1, 0)</f>
        <v>0</v>
      </c>
      <c r="E2017" s="4" t="n">
        <f aca="false" t="array" ref="E2017:E2017">INDEX($A$9:A2016, MAX(IF($D$9:D2016=1, ROW(D$9:$D2016)-ROW($D$9)+1, 0)))</f>
        <v>46650</v>
      </c>
      <c r="F2017" s="36" t="n">
        <f aca="false">(A2017-$A$2)/365.25</f>
        <v>7.69883641341547</v>
      </c>
      <c r="G2017" s="37" t="n">
        <f aca="false">INDEX('Default Prob'!$P$5:$P$14,MIN(1+_xlfn.IFNA(MATCH(F2017,'Default Prob'!$F$5:$F$14,1),0),COUNT('Default Prob'!$P$5:$P$14)))</f>
        <v>0.0388543457092687</v>
      </c>
      <c r="H2017" s="37" t="n">
        <f aca="false">H2016*EXP(-G2016*(F2017-F2016))</f>
        <v>0.730720278881296</v>
      </c>
      <c r="I2017" s="38" t="n">
        <f aca="false">H2016-H2017</f>
        <v>0.000233233586534931</v>
      </c>
      <c r="J2017" s="39" t="n">
        <f aca="false">INDEX('Default Prob'!$C$3:$C$20, _xlfn.IFNA(MATCH(F2017, 'Default Prob'!$B$3:$B$20, 1), 1))</f>
        <v>-0.00279</v>
      </c>
      <c r="K2017" s="40" t="n">
        <f aca="false">1/((1+J2017)^F2017)</f>
        <v>1.02174277649605</v>
      </c>
      <c r="L2017" s="41" t="n">
        <f aca="false">IF(AND(D2017, A2017 &lt;= $G$2), $D$5*$D$2*(A2017-E2017)/365.25, 0)</f>
        <v>0</v>
      </c>
      <c r="M2017" s="41" t="n">
        <f aca="false">IF(A2017&lt;=$G$2, $D$5*$D$2*(A2017-E2017)/365.25, 0)</f>
        <v>0</v>
      </c>
      <c r="N2017" s="42" t="n">
        <f aca="false">(L2017*H2017 + M2017*I2017) * K2017</f>
        <v>0</v>
      </c>
      <c r="O2017" s="43" t="n">
        <f aca="false">IF(A2017&lt;=$G$2, $D$2*(1-$D$3), 0)</f>
        <v>0</v>
      </c>
      <c r="P2017" s="44" t="n">
        <f aca="false">O2017*I2017*K2017</f>
        <v>0</v>
      </c>
    </row>
    <row r="2018" customFormat="false" ht="15" hidden="false" customHeight="false" outlineLevel="0" collapsed="false">
      <c r="A2018" s="4" t="n">
        <f aca="false">WORKDAY(A2017, 1)</f>
        <v>46707</v>
      </c>
      <c r="B2018" s="33" t="n">
        <f aca="false">DATE(2000, MONTH(A2018), DAY(A2018))</f>
        <v>36846</v>
      </c>
      <c r="C2018" s="33" t="n">
        <f aca="false">VLOOKUP(B2018, $R$9:$S$13, 2)</f>
        <v>36880</v>
      </c>
      <c r="D2018" s="34" t="n">
        <f aca="false">IF(OR(C2018=B2018, AND(C2018&lt;&gt;C2017, C2017&gt;B2017)), 1, 0)</f>
        <v>0</v>
      </c>
      <c r="E2018" s="4" t="n">
        <f aca="false" t="array" ref="E2018:E2018">INDEX($A$9:A2017, MAX(IF($D$9:D2017=1, ROW(D$9:$D2017)-ROW($D$9)+1, 0)))</f>
        <v>46650</v>
      </c>
      <c r="F2018" s="36" t="n">
        <f aca="false">(A2018-$A$2)/365.25</f>
        <v>7.7015742642026</v>
      </c>
      <c r="G2018" s="37" t="n">
        <f aca="false">INDEX('Default Prob'!$P$5:$P$14,MIN(1+_xlfn.IFNA(MATCH(F2018,'Default Prob'!$F$5:$F$14,1),0),COUNT('Default Prob'!$P$5:$P$14)))</f>
        <v>0.0388543457092687</v>
      </c>
      <c r="H2018" s="37" t="n">
        <f aca="false">H2017*EXP(-G2017*(F2018-F2017))</f>
        <v>0.730642550891506</v>
      </c>
      <c r="I2018" s="38" t="n">
        <f aca="false">H2017-H2018</f>
        <v>7.77279897893335E-005</v>
      </c>
      <c r="J2018" s="39" t="n">
        <f aca="false">INDEX('Default Prob'!$C$3:$C$20, _xlfn.IFNA(MATCH(F2018, 'Default Prob'!$B$3:$B$20, 1), 1))</f>
        <v>-0.00279</v>
      </c>
      <c r="K2018" s="40" t="n">
        <f aca="false">1/((1+J2018)^F2018)</f>
        <v>1.02175059212192</v>
      </c>
      <c r="L2018" s="41" t="n">
        <f aca="false">IF(AND(D2018, A2018 &lt;= $G$2), $D$5*$D$2*(A2018-E2018)/365.25, 0)</f>
        <v>0</v>
      </c>
      <c r="M2018" s="41" t="n">
        <f aca="false">IF(A2018&lt;=$G$2, $D$5*$D$2*(A2018-E2018)/365.25, 0)</f>
        <v>0</v>
      </c>
      <c r="N2018" s="42" t="n">
        <f aca="false">(L2018*H2018 + M2018*I2018) * K2018</f>
        <v>0</v>
      </c>
      <c r="O2018" s="43" t="n">
        <f aca="false">IF(A2018&lt;=$G$2, $D$2*(1-$D$3), 0)</f>
        <v>0</v>
      </c>
      <c r="P2018" s="44" t="n">
        <f aca="false">O2018*I2018*K2018</f>
        <v>0</v>
      </c>
    </row>
    <row r="2019" customFormat="false" ht="15" hidden="false" customHeight="false" outlineLevel="0" collapsed="false">
      <c r="A2019" s="4" t="n">
        <f aca="false">WORKDAY(A2018, 1)</f>
        <v>46708</v>
      </c>
      <c r="B2019" s="33" t="n">
        <f aca="false">DATE(2000, MONTH(A2019), DAY(A2019))</f>
        <v>36847</v>
      </c>
      <c r="C2019" s="33" t="n">
        <f aca="false">VLOOKUP(B2019, $R$9:$S$13, 2)</f>
        <v>36880</v>
      </c>
      <c r="D2019" s="34" t="n">
        <f aca="false">IF(OR(C2019=B2019, AND(C2019&lt;&gt;C2018, C2018&gt;B2018)), 1, 0)</f>
        <v>0</v>
      </c>
      <c r="E2019" s="4" t="n">
        <f aca="false" t="array" ref="E2019:E2019">INDEX($A$9:A2018, MAX(IF($D$9:D2018=1, ROW(D$9:$D2018)-ROW($D$9)+1, 0)))</f>
        <v>46650</v>
      </c>
      <c r="F2019" s="36" t="n">
        <f aca="false">(A2019-$A$2)/365.25</f>
        <v>7.70431211498973</v>
      </c>
      <c r="G2019" s="37" t="n">
        <f aca="false">INDEX('Default Prob'!$P$5:$P$14,MIN(1+_xlfn.IFNA(MATCH(F2019,'Default Prob'!$F$5:$F$14,1),0),COUNT('Default Prob'!$P$5:$P$14)))</f>
        <v>0.0388543457092687</v>
      </c>
      <c r="H2019" s="37" t="n">
        <f aca="false">H2018*EXP(-G2018*(F2019-F2018))</f>
        <v>0.730564831169779</v>
      </c>
      <c r="I2019" s="38" t="n">
        <f aca="false">H2018-H2019</f>
        <v>7.77197217276537E-005</v>
      </c>
      <c r="J2019" s="39" t="n">
        <f aca="false">INDEX('Default Prob'!$C$3:$C$20, _xlfn.IFNA(MATCH(F2019, 'Default Prob'!$B$3:$B$20, 1), 1))</f>
        <v>-0.00279</v>
      </c>
      <c r="K2019" s="40" t="n">
        <f aca="false">1/((1+J2019)^F2019)</f>
        <v>1.02175840780758</v>
      </c>
      <c r="L2019" s="41" t="n">
        <f aca="false">IF(AND(D2019, A2019 &lt;= $G$2), $D$5*$D$2*(A2019-E2019)/365.25, 0)</f>
        <v>0</v>
      </c>
      <c r="M2019" s="41" t="n">
        <f aca="false">IF(A2019&lt;=$G$2, $D$5*$D$2*(A2019-E2019)/365.25, 0)</f>
        <v>0</v>
      </c>
      <c r="N2019" s="42" t="n">
        <f aca="false">(L2019*H2019 + M2019*I2019) * K2019</f>
        <v>0</v>
      </c>
      <c r="O2019" s="43" t="n">
        <f aca="false">IF(A2019&lt;=$G$2, $D$2*(1-$D$3), 0)</f>
        <v>0</v>
      </c>
      <c r="P2019" s="44" t="n">
        <f aca="false">O2019*I2019*K2019</f>
        <v>0</v>
      </c>
    </row>
    <row r="2020" customFormat="false" ht="15" hidden="false" customHeight="false" outlineLevel="0" collapsed="false">
      <c r="A2020" s="4" t="n">
        <f aca="false">WORKDAY(A2019, 1)</f>
        <v>46709</v>
      </c>
      <c r="B2020" s="33" t="n">
        <f aca="false">DATE(2000, MONTH(A2020), DAY(A2020))</f>
        <v>36848</v>
      </c>
      <c r="C2020" s="33" t="n">
        <f aca="false">VLOOKUP(B2020, $R$9:$S$13, 2)</f>
        <v>36880</v>
      </c>
      <c r="D2020" s="34" t="n">
        <f aca="false">IF(OR(C2020=B2020, AND(C2020&lt;&gt;C2019, C2019&gt;B2019)), 1, 0)</f>
        <v>0</v>
      </c>
      <c r="E2020" s="4" t="n">
        <f aca="false" t="array" ref="E2020:E2020">INDEX($A$9:A2019, MAX(IF($D$9:D2019=1, ROW(D$9:$D2019)-ROW($D$9)+1, 0)))</f>
        <v>46650</v>
      </c>
      <c r="F2020" s="36" t="n">
        <f aca="false">(A2020-$A$2)/365.25</f>
        <v>7.70704996577687</v>
      </c>
      <c r="G2020" s="37" t="n">
        <f aca="false">INDEX('Default Prob'!$P$5:$P$14,MIN(1+_xlfn.IFNA(MATCH(F2020,'Default Prob'!$F$5:$F$14,1),0),COUNT('Default Prob'!$P$5:$P$14)))</f>
        <v>0.0388543457092687</v>
      </c>
      <c r="H2020" s="37" t="n">
        <f aca="false">H2019*EXP(-G2019*(F2020-F2019))</f>
        <v>0.730487119715233</v>
      </c>
      <c r="I2020" s="38" t="n">
        <f aca="false">H2019-H2020</f>
        <v>7.77114545453816E-005</v>
      </c>
      <c r="J2020" s="39" t="n">
        <f aca="false">INDEX('Default Prob'!$C$3:$C$20, _xlfn.IFNA(MATCH(F2020, 'Default Prob'!$B$3:$B$20, 1), 1))</f>
        <v>-0.00279</v>
      </c>
      <c r="K2020" s="40" t="n">
        <f aca="false">1/((1+J2020)^F2020)</f>
        <v>1.02176622355302</v>
      </c>
      <c r="L2020" s="41" t="n">
        <f aca="false">IF(AND(D2020, A2020 &lt;= $G$2), $D$5*$D$2*(A2020-E2020)/365.25, 0)</f>
        <v>0</v>
      </c>
      <c r="M2020" s="41" t="n">
        <f aca="false">IF(A2020&lt;=$G$2, $D$5*$D$2*(A2020-E2020)/365.25, 0)</f>
        <v>0</v>
      </c>
      <c r="N2020" s="42" t="n">
        <f aca="false">(L2020*H2020 + M2020*I2020) * K2020</f>
        <v>0</v>
      </c>
      <c r="O2020" s="43" t="n">
        <f aca="false">IF(A2020&lt;=$G$2, $D$2*(1-$D$3), 0)</f>
        <v>0</v>
      </c>
      <c r="P2020" s="44" t="n">
        <f aca="false">O2020*I2020*K2020</f>
        <v>0</v>
      </c>
    </row>
    <row r="2021" customFormat="false" ht="15" hidden="false" customHeight="false" outlineLevel="0" collapsed="false">
      <c r="A2021" s="4" t="n">
        <f aca="false">WORKDAY(A2020, 1)</f>
        <v>46710</v>
      </c>
      <c r="B2021" s="33" t="n">
        <f aca="false">DATE(2000, MONTH(A2021), DAY(A2021))</f>
        <v>36849</v>
      </c>
      <c r="C2021" s="33" t="n">
        <f aca="false">VLOOKUP(B2021, $R$9:$S$13, 2)</f>
        <v>36880</v>
      </c>
      <c r="D2021" s="34" t="n">
        <f aca="false">IF(OR(C2021=B2021, AND(C2021&lt;&gt;C2020, C2020&gt;B2020)), 1, 0)</f>
        <v>0</v>
      </c>
      <c r="E2021" s="4" t="n">
        <f aca="false" t="array" ref="E2021:E2021">INDEX($A$9:A2020, MAX(IF($D$9:D2020=1, ROW(D$9:$D2020)-ROW($D$9)+1, 0)))</f>
        <v>46650</v>
      </c>
      <c r="F2021" s="36" t="n">
        <f aca="false">(A2021-$A$2)/365.25</f>
        <v>7.709787816564</v>
      </c>
      <c r="G2021" s="37" t="n">
        <f aca="false">INDEX('Default Prob'!$P$5:$P$14,MIN(1+_xlfn.IFNA(MATCH(F2021,'Default Prob'!$F$5:$F$14,1),0),COUNT('Default Prob'!$P$5:$P$14)))</f>
        <v>0.0388543457092687</v>
      </c>
      <c r="H2021" s="37" t="n">
        <f aca="false">H2020*EXP(-G2020*(F2021-F2020))</f>
        <v>0.730409416526991</v>
      </c>
      <c r="I2021" s="38" t="n">
        <f aca="false">H2020-H2021</f>
        <v>7.77031882425172E-005</v>
      </c>
      <c r="J2021" s="39" t="n">
        <f aca="false">INDEX('Default Prob'!$C$3:$C$20, _xlfn.IFNA(MATCH(F2021, 'Default Prob'!$B$3:$B$20, 1), 1))</f>
        <v>-0.00279</v>
      </c>
      <c r="K2021" s="40" t="n">
        <f aca="false">1/((1+J2021)^F2021)</f>
        <v>1.02177403935825</v>
      </c>
      <c r="L2021" s="41" t="n">
        <f aca="false">IF(AND(D2021, A2021 &lt;= $G$2), $D$5*$D$2*(A2021-E2021)/365.25, 0)</f>
        <v>0</v>
      </c>
      <c r="M2021" s="41" t="n">
        <f aca="false">IF(A2021&lt;=$G$2, $D$5*$D$2*(A2021-E2021)/365.25, 0)</f>
        <v>0</v>
      </c>
      <c r="N2021" s="42" t="n">
        <f aca="false">(L2021*H2021 + M2021*I2021) * K2021</f>
        <v>0</v>
      </c>
      <c r="O2021" s="43" t="n">
        <f aca="false">IF(A2021&lt;=$G$2, $D$2*(1-$D$3), 0)</f>
        <v>0</v>
      </c>
      <c r="P2021" s="44" t="n">
        <f aca="false">O2021*I2021*K2021</f>
        <v>0</v>
      </c>
    </row>
    <row r="2022" customFormat="false" ht="15" hidden="false" customHeight="false" outlineLevel="0" collapsed="false">
      <c r="A2022" s="4" t="n">
        <f aca="false">WORKDAY(A2021, 1)</f>
        <v>46713</v>
      </c>
      <c r="B2022" s="33" t="n">
        <f aca="false">DATE(2000, MONTH(A2022), DAY(A2022))</f>
        <v>36852</v>
      </c>
      <c r="C2022" s="33" t="n">
        <f aca="false">VLOOKUP(B2022, $R$9:$S$13, 2)</f>
        <v>36880</v>
      </c>
      <c r="D2022" s="34" t="n">
        <f aca="false">IF(OR(C2022=B2022, AND(C2022&lt;&gt;C2021, C2021&gt;B2021)), 1, 0)</f>
        <v>0</v>
      </c>
      <c r="E2022" s="4" t="n">
        <f aca="false" t="array" ref="E2022:E2022">INDEX($A$9:A2021, MAX(IF($D$9:D2021=1, ROW(D$9:$D2021)-ROW($D$9)+1, 0)))</f>
        <v>46650</v>
      </c>
      <c r="F2022" s="36" t="n">
        <f aca="false">(A2022-$A$2)/365.25</f>
        <v>7.71800136892539</v>
      </c>
      <c r="G2022" s="37" t="n">
        <f aca="false">INDEX('Default Prob'!$P$5:$P$14,MIN(1+_xlfn.IFNA(MATCH(F2022,'Default Prob'!$F$5:$F$14,1),0),COUNT('Default Prob'!$P$5:$P$14)))</f>
        <v>0.0388543457092687</v>
      </c>
      <c r="H2022" s="37" t="n">
        <f aca="false">H2021*EXP(-G2021*(F2022-F2021))</f>
        <v>0.730176356551288</v>
      </c>
      <c r="I2022" s="38" t="n">
        <f aca="false">H2021-H2022</f>
        <v>0.000233059975702665</v>
      </c>
      <c r="J2022" s="39" t="n">
        <f aca="false">INDEX('Default Prob'!$C$3:$C$20, _xlfn.IFNA(MATCH(F2022, 'Default Prob'!$B$3:$B$20, 1), 1))</f>
        <v>-0.00279</v>
      </c>
      <c r="K2022" s="40" t="n">
        <f aca="false">1/((1+J2022)^F2022)</f>
        <v>1.02179748713265</v>
      </c>
      <c r="L2022" s="41" t="n">
        <f aca="false">IF(AND(D2022, A2022 &lt;= $G$2), $D$5*$D$2*(A2022-E2022)/365.25, 0)</f>
        <v>0</v>
      </c>
      <c r="M2022" s="41" t="n">
        <f aca="false">IF(A2022&lt;=$G$2, $D$5*$D$2*(A2022-E2022)/365.25, 0)</f>
        <v>0</v>
      </c>
      <c r="N2022" s="42" t="n">
        <f aca="false">(L2022*H2022 + M2022*I2022) * K2022</f>
        <v>0</v>
      </c>
      <c r="O2022" s="43" t="n">
        <f aca="false">IF(A2022&lt;=$G$2, $D$2*(1-$D$3), 0)</f>
        <v>0</v>
      </c>
      <c r="P2022" s="44" t="n">
        <f aca="false">O2022*I2022*K2022</f>
        <v>0</v>
      </c>
    </row>
    <row r="2023" customFormat="false" ht="15" hidden="false" customHeight="false" outlineLevel="0" collapsed="false">
      <c r="A2023" s="4" t="n">
        <f aca="false">WORKDAY(A2022, 1)</f>
        <v>46714</v>
      </c>
      <c r="B2023" s="33" t="n">
        <f aca="false">DATE(2000, MONTH(A2023), DAY(A2023))</f>
        <v>36853</v>
      </c>
      <c r="C2023" s="33" t="n">
        <f aca="false">VLOOKUP(B2023, $R$9:$S$13, 2)</f>
        <v>36880</v>
      </c>
      <c r="D2023" s="34" t="n">
        <f aca="false">IF(OR(C2023=B2023, AND(C2023&lt;&gt;C2022, C2022&gt;B2022)), 1, 0)</f>
        <v>0</v>
      </c>
      <c r="E2023" s="4" t="n">
        <f aca="false" t="array" ref="E2023:E2023">INDEX($A$9:A2022, MAX(IF($D$9:D2022=1, ROW(D$9:$D2022)-ROW($D$9)+1, 0)))</f>
        <v>46650</v>
      </c>
      <c r="F2023" s="36" t="n">
        <f aca="false">(A2023-$A$2)/365.25</f>
        <v>7.72073921971253</v>
      </c>
      <c r="G2023" s="37" t="n">
        <f aca="false">INDEX('Default Prob'!$P$5:$P$14,MIN(1+_xlfn.IFNA(MATCH(F2023,'Default Prob'!$F$5:$F$14,1),0),COUNT('Default Prob'!$P$5:$P$14)))</f>
        <v>0.0388543457092687</v>
      </c>
      <c r="H2023" s="37" t="n">
        <f aca="false">H2022*EXP(-G2022*(F2023-F2022))</f>
        <v>0.730098686419465</v>
      </c>
      <c r="I2023" s="38" t="n">
        <f aca="false">H2022-H2023</f>
        <v>7.76701318230266E-005</v>
      </c>
      <c r="J2023" s="39" t="n">
        <f aca="false">INDEX('Default Prob'!$C$3:$C$20, _xlfn.IFNA(MATCH(F2023, 'Default Prob'!$B$3:$B$20, 1), 1))</f>
        <v>-0.00279</v>
      </c>
      <c r="K2023" s="40" t="n">
        <f aca="false">1/((1+J2023)^F2023)</f>
        <v>1.02180530317702</v>
      </c>
      <c r="L2023" s="41" t="n">
        <f aca="false">IF(AND(D2023, A2023 &lt;= $G$2), $D$5*$D$2*(A2023-E2023)/365.25, 0)</f>
        <v>0</v>
      </c>
      <c r="M2023" s="41" t="n">
        <f aca="false">IF(A2023&lt;=$G$2, $D$5*$D$2*(A2023-E2023)/365.25, 0)</f>
        <v>0</v>
      </c>
      <c r="N2023" s="42" t="n">
        <f aca="false">(L2023*H2023 + M2023*I2023) * K2023</f>
        <v>0</v>
      </c>
      <c r="O2023" s="43" t="n">
        <f aca="false">IF(A2023&lt;=$G$2, $D$2*(1-$D$3), 0)</f>
        <v>0</v>
      </c>
      <c r="P2023" s="44" t="n">
        <f aca="false">O2023*I2023*K2023</f>
        <v>0</v>
      </c>
    </row>
    <row r="2024" customFormat="false" ht="15" hidden="false" customHeight="false" outlineLevel="0" collapsed="false">
      <c r="A2024" s="4" t="n">
        <f aca="false">WORKDAY(A2023, 1)</f>
        <v>46715</v>
      </c>
      <c r="B2024" s="33" t="n">
        <f aca="false">DATE(2000, MONTH(A2024), DAY(A2024))</f>
        <v>36854</v>
      </c>
      <c r="C2024" s="33" t="n">
        <f aca="false">VLOOKUP(B2024, $R$9:$S$13, 2)</f>
        <v>36880</v>
      </c>
      <c r="D2024" s="34" t="n">
        <f aca="false">IF(OR(C2024=B2024, AND(C2024&lt;&gt;C2023, C2023&gt;B2023)), 1, 0)</f>
        <v>0</v>
      </c>
      <c r="E2024" s="4" t="n">
        <f aca="false" t="array" ref="E2024:E2024">INDEX($A$9:A2023, MAX(IF($D$9:D2023=1, ROW(D$9:$D2023)-ROW($D$9)+1, 0)))</f>
        <v>46650</v>
      </c>
      <c r="F2024" s="36" t="n">
        <f aca="false">(A2024-$A$2)/365.25</f>
        <v>7.72347707049966</v>
      </c>
      <c r="G2024" s="37" t="n">
        <f aca="false">INDEX('Default Prob'!$P$5:$P$14,MIN(1+_xlfn.IFNA(MATCH(F2024,'Default Prob'!$F$5:$F$14,1),0),COUNT('Default Prob'!$P$5:$P$14)))</f>
        <v>0.0388543457092687</v>
      </c>
      <c r="H2024" s="37" t="n">
        <f aca="false">H2023*EXP(-G2023*(F2024-F2023))</f>
        <v>0.730021024549549</v>
      </c>
      <c r="I2024" s="38" t="n">
        <f aca="false">H2023-H2024</f>
        <v>7.76618699157572E-005</v>
      </c>
      <c r="J2024" s="39" t="n">
        <f aca="false">INDEX('Default Prob'!$C$3:$C$20, _xlfn.IFNA(MATCH(F2024, 'Default Prob'!$B$3:$B$20, 1), 1))</f>
        <v>-0.00279</v>
      </c>
      <c r="K2024" s="40" t="n">
        <f aca="false">1/((1+J2024)^F2024)</f>
        <v>1.02181311928118</v>
      </c>
      <c r="L2024" s="41" t="n">
        <f aca="false">IF(AND(D2024, A2024 &lt;= $G$2), $D$5*$D$2*(A2024-E2024)/365.25, 0)</f>
        <v>0</v>
      </c>
      <c r="M2024" s="41" t="n">
        <f aca="false">IF(A2024&lt;=$G$2, $D$5*$D$2*(A2024-E2024)/365.25, 0)</f>
        <v>0</v>
      </c>
      <c r="N2024" s="42" t="n">
        <f aca="false">(L2024*H2024 + M2024*I2024) * K2024</f>
        <v>0</v>
      </c>
      <c r="O2024" s="43" t="n">
        <f aca="false">IF(A2024&lt;=$G$2, $D$2*(1-$D$3), 0)</f>
        <v>0</v>
      </c>
      <c r="P2024" s="44" t="n">
        <f aca="false">O2024*I2024*K2024</f>
        <v>0</v>
      </c>
    </row>
    <row r="2025" customFormat="false" ht="15" hidden="false" customHeight="false" outlineLevel="0" collapsed="false">
      <c r="A2025" s="4" t="n">
        <f aca="false">WORKDAY(A2024, 1)</f>
        <v>46716</v>
      </c>
      <c r="B2025" s="33" t="n">
        <f aca="false">DATE(2000, MONTH(A2025), DAY(A2025))</f>
        <v>36855</v>
      </c>
      <c r="C2025" s="33" t="n">
        <f aca="false">VLOOKUP(B2025, $R$9:$S$13, 2)</f>
        <v>36880</v>
      </c>
      <c r="D2025" s="34" t="n">
        <f aca="false">IF(OR(C2025=B2025, AND(C2025&lt;&gt;C2024, C2024&gt;B2024)), 1, 0)</f>
        <v>0</v>
      </c>
      <c r="E2025" s="4" t="n">
        <f aca="false" t="array" ref="E2025:E2025">INDEX($A$9:A2024, MAX(IF($D$9:D2024=1, ROW(D$9:$D2024)-ROW($D$9)+1, 0)))</f>
        <v>46650</v>
      </c>
      <c r="F2025" s="36" t="n">
        <f aca="false">(A2025-$A$2)/365.25</f>
        <v>7.72621492128679</v>
      </c>
      <c r="G2025" s="37" t="n">
        <f aca="false">INDEX('Default Prob'!$P$5:$P$14,MIN(1+_xlfn.IFNA(MATCH(F2025,'Default Prob'!$F$5:$F$14,1),0),COUNT('Default Prob'!$P$5:$P$14)))</f>
        <v>0.0388543457092687</v>
      </c>
      <c r="H2025" s="37" t="n">
        <f aca="false">H2024*EXP(-G2024*(F2025-F2024))</f>
        <v>0.729943370940662</v>
      </c>
      <c r="I2025" s="38" t="n">
        <f aca="false">H2024-H2025</f>
        <v>7.76536088872293E-005</v>
      </c>
      <c r="J2025" s="39" t="n">
        <f aca="false">INDEX('Default Prob'!$C$3:$C$20, _xlfn.IFNA(MATCH(F2025, 'Default Prob'!$B$3:$B$20, 1), 1))</f>
        <v>-0.00279</v>
      </c>
      <c r="K2025" s="40" t="n">
        <f aca="false">1/((1+J2025)^F2025)</f>
        <v>1.02182093544513</v>
      </c>
      <c r="L2025" s="41" t="n">
        <f aca="false">IF(AND(D2025, A2025 &lt;= $G$2), $D$5*$D$2*(A2025-E2025)/365.25, 0)</f>
        <v>0</v>
      </c>
      <c r="M2025" s="41" t="n">
        <f aca="false">IF(A2025&lt;=$G$2, $D$5*$D$2*(A2025-E2025)/365.25, 0)</f>
        <v>0</v>
      </c>
      <c r="N2025" s="42" t="n">
        <f aca="false">(L2025*H2025 + M2025*I2025) * K2025</f>
        <v>0</v>
      </c>
      <c r="O2025" s="43" t="n">
        <f aca="false">IF(A2025&lt;=$G$2, $D$2*(1-$D$3), 0)</f>
        <v>0</v>
      </c>
      <c r="P2025" s="44" t="n">
        <f aca="false">O2025*I2025*K2025</f>
        <v>0</v>
      </c>
    </row>
    <row r="2026" customFormat="false" ht="15" hidden="false" customHeight="false" outlineLevel="0" collapsed="false">
      <c r="A2026" s="4" t="n">
        <f aca="false">WORKDAY(A2025, 1)</f>
        <v>46717</v>
      </c>
      <c r="B2026" s="33" t="n">
        <f aca="false">DATE(2000, MONTH(A2026), DAY(A2026))</f>
        <v>36856</v>
      </c>
      <c r="C2026" s="33" t="n">
        <f aca="false">VLOOKUP(B2026, $R$9:$S$13, 2)</f>
        <v>36880</v>
      </c>
      <c r="D2026" s="34" t="n">
        <f aca="false">IF(OR(C2026=B2026, AND(C2026&lt;&gt;C2025, C2025&gt;B2025)), 1, 0)</f>
        <v>0</v>
      </c>
      <c r="E2026" s="4" t="n">
        <f aca="false" t="array" ref="E2026:E2026">INDEX($A$9:A2025, MAX(IF($D$9:D2025=1, ROW(D$9:$D2025)-ROW($D$9)+1, 0)))</f>
        <v>46650</v>
      </c>
      <c r="F2026" s="36" t="n">
        <f aca="false">(A2026-$A$2)/365.25</f>
        <v>7.72895277207392</v>
      </c>
      <c r="G2026" s="37" t="n">
        <f aca="false">INDEX('Default Prob'!$P$5:$P$14,MIN(1+_xlfn.IFNA(MATCH(F2026,'Default Prob'!$F$5:$F$14,1),0),COUNT('Default Prob'!$P$5:$P$14)))</f>
        <v>0.0388543457092687</v>
      </c>
      <c r="H2026" s="37" t="n">
        <f aca="false">H2025*EXP(-G2025*(F2026-F2025))</f>
        <v>0.729865725591925</v>
      </c>
      <c r="I2026" s="38" t="n">
        <f aca="false">H2025-H2026</f>
        <v>7.76453487375539E-005</v>
      </c>
      <c r="J2026" s="39" t="n">
        <f aca="false">INDEX('Default Prob'!$C$3:$C$20, _xlfn.IFNA(MATCH(F2026, 'Default Prob'!$B$3:$B$20, 1), 1))</f>
        <v>-0.00279</v>
      </c>
      <c r="K2026" s="40" t="n">
        <f aca="false">1/((1+J2026)^F2026)</f>
        <v>1.02182875166887</v>
      </c>
      <c r="L2026" s="41" t="n">
        <f aca="false">IF(AND(D2026, A2026 &lt;= $G$2), $D$5*$D$2*(A2026-E2026)/365.25, 0)</f>
        <v>0</v>
      </c>
      <c r="M2026" s="41" t="n">
        <f aca="false">IF(A2026&lt;=$G$2, $D$5*$D$2*(A2026-E2026)/365.25, 0)</f>
        <v>0</v>
      </c>
      <c r="N2026" s="42" t="n">
        <f aca="false">(L2026*H2026 + M2026*I2026) * K2026</f>
        <v>0</v>
      </c>
      <c r="O2026" s="43" t="n">
        <f aca="false">IF(A2026&lt;=$G$2, $D$2*(1-$D$3), 0)</f>
        <v>0</v>
      </c>
      <c r="P2026" s="44" t="n">
        <f aca="false">O2026*I2026*K2026</f>
        <v>0</v>
      </c>
    </row>
    <row r="2027" customFormat="false" ht="15" hidden="false" customHeight="false" outlineLevel="0" collapsed="false">
      <c r="A2027" s="4" t="n">
        <f aca="false">WORKDAY(A2026, 1)</f>
        <v>46720</v>
      </c>
      <c r="B2027" s="33" t="n">
        <f aca="false">DATE(2000, MONTH(A2027), DAY(A2027))</f>
        <v>36859</v>
      </c>
      <c r="C2027" s="33" t="n">
        <f aca="false">VLOOKUP(B2027, $R$9:$S$13, 2)</f>
        <v>36880</v>
      </c>
      <c r="D2027" s="34" t="n">
        <f aca="false">IF(OR(C2027=B2027, AND(C2027&lt;&gt;C2026, C2026&gt;B2026)), 1, 0)</f>
        <v>0</v>
      </c>
      <c r="E2027" s="4" t="n">
        <f aca="false" t="array" ref="E2027:E2027">INDEX($A$9:A2026, MAX(IF($D$9:D2026=1, ROW(D$9:$D2026)-ROW($D$9)+1, 0)))</f>
        <v>46650</v>
      </c>
      <c r="F2027" s="36" t="n">
        <f aca="false">(A2027-$A$2)/365.25</f>
        <v>7.73716632443532</v>
      </c>
      <c r="G2027" s="37" t="n">
        <f aca="false">INDEX('Default Prob'!$P$5:$P$14,MIN(1+_xlfn.IFNA(MATCH(F2027,'Default Prob'!$F$5:$F$14,1),0),COUNT('Default Prob'!$P$5:$P$14)))</f>
        <v>0.0388543457092687</v>
      </c>
      <c r="H2027" s="37" t="n">
        <f aca="false">H2026*EXP(-G2026*(F2027-F2026))</f>
        <v>0.729632839097824</v>
      </c>
      <c r="I2027" s="38" t="n">
        <f aca="false">H2026-H2027</f>
        <v>0.000232886494100026</v>
      </c>
      <c r="J2027" s="39" t="n">
        <f aca="false">INDEX('Default Prob'!$C$3:$C$20, _xlfn.IFNA(MATCH(F2027, 'Default Prob'!$B$3:$B$20, 1), 1))</f>
        <v>-0.00279</v>
      </c>
      <c r="K2027" s="40" t="n">
        <f aca="false">1/((1+J2027)^F2027)</f>
        <v>1.02185220069881</v>
      </c>
      <c r="L2027" s="41" t="n">
        <f aca="false">IF(AND(D2027, A2027 &lt;= $G$2), $D$5*$D$2*(A2027-E2027)/365.25, 0)</f>
        <v>0</v>
      </c>
      <c r="M2027" s="41" t="n">
        <f aca="false">IF(A2027&lt;=$G$2, $D$5*$D$2*(A2027-E2027)/365.25, 0)</f>
        <v>0</v>
      </c>
      <c r="N2027" s="42" t="n">
        <f aca="false">(L2027*H2027 + M2027*I2027) * K2027</f>
        <v>0</v>
      </c>
      <c r="O2027" s="43" t="n">
        <f aca="false">IF(A2027&lt;=$G$2, $D$2*(1-$D$3), 0)</f>
        <v>0</v>
      </c>
      <c r="P2027" s="44" t="n">
        <f aca="false">O2027*I2027*K2027</f>
        <v>0</v>
      </c>
    </row>
    <row r="2028" customFormat="false" ht="15" hidden="false" customHeight="false" outlineLevel="0" collapsed="false">
      <c r="A2028" s="4" t="n">
        <f aca="false">WORKDAY(A2027, 1)</f>
        <v>46721</v>
      </c>
      <c r="B2028" s="33" t="n">
        <f aca="false">DATE(2000, MONTH(A2028), DAY(A2028))</f>
        <v>36860</v>
      </c>
      <c r="C2028" s="33" t="n">
        <f aca="false">VLOOKUP(B2028, $R$9:$S$13, 2)</f>
        <v>36880</v>
      </c>
      <c r="D2028" s="34" t="n">
        <f aca="false">IF(OR(C2028=B2028, AND(C2028&lt;&gt;C2027, C2027&gt;B2027)), 1, 0)</f>
        <v>0</v>
      </c>
      <c r="E2028" s="4" t="n">
        <f aca="false" t="array" ref="E2028:E2028">INDEX($A$9:A2027, MAX(IF($D$9:D2027=1, ROW(D$9:$D2027)-ROW($D$9)+1, 0)))</f>
        <v>46650</v>
      </c>
      <c r="F2028" s="36" t="n">
        <f aca="false">(A2028-$A$2)/365.25</f>
        <v>7.73990417522245</v>
      </c>
      <c r="G2028" s="37" t="n">
        <f aca="false">INDEX('Default Prob'!$P$5:$P$14,MIN(1+_xlfn.IFNA(MATCH(F2028,'Default Prob'!$F$5:$F$14,1),0),COUNT('Default Prob'!$P$5:$P$14)))</f>
        <v>0.0388543457092687</v>
      </c>
      <c r="H2028" s="37" t="n">
        <f aca="false">H2027*EXP(-G2027*(F2028-F2027))</f>
        <v>0.7295552267809</v>
      </c>
      <c r="I2028" s="38" t="n">
        <f aca="false">H2027-H2028</f>
        <v>7.76123169240472E-005</v>
      </c>
      <c r="J2028" s="39" t="n">
        <f aca="false">INDEX('Default Prob'!$C$3:$C$20, _xlfn.IFNA(MATCH(F2028, 'Default Prob'!$B$3:$B$20, 1), 1))</f>
        <v>-0.00279</v>
      </c>
      <c r="K2028" s="40" t="n">
        <f aca="false">1/((1+J2028)^F2028)</f>
        <v>1.0218600171617</v>
      </c>
      <c r="L2028" s="41" t="n">
        <f aca="false">IF(AND(D2028, A2028 &lt;= $G$2), $D$5*$D$2*(A2028-E2028)/365.25, 0)</f>
        <v>0</v>
      </c>
      <c r="M2028" s="41" t="n">
        <f aca="false">IF(A2028&lt;=$G$2, $D$5*$D$2*(A2028-E2028)/365.25, 0)</f>
        <v>0</v>
      </c>
      <c r="N2028" s="42" t="n">
        <f aca="false">(L2028*H2028 + M2028*I2028) * K2028</f>
        <v>0</v>
      </c>
      <c r="O2028" s="43" t="n">
        <f aca="false">IF(A2028&lt;=$G$2, $D$2*(1-$D$3), 0)</f>
        <v>0</v>
      </c>
      <c r="P2028" s="44" t="n">
        <f aca="false">O2028*I2028*K2028</f>
        <v>0</v>
      </c>
    </row>
    <row r="2029" customFormat="false" ht="15" hidden="false" customHeight="false" outlineLevel="0" collapsed="false">
      <c r="A2029" s="4" t="n">
        <f aca="false">WORKDAY(A2028, 1)</f>
        <v>46722</v>
      </c>
      <c r="B2029" s="33" t="n">
        <f aca="false">DATE(2000, MONTH(A2029), DAY(A2029))</f>
        <v>36861</v>
      </c>
      <c r="C2029" s="33" t="n">
        <f aca="false">VLOOKUP(B2029, $R$9:$S$13, 2)</f>
        <v>36880</v>
      </c>
      <c r="D2029" s="34" t="n">
        <f aca="false">IF(OR(C2029=B2029, AND(C2029&lt;&gt;C2028, C2028&gt;B2028)), 1, 0)</f>
        <v>0</v>
      </c>
      <c r="E2029" s="4" t="n">
        <f aca="false" t="array" ref="E2029:E2029">INDEX($A$9:A2028, MAX(IF($D$9:D2028=1, ROW(D$9:$D2028)-ROW($D$9)+1, 0)))</f>
        <v>46650</v>
      </c>
      <c r="F2029" s="36" t="n">
        <f aca="false">(A2029-$A$2)/365.25</f>
        <v>7.74264202600958</v>
      </c>
      <c r="G2029" s="37" t="n">
        <f aca="false">INDEX('Default Prob'!$P$5:$P$14,MIN(1+_xlfn.IFNA(MATCH(F2029,'Default Prob'!$F$5:$F$14,1),0),COUNT('Default Prob'!$P$5:$P$14)))</f>
        <v>0.0388543457092687</v>
      </c>
      <c r="H2029" s="37" t="n">
        <f aca="false">H2028*EXP(-G2028*(F2029-F2028))</f>
        <v>0.729477622719734</v>
      </c>
      <c r="I2029" s="38" t="n">
        <f aca="false">H2028-H2029</f>
        <v>7.76040611666362E-005</v>
      </c>
      <c r="J2029" s="39" t="n">
        <f aca="false">INDEX('Default Prob'!$C$3:$C$20, _xlfn.IFNA(MATCH(F2029, 'Default Prob'!$B$3:$B$20, 1), 1))</f>
        <v>-0.00279</v>
      </c>
      <c r="K2029" s="40" t="n">
        <f aca="false">1/((1+J2029)^F2029)</f>
        <v>1.02186783368439</v>
      </c>
      <c r="L2029" s="41" t="n">
        <f aca="false">IF(AND(D2029, A2029 &lt;= $G$2), $D$5*$D$2*(A2029-E2029)/365.25, 0)</f>
        <v>0</v>
      </c>
      <c r="M2029" s="41" t="n">
        <f aca="false">IF(A2029&lt;=$G$2, $D$5*$D$2*(A2029-E2029)/365.25, 0)</f>
        <v>0</v>
      </c>
      <c r="N2029" s="42" t="n">
        <f aca="false">(L2029*H2029 + M2029*I2029) * K2029</f>
        <v>0</v>
      </c>
      <c r="O2029" s="43" t="n">
        <f aca="false">IF(A2029&lt;=$G$2, $D$2*(1-$D$3), 0)</f>
        <v>0</v>
      </c>
      <c r="P2029" s="44" t="n">
        <f aca="false">O2029*I2029*K2029</f>
        <v>0</v>
      </c>
    </row>
    <row r="2030" customFormat="false" ht="15" hidden="false" customHeight="false" outlineLevel="0" collapsed="false">
      <c r="A2030" s="4" t="n">
        <f aca="false">WORKDAY(A2029, 1)</f>
        <v>46723</v>
      </c>
      <c r="B2030" s="33" t="n">
        <f aca="false">DATE(2000, MONTH(A2030), DAY(A2030))</f>
        <v>36862</v>
      </c>
      <c r="C2030" s="33" t="n">
        <f aca="false">VLOOKUP(B2030, $R$9:$S$13, 2)</f>
        <v>36880</v>
      </c>
      <c r="D2030" s="34" t="n">
        <f aca="false">IF(OR(C2030=B2030, AND(C2030&lt;&gt;C2029, C2029&gt;B2029)), 1, 0)</f>
        <v>0</v>
      </c>
      <c r="E2030" s="4" t="n">
        <f aca="false" t="array" ref="E2030:E2030">INDEX($A$9:A2029, MAX(IF($D$9:D2029=1, ROW(D$9:$D2029)-ROW($D$9)+1, 0)))</f>
        <v>46650</v>
      </c>
      <c r="F2030" s="36" t="n">
        <f aca="false">(A2030-$A$2)/365.25</f>
        <v>7.74537987679671</v>
      </c>
      <c r="G2030" s="37" t="n">
        <f aca="false">INDEX('Default Prob'!$P$5:$P$14,MIN(1+_xlfn.IFNA(MATCH(F2030,'Default Prob'!$F$5:$F$14,1),0),COUNT('Default Prob'!$P$5:$P$14)))</f>
        <v>0.0388543457092687</v>
      </c>
      <c r="H2030" s="37" t="n">
        <f aca="false">H2029*EXP(-G2029*(F2030-F2029))</f>
        <v>0.729400026913446</v>
      </c>
      <c r="I2030" s="38" t="n">
        <f aca="false">H2029-H2030</f>
        <v>7.75958062874116E-005</v>
      </c>
      <c r="J2030" s="39" t="n">
        <f aca="false">INDEX('Default Prob'!$C$3:$C$20, _xlfn.IFNA(MATCH(F2030, 'Default Prob'!$B$3:$B$20, 1), 1))</f>
        <v>-0.00279</v>
      </c>
      <c r="K2030" s="40" t="n">
        <f aca="false">1/((1+J2030)^F2030)</f>
        <v>1.02187565026686</v>
      </c>
      <c r="L2030" s="41" t="n">
        <f aca="false">IF(AND(D2030, A2030 &lt;= $G$2), $D$5*$D$2*(A2030-E2030)/365.25, 0)</f>
        <v>0</v>
      </c>
      <c r="M2030" s="41" t="n">
        <f aca="false">IF(A2030&lt;=$G$2, $D$5*$D$2*(A2030-E2030)/365.25, 0)</f>
        <v>0</v>
      </c>
      <c r="N2030" s="42" t="n">
        <f aca="false">(L2030*H2030 + M2030*I2030) * K2030</f>
        <v>0</v>
      </c>
      <c r="O2030" s="43" t="n">
        <f aca="false">IF(A2030&lt;=$G$2, $D$2*(1-$D$3), 0)</f>
        <v>0</v>
      </c>
      <c r="P2030" s="44" t="n">
        <f aca="false">O2030*I2030*K2030</f>
        <v>0</v>
      </c>
    </row>
    <row r="2031" customFormat="false" ht="15" hidden="false" customHeight="false" outlineLevel="0" collapsed="false">
      <c r="A2031" s="4" t="n">
        <f aca="false">WORKDAY(A2030, 1)</f>
        <v>46724</v>
      </c>
      <c r="B2031" s="33" t="n">
        <f aca="false">DATE(2000, MONTH(A2031), DAY(A2031))</f>
        <v>36863</v>
      </c>
      <c r="C2031" s="33" t="n">
        <f aca="false">VLOOKUP(B2031, $R$9:$S$13, 2)</f>
        <v>36880</v>
      </c>
      <c r="D2031" s="34" t="n">
        <f aca="false">IF(OR(C2031=B2031, AND(C2031&lt;&gt;C2030, C2030&gt;B2030)), 1, 0)</f>
        <v>0</v>
      </c>
      <c r="E2031" s="4" t="n">
        <f aca="false" t="array" ref="E2031:E2031">INDEX($A$9:A2030, MAX(IF($D$9:D2030=1, ROW(D$9:$D2030)-ROW($D$9)+1, 0)))</f>
        <v>46650</v>
      </c>
      <c r="F2031" s="36" t="n">
        <f aca="false">(A2031-$A$2)/365.25</f>
        <v>7.74811772758385</v>
      </c>
      <c r="G2031" s="37" t="n">
        <f aca="false">INDEX('Default Prob'!$P$5:$P$14,MIN(1+_xlfn.IFNA(MATCH(F2031,'Default Prob'!$F$5:$F$14,1),0),COUNT('Default Prob'!$P$5:$P$14)))</f>
        <v>0.0388543457092687</v>
      </c>
      <c r="H2031" s="37" t="n">
        <f aca="false">H2030*EXP(-G2030*(F2031-F2030))</f>
        <v>0.72932243936116</v>
      </c>
      <c r="I2031" s="38" t="n">
        <f aca="false">H2030-H2031</f>
        <v>7.75875522862623E-005</v>
      </c>
      <c r="J2031" s="39" t="n">
        <f aca="false">INDEX('Default Prob'!$C$3:$C$20, _xlfn.IFNA(MATCH(F2031, 'Default Prob'!$B$3:$B$20, 1), 1))</f>
        <v>-0.00279</v>
      </c>
      <c r="K2031" s="40" t="n">
        <f aca="false">1/((1+J2031)^F2031)</f>
        <v>1.02188346690913</v>
      </c>
      <c r="L2031" s="41" t="n">
        <f aca="false">IF(AND(D2031, A2031 &lt;= $G$2), $D$5*$D$2*(A2031-E2031)/365.25, 0)</f>
        <v>0</v>
      </c>
      <c r="M2031" s="41" t="n">
        <f aca="false">IF(A2031&lt;=$G$2, $D$5*$D$2*(A2031-E2031)/365.25, 0)</f>
        <v>0</v>
      </c>
      <c r="N2031" s="42" t="n">
        <f aca="false">(L2031*H2031 + M2031*I2031) * K2031</f>
        <v>0</v>
      </c>
      <c r="O2031" s="43" t="n">
        <f aca="false">IF(A2031&lt;=$G$2, $D$2*(1-$D$3), 0)</f>
        <v>0</v>
      </c>
      <c r="P2031" s="44" t="n">
        <f aca="false">O2031*I2031*K2031</f>
        <v>0</v>
      </c>
    </row>
    <row r="2032" customFormat="false" ht="15" hidden="false" customHeight="false" outlineLevel="0" collapsed="false">
      <c r="A2032" s="4" t="n">
        <f aca="false">WORKDAY(A2031, 1)</f>
        <v>46727</v>
      </c>
      <c r="B2032" s="33" t="n">
        <f aca="false">DATE(2000, MONTH(A2032), DAY(A2032))</f>
        <v>36866</v>
      </c>
      <c r="C2032" s="33" t="n">
        <f aca="false">VLOOKUP(B2032, $R$9:$S$13, 2)</f>
        <v>36880</v>
      </c>
      <c r="D2032" s="34" t="n">
        <f aca="false">IF(OR(C2032=B2032, AND(C2032&lt;&gt;C2031, C2031&gt;B2031)), 1, 0)</f>
        <v>0</v>
      </c>
      <c r="E2032" s="4" t="n">
        <f aca="false" t="array" ref="E2032:E2032">INDEX($A$9:A2031, MAX(IF($D$9:D2031=1, ROW(D$9:$D2031)-ROW($D$9)+1, 0)))</f>
        <v>46650</v>
      </c>
      <c r="F2032" s="36" t="n">
        <f aca="false">(A2032-$A$2)/365.25</f>
        <v>7.75633127994524</v>
      </c>
      <c r="G2032" s="37" t="n">
        <f aca="false">INDEX('Default Prob'!$P$5:$P$14,MIN(1+_xlfn.IFNA(MATCH(F2032,'Default Prob'!$F$5:$F$14,1),0),COUNT('Default Prob'!$P$5:$P$14)))</f>
        <v>0.0388543457092687</v>
      </c>
      <c r="H2032" s="37" t="n">
        <f aca="false">H2031*EXP(-G2031*(F2032-F2031))</f>
        <v>0.729089726219529</v>
      </c>
      <c r="I2032" s="38" t="n">
        <f aca="false">H2031-H2032</f>
        <v>0.00023271314163098</v>
      </c>
      <c r="J2032" s="39" t="n">
        <f aca="false">INDEX('Default Prob'!$C$3:$C$20, _xlfn.IFNA(MATCH(F2032, 'Default Prob'!$B$3:$B$20, 1), 1))</f>
        <v>-0.00279</v>
      </c>
      <c r="K2032" s="40" t="n">
        <f aca="false">1/((1+J2032)^F2032)</f>
        <v>1.02190691719468</v>
      </c>
      <c r="L2032" s="41" t="n">
        <f aca="false">IF(AND(D2032, A2032 &lt;= $G$2), $D$5*$D$2*(A2032-E2032)/365.25, 0)</f>
        <v>0</v>
      </c>
      <c r="M2032" s="41" t="n">
        <f aca="false">IF(A2032&lt;=$G$2, $D$5*$D$2*(A2032-E2032)/365.25, 0)</f>
        <v>0</v>
      </c>
      <c r="N2032" s="42" t="n">
        <f aca="false">(L2032*H2032 + M2032*I2032) * K2032</f>
        <v>0</v>
      </c>
      <c r="O2032" s="43" t="n">
        <f aca="false">IF(A2032&lt;=$G$2, $D$2*(1-$D$3), 0)</f>
        <v>0</v>
      </c>
      <c r="P2032" s="44" t="n">
        <f aca="false">O2032*I2032*K2032</f>
        <v>0</v>
      </c>
    </row>
    <row r="2033" customFormat="false" ht="15" hidden="false" customHeight="false" outlineLevel="0" collapsed="false">
      <c r="A2033" s="4" t="n">
        <f aca="false">WORKDAY(A2032, 1)</f>
        <v>46728</v>
      </c>
      <c r="B2033" s="33" t="n">
        <f aca="false">DATE(2000, MONTH(A2033), DAY(A2033))</f>
        <v>36867</v>
      </c>
      <c r="C2033" s="33" t="n">
        <f aca="false">VLOOKUP(B2033, $R$9:$S$13, 2)</f>
        <v>36880</v>
      </c>
      <c r="D2033" s="34" t="n">
        <f aca="false">IF(OR(C2033=B2033, AND(C2033&lt;&gt;C2032, C2032&gt;B2032)), 1, 0)</f>
        <v>0</v>
      </c>
      <c r="E2033" s="4" t="n">
        <f aca="false" t="array" ref="E2033:E2033">INDEX($A$9:A2032, MAX(IF($D$9:D2032=1, ROW(D$9:$D2032)-ROW($D$9)+1, 0)))</f>
        <v>46650</v>
      </c>
      <c r="F2033" s="36" t="n">
        <f aca="false">(A2033-$A$2)/365.25</f>
        <v>7.75906913073238</v>
      </c>
      <c r="G2033" s="37" t="n">
        <f aca="false">INDEX('Default Prob'!$P$5:$P$14,MIN(1+_xlfn.IFNA(MATCH(F2033,'Default Prob'!$F$5:$F$14,1),0),COUNT('Default Prob'!$P$5:$P$14)))</f>
        <v>0.0388543457092687</v>
      </c>
      <c r="H2033" s="37" t="n">
        <f aca="false">H2032*EXP(-G2032*(F2033-F2032))</f>
        <v>0.729012171674469</v>
      </c>
      <c r="I2033" s="38" t="n">
        <f aca="false">H2032-H2033</f>
        <v>7.75545450605319E-005</v>
      </c>
      <c r="J2033" s="39" t="n">
        <f aca="false">INDEX('Default Prob'!$C$3:$C$20, _xlfn.IFNA(MATCH(F2033, 'Default Prob'!$B$3:$B$20, 1), 1))</f>
        <v>-0.00279</v>
      </c>
      <c r="K2033" s="40" t="n">
        <f aca="false">1/((1+J2033)^F2033)</f>
        <v>1.02191473407612</v>
      </c>
      <c r="L2033" s="41" t="n">
        <f aca="false">IF(AND(D2033, A2033 &lt;= $G$2), $D$5*$D$2*(A2033-E2033)/365.25, 0)</f>
        <v>0</v>
      </c>
      <c r="M2033" s="41" t="n">
        <f aca="false">IF(A2033&lt;=$G$2, $D$5*$D$2*(A2033-E2033)/365.25, 0)</f>
        <v>0</v>
      </c>
      <c r="N2033" s="42" t="n">
        <f aca="false">(L2033*H2033 + M2033*I2033) * K2033</f>
        <v>0</v>
      </c>
      <c r="O2033" s="43" t="n">
        <f aca="false">IF(A2033&lt;=$G$2, $D$2*(1-$D$3), 0)</f>
        <v>0</v>
      </c>
      <c r="P2033" s="44" t="n">
        <f aca="false">O2033*I2033*K2033</f>
        <v>0</v>
      </c>
    </row>
    <row r="2034" customFormat="false" ht="15" hidden="false" customHeight="false" outlineLevel="0" collapsed="false">
      <c r="A2034" s="4" t="n">
        <f aca="false">WORKDAY(A2033, 1)</f>
        <v>46729</v>
      </c>
      <c r="B2034" s="33" t="n">
        <f aca="false">DATE(2000, MONTH(A2034), DAY(A2034))</f>
        <v>36868</v>
      </c>
      <c r="C2034" s="33" t="n">
        <f aca="false">VLOOKUP(B2034, $R$9:$S$13, 2)</f>
        <v>36880</v>
      </c>
      <c r="D2034" s="34" t="n">
        <f aca="false">IF(OR(C2034=B2034, AND(C2034&lt;&gt;C2033, C2033&gt;B2033)), 1, 0)</f>
        <v>0</v>
      </c>
      <c r="E2034" s="4" t="n">
        <f aca="false" t="array" ref="E2034:E2034">INDEX($A$9:A2033, MAX(IF($D$9:D2033=1, ROW(D$9:$D2033)-ROW($D$9)+1, 0)))</f>
        <v>46650</v>
      </c>
      <c r="F2034" s="36" t="n">
        <f aca="false">(A2034-$A$2)/365.25</f>
        <v>7.76180698151951</v>
      </c>
      <c r="G2034" s="37" t="n">
        <f aca="false">INDEX('Default Prob'!$P$5:$P$14,MIN(1+_xlfn.IFNA(MATCH(F2034,'Default Prob'!$F$5:$F$14,1),0),COUNT('Default Prob'!$P$5:$P$14)))</f>
        <v>0.0388543457092687</v>
      </c>
      <c r="H2034" s="37" t="n">
        <f aca="false">H2033*EXP(-G2033*(F2034-F2033))</f>
        <v>0.72893462537902</v>
      </c>
      <c r="I2034" s="38" t="n">
        <f aca="false">H2033-H2034</f>
        <v>7.75462954484274E-005</v>
      </c>
      <c r="J2034" s="39" t="n">
        <f aca="false">INDEX('Default Prob'!$C$3:$C$20, _xlfn.IFNA(MATCH(F2034, 'Default Prob'!$B$3:$B$20, 1), 1))</f>
        <v>-0.00279</v>
      </c>
      <c r="K2034" s="40" t="n">
        <f aca="false">1/((1+J2034)^F2034)</f>
        <v>1.02192255101735</v>
      </c>
      <c r="L2034" s="41" t="n">
        <f aca="false">IF(AND(D2034, A2034 &lt;= $G$2), $D$5*$D$2*(A2034-E2034)/365.25, 0)</f>
        <v>0</v>
      </c>
      <c r="M2034" s="41" t="n">
        <f aca="false">IF(A2034&lt;=$G$2, $D$5*$D$2*(A2034-E2034)/365.25, 0)</f>
        <v>0</v>
      </c>
      <c r="N2034" s="42" t="n">
        <f aca="false">(L2034*H2034 + M2034*I2034) * K2034</f>
        <v>0</v>
      </c>
      <c r="O2034" s="43" t="n">
        <f aca="false">IF(A2034&lt;=$G$2, $D$2*(1-$D$3), 0)</f>
        <v>0</v>
      </c>
      <c r="P2034" s="44" t="n">
        <f aca="false">O2034*I2034*K2034</f>
        <v>0</v>
      </c>
    </row>
    <row r="2035" customFormat="false" ht="15" hidden="false" customHeight="false" outlineLevel="0" collapsed="false">
      <c r="A2035" s="4" t="n">
        <f aca="false">WORKDAY(A2034, 1)</f>
        <v>46730</v>
      </c>
      <c r="B2035" s="33" t="n">
        <f aca="false">DATE(2000, MONTH(A2035), DAY(A2035))</f>
        <v>36869</v>
      </c>
      <c r="C2035" s="33" t="n">
        <f aca="false">VLOOKUP(B2035, $R$9:$S$13, 2)</f>
        <v>36880</v>
      </c>
      <c r="D2035" s="34" t="n">
        <f aca="false">IF(OR(C2035=B2035, AND(C2035&lt;&gt;C2034, C2034&gt;B2034)), 1, 0)</f>
        <v>0</v>
      </c>
      <c r="E2035" s="4" t="n">
        <f aca="false" t="array" ref="E2035:E2035">INDEX($A$9:A2034, MAX(IF($D$9:D2034=1, ROW(D$9:$D2034)-ROW($D$9)+1, 0)))</f>
        <v>46650</v>
      </c>
      <c r="F2035" s="36" t="n">
        <f aca="false">(A2035-$A$2)/365.25</f>
        <v>7.76454483230664</v>
      </c>
      <c r="G2035" s="37" t="n">
        <f aca="false">INDEX('Default Prob'!$P$5:$P$14,MIN(1+_xlfn.IFNA(MATCH(F2035,'Default Prob'!$F$5:$F$14,1),0),COUNT('Default Prob'!$P$5:$P$14)))</f>
        <v>0.0388543457092687</v>
      </c>
      <c r="H2035" s="37" t="n">
        <f aca="false">H2034*EXP(-G2034*(F2035-F2034))</f>
        <v>0.728857087332306</v>
      </c>
      <c r="I2035" s="38" t="n">
        <f aca="false">H2034-H2035</f>
        <v>7.75380467137321E-005</v>
      </c>
      <c r="J2035" s="39" t="n">
        <f aca="false">INDEX('Default Prob'!$C$3:$C$20, _xlfn.IFNA(MATCH(F2035, 'Default Prob'!$B$3:$B$20, 1), 1))</f>
        <v>-0.00279</v>
      </c>
      <c r="K2035" s="40" t="n">
        <f aca="false">1/((1+J2035)^F2035)</f>
        <v>1.02193036801838</v>
      </c>
      <c r="L2035" s="41" t="n">
        <f aca="false">IF(AND(D2035, A2035 &lt;= $G$2), $D$5*$D$2*(A2035-E2035)/365.25, 0)</f>
        <v>0</v>
      </c>
      <c r="M2035" s="41" t="n">
        <f aca="false">IF(A2035&lt;=$G$2, $D$5*$D$2*(A2035-E2035)/365.25, 0)</f>
        <v>0</v>
      </c>
      <c r="N2035" s="42" t="n">
        <f aca="false">(L2035*H2035 + M2035*I2035) * K2035</f>
        <v>0</v>
      </c>
      <c r="O2035" s="43" t="n">
        <f aca="false">IF(A2035&lt;=$G$2, $D$2*(1-$D$3), 0)</f>
        <v>0</v>
      </c>
      <c r="P2035" s="44" t="n">
        <f aca="false">O2035*I2035*K2035</f>
        <v>0</v>
      </c>
    </row>
    <row r="2036" customFormat="false" ht="15" hidden="false" customHeight="false" outlineLevel="0" collapsed="false">
      <c r="A2036" s="4" t="n">
        <f aca="false">WORKDAY(A2035, 1)</f>
        <v>46731</v>
      </c>
      <c r="B2036" s="33" t="n">
        <f aca="false">DATE(2000, MONTH(A2036), DAY(A2036))</f>
        <v>36870</v>
      </c>
      <c r="C2036" s="33" t="n">
        <f aca="false">VLOOKUP(B2036, $R$9:$S$13, 2)</f>
        <v>36880</v>
      </c>
      <c r="D2036" s="34" t="n">
        <f aca="false">IF(OR(C2036=B2036, AND(C2036&lt;&gt;C2035, C2035&gt;B2035)), 1, 0)</f>
        <v>0</v>
      </c>
      <c r="E2036" s="4" t="n">
        <f aca="false" t="array" ref="E2036:E2036">INDEX($A$9:A2035, MAX(IF($D$9:D2035=1, ROW(D$9:$D2035)-ROW($D$9)+1, 0)))</f>
        <v>46650</v>
      </c>
      <c r="F2036" s="36" t="n">
        <f aca="false">(A2036-$A$2)/365.25</f>
        <v>7.76728268309377</v>
      </c>
      <c r="G2036" s="37" t="n">
        <f aca="false">INDEX('Default Prob'!$P$5:$P$14,MIN(1+_xlfn.IFNA(MATCH(F2036,'Default Prob'!$F$5:$F$14,1),0),COUNT('Default Prob'!$P$5:$P$14)))</f>
        <v>0.0388543457092687</v>
      </c>
      <c r="H2036" s="37" t="n">
        <f aca="false">H2035*EXP(-G2035*(F2036-F2035))</f>
        <v>0.72877955753345</v>
      </c>
      <c r="I2036" s="38" t="n">
        <f aca="false">H2035-H2036</f>
        <v>7.75297988565571E-005</v>
      </c>
      <c r="J2036" s="39" t="n">
        <f aca="false">INDEX('Default Prob'!$C$3:$C$20, _xlfn.IFNA(MATCH(F2036, 'Default Prob'!$B$3:$B$20, 1), 1))</f>
        <v>-0.00279</v>
      </c>
      <c r="K2036" s="40" t="n">
        <f aca="false">1/((1+J2036)^F2036)</f>
        <v>1.0219381850792</v>
      </c>
      <c r="L2036" s="41" t="n">
        <f aca="false">IF(AND(D2036, A2036 &lt;= $G$2), $D$5*$D$2*(A2036-E2036)/365.25, 0)</f>
        <v>0</v>
      </c>
      <c r="M2036" s="41" t="n">
        <f aca="false">IF(A2036&lt;=$G$2, $D$5*$D$2*(A2036-E2036)/365.25, 0)</f>
        <v>0</v>
      </c>
      <c r="N2036" s="42" t="n">
        <f aca="false">(L2036*H2036 + M2036*I2036) * K2036</f>
        <v>0</v>
      </c>
      <c r="O2036" s="43" t="n">
        <f aca="false">IF(A2036&lt;=$G$2, $D$2*(1-$D$3), 0)</f>
        <v>0</v>
      </c>
      <c r="P2036" s="44" t="n">
        <f aca="false">O2036*I2036*K2036</f>
        <v>0</v>
      </c>
    </row>
    <row r="2037" customFormat="false" ht="15" hidden="false" customHeight="false" outlineLevel="0" collapsed="false">
      <c r="A2037" s="4" t="n">
        <f aca="false">WORKDAY(A2036, 1)</f>
        <v>46734</v>
      </c>
      <c r="B2037" s="33" t="n">
        <f aca="false">DATE(2000, MONTH(A2037), DAY(A2037))</f>
        <v>36873</v>
      </c>
      <c r="C2037" s="33" t="n">
        <f aca="false">VLOOKUP(B2037, $R$9:$S$13, 2)</f>
        <v>36880</v>
      </c>
      <c r="D2037" s="34" t="n">
        <f aca="false">IF(OR(C2037=B2037, AND(C2037&lt;&gt;C2036, C2036&gt;B2036)), 1, 0)</f>
        <v>0</v>
      </c>
      <c r="E2037" s="4" t="n">
        <f aca="false" t="array" ref="E2037:E2037">INDEX($A$9:A2036, MAX(IF($D$9:D2036=1, ROW(D$9:$D2036)-ROW($D$9)+1, 0)))</f>
        <v>46650</v>
      </c>
      <c r="F2037" s="36" t="n">
        <f aca="false">(A2037-$A$2)/365.25</f>
        <v>7.77549623545517</v>
      </c>
      <c r="G2037" s="37" t="n">
        <f aca="false">INDEX('Default Prob'!$P$5:$P$14,MIN(1+_xlfn.IFNA(MATCH(F2037,'Default Prob'!$F$5:$F$14,1),0),COUNT('Default Prob'!$P$5:$P$14)))</f>
        <v>0.0388543457092687</v>
      </c>
      <c r="H2037" s="37" t="n">
        <f aca="false">H2036*EXP(-G2036*(F2037-F2036))</f>
        <v>0.72854701761525</v>
      </c>
      <c r="I2037" s="38" t="n">
        <f aca="false">H2036-H2037</f>
        <v>0.000232539918199492</v>
      </c>
      <c r="J2037" s="39" t="n">
        <f aca="false">INDEX('Default Prob'!$C$3:$C$20, _xlfn.IFNA(MATCH(F2037, 'Default Prob'!$B$3:$B$20, 1), 1))</f>
        <v>-0.00279</v>
      </c>
      <c r="K2037" s="40" t="n">
        <f aca="false">1/((1+J2037)^F2037)</f>
        <v>1.02196163662043</v>
      </c>
      <c r="L2037" s="41" t="n">
        <f aca="false">IF(AND(D2037, A2037 &lt;= $G$2), $D$5*$D$2*(A2037-E2037)/365.25, 0)</f>
        <v>0</v>
      </c>
      <c r="M2037" s="41" t="n">
        <f aca="false">IF(A2037&lt;=$G$2, $D$5*$D$2*(A2037-E2037)/365.25, 0)</f>
        <v>0</v>
      </c>
      <c r="N2037" s="42" t="n">
        <f aca="false">(L2037*H2037 + M2037*I2037) * K2037</f>
        <v>0</v>
      </c>
      <c r="O2037" s="43" t="n">
        <f aca="false">IF(A2037&lt;=$G$2, $D$2*(1-$D$3), 0)</f>
        <v>0</v>
      </c>
      <c r="P2037" s="44" t="n">
        <f aca="false">O2037*I2037*K2037</f>
        <v>0</v>
      </c>
    </row>
    <row r="2038" customFormat="false" ht="15" hidden="false" customHeight="false" outlineLevel="0" collapsed="false">
      <c r="A2038" s="4" t="n">
        <f aca="false">WORKDAY(A2037, 1)</f>
        <v>46735</v>
      </c>
      <c r="B2038" s="33" t="n">
        <f aca="false">DATE(2000, MONTH(A2038), DAY(A2038))</f>
        <v>36874</v>
      </c>
      <c r="C2038" s="33" t="n">
        <f aca="false">VLOOKUP(B2038, $R$9:$S$13, 2)</f>
        <v>36880</v>
      </c>
      <c r="D2038" s="34" t="n">
        <f aca="false">IF(OR(C2038=B2038, AND(C2038&lt;&gt;C2037, C2037&gt;B2037)), 1, 0)</f>
        <v>0</v>
      </c>
      <c r="E2038" s="4" t="n">
        <f aca="false" t="array" ref="E2038:E2038">INDEX($A$9:A2037, MAX(IF($D$9:D2037=1, ROW(D$9:$D2037)-ROW($D$9)+1, 0)))</f>
        <v>46650</v>
      </c>
      <c r="F2038" s="36" t="n">
        <f aca="false">(A2038-$A$2)/365.25</f>
        <v>7.7782340862423</v>
      </c>
      <c r="G2038" s="37" t="n">
        <f aca="false">INDEX('Default Prob'!$P$5:$P$14,MIN(1+_xlfn.IFNA(MATCH(F2038,'Default Prob'!$F$5:$F$14,1),0),COUNT('Default Prob'!$P$5:$P$14)))</f>
        <v>0.0388543457092687</v>
      </c>
      <c r="H2038" s="37" t="n">
        <f aca="false">H2037*EXP(-G2037*(F2038-F2037))</f>
        <v>0.72846952079905</v>
      </c>
      <c r="I2038" s="38" t="n">
        <f aca="false">H2037-H2038</f>
        <v>7.74968162002843E-005</v>
      </c>
      <c r="J2038" s="39" t="n">
        <f aca="false">INDEX('Default Prob'!$C$3:$C$20, _xlfn.IFNA(MATCH(F2038, 'Default Prob'!$B$3:$B$20, 1), 1))</f>
        <v>-0.00279</v>
      </c>
      <c r="K2038" s="40" t="n">
        <f aca="false">1/((1+J2038)^F2038)</f>
        <v>1.02196945392043</v>
      </c>
      <c r="L2038" s="41" t="n">
        <f aca="false">IF(AND(D2038, A2038 &lt;= $G$2), $D$5*$D$2*(A2038-E2038)/365.25, 0)</f>
        <v>0</v>
      </c>
      <c r="M2038" s="41" t="n">
        <f aca="false">IF(A2038&lt;=$G$2, $D$5*$D$2*(A2038-E2038)/365.25, 0)</f>
        <v>0</v>
      </c>
      <c r="N2038" s="42" t="n">
        <f aca="false">(L2038*H2038 + M2038*I2038) * K2038</f>
        <v>0</v>
      </c>
      <c r="O2038" s="43" t="n">
        <f aca="false">IF(A2038&lt;=$G$2, $D$2*(1-$D$3), 0)</f>
        <v>0</v>
      </c>
      <c r="P2038" s="44" t="n">
        <f aca="false">O2038*I2038*K2038</f>
        <v>0</v>
      </c>
    </row>
    <row r="2039" customFormat="false" ht="15" hidden="false" customHeight="false" outlineLevel="0" collapsed="false">
      <c r="A2039" s="4" t="n">
        <f aca="false">WORKDAY(A2038, 1)</f>
        <v>46736</v>
      </c>
      <c r="B2039" s="33" t="n">
        <f aca="false">DATE(2000, MONTH(A2039), DAY(A2039))</f>
        <v>36875</v>
      </c>
      <c r="C2039" s="33" t="n">
        <f aca="false">VLOOKUP(B2039, $R$9:$S$13, 2)</f>
        <v>36880</v>
      </c>
      <c r="D2039" s="34" t="n">
        <f aca="false">IF(OR(C2039=B2039, AND(C2039&lt;&gt;C2038, C2038&gt;B2038)), 1, 0)</f>
        <v>0</v>
      </c>
      <c r="E2039" s="4" t="n">
        <f aca="false" t="array" ref="E2039:E2039">INDEX($A$9:A2038, MAX(IF($D$9:D2038=1, ROW(D$9:$D2038)-ROW($D$9)+1, 0)))</f>
        <v>46650</v>
      </c>
      <c r="F2039" s="36" t="n">
        <f aca="false">(A2039-$A$2)/365.25</f>
        <v>7.78097193702943</v>
      </c>
      <c r="G2039" s="37" t="n">
        <f aca="false">INDEX('Default Prob'!$P$5:$P$14,MIN(1+_xlfn.IFNA(MATCH(F2039,'Default Prob'!$F$5:$F$14,1),0),COUNT('Default Prob'!$P$5:$P$14)))</f>
        <v>0.0388543457092687</v>
      </c>
      <c r="H2039" s="37" t="n">
        <f aca="false">H2038*EXP(-G2038*(F2039-F2038))</f>
        <v>0.728392032226321</v>
      </c>
      <c r="I2039" s="38" t="n">
        <f aca="false">H2038-H2039</f>
        <v>7.74885727288233E-005</v>
      </c>
      <c r="J2039" s="39" t="n">
        <f aca="false">INDEX('Default Prob'!$C$3:$C$20, _xlfn.IFNA(MATCH(F2039, 'Default Prob'!$B$3:$B$20, 1), 1))</f>
        <v>-0.00279</v>
      </c>
      <c r="K2039" s="40" t="n">
        <f aca="false">1/((1+J2039)^F2039)</f>
        <v>1.02197727128023</v>
      </c>
      <c r="L2039" s="41" t="n">
        <f aca="false">IF(AND(D2039, A2039 &lt;= $G$2), $D$5*$D$2*(A2039-E2039)/365.25, 0)</f>
        <v>0</v>
      </c>
      <c r="M2039" s="41" t="n">
        <f aca="false">IF(A2039&lt;=$G$2, $D$5*$D$2*(A2039-E2039)/365.25, 0)</f>
        <v>0</v>
      </c>
      <c r="N2039" s="42" t="n">
        <f aca="false">(L2039*H2039 + M2039*I2039) * K2039</f>
        <v>0</v>
      </c>
      <c r="O2039" s="43" t="n">
        <f aca="false">IF(A2039&lt;=$G$2, $D$2*(1-$D$3), 0)</f>
        <v>0</v>
      </c>
      <c r="P2039" s="44" t="n">
        <f aca="false">O2039*I2039*K2039</f>
        <v>0</v>
      </c>
    </row>
    <row r="2040" customFormat="false" ht="15" hidden="false" customHeight="false" outlineLevel="0" collapsed="false">
      <c r="A2040" s="4" t="n">
        <f aca="false">WORKDAY(A2039, 1)</f>
        <v>46737</v>
      </c>
      <c r="B2040" s="33" t="n">
        <f aca="false">DATE(2000, MONTH(A2040), DAY(A2040))</f>
        <v>36876</v>
      </c>
      <c r="C2040" s="33" t="n">
        <f aca="false">VLOOKUP(B2040, $R$9:$S$13, 2)</f>
        <v>36880</v>
      </c>
      <c r="D2040" s="34" t="n">
        <f aca="false">IF(OR(C2040=B2040, AND(C2040&lt;&gt;C2039, C2039&gt;B2039)), 1, 0)</f>
        <v>0</v>
      </c>
      <c r="E2040" s="4" t="n">
        <f aca="false" t="array" ref="E2040:E2040">INDEX($A$9:A2039, MAX(IF($D$9:D2039=1, ROW(D$9:$D2039)-ROW($D$9)+1, 0)))</f>
        <v>46650</v>
      </c>
      <c r="F2040" s="36" t="n">
        <f aca="false">(A2040-$A$2)/365.25</f>
        <v>7.78370978781656</v>
      </c>
      <c r="G2040" s="37" t="n">
        <f aca="false">INDEX('Default Prob'!$P$5:$P$14,MIN(1+_xlfn.IFNA(MATCH(F2040,'Default Prob'!$F$5:$F$14,1),0),COUNT('Default Prob'!$P$5:$P$14)))</f>
        <v>0.0388543457092687</v>
      </c>
      <c r="H2040" s="37" t="n">
        <f aca="false">H2039*EXP(-G2039*(F2040-F2039))</f>
        <v>0.728314551896187</v>
      </c>
      <c r="I2040" s="38" t="n">
        <f aca="false">H2039-H2040</f>
        <v>7.74803301343274E-005</v>
      </c>
      <c r="J2040" s="39" t="n">
        <f aca="false">INDEX('Default Prob'!$C$3:$C$20, _xlfn.IFNA(MATCH(F2040, 'Default Prob'!$B$3:$B$20, 1), 1))</f>
        <v>-0.00279</v>
      </c>
      <c r="K2040" s="40" t="n">
        <f aca="false">1/((1+J2040)^F2040)</f>
        <v>1.02198508869983</v>
      </c>
      <c r="L2040" s="41" t="n">
        <f aca="false">IF(AND(D2040, A2040 &lt;= $G$2), $D$5*$D$2*(A2040-E2040)/365.25, 0)</f>
        <v>0</v>
      </c>
      <c r="M2040" s="41" t="n">
        <f aca="false">IF(A2040&lt;=$G$2, $D$5*$D$2*(A2040-E2040)/365.25, 0)</f>
        <v>0</v>
      </c>
      <c r="N2040" s="42" t="n">
        <f aca="false">(L2040*H2040 + M2040*I2040) * K2040</f>
        <v>0</v>
      </c>
      <c r="O2040" s="43" t="n">
        <f aca="false">IF(A2040&lt;=$G$2, $D$2*(1-$D$3), 0)</f>
        <v>0</v>
      </c>
      <c r="P2040" s="44" t="n">
        <f aca="false">O2040*I2040*K2040</f>
        <v>0</v>
      </c>
    </row>
    <row r="2041" customFormat="false" ht="15" hidden="false" customHeight="false" outlineLevel="0" collapsed="false">
      <c r="A2041" s="4" t="n">
        <f aca="false">WORKDAY(A2040, 1)</f>
        <v>46738</v>
      </c>
      <c r="B2041" s="33" t="n">
        <f aca="false">DATE(2000, MONTH(A2041), DAY(A2041))</f>
        <v>36877</v>
      </c>
      <c r="C2041" s="33" t="n">
        <f aca="false">VLOOKUP(B2041, $R$9:$S$13, 2)</f>
        <v>36880</v>
      </c>
      <c r="D2041" s="34" t="n">
        <f aca="false">IF(OR(C2041=B2041, AND(C2041&lt;&gt;C2040, C2040&gt;B2040)), 1, 0)</f>
        <v>0</v>
      </c>
      <c r="E2041" s="4" t="n">
        <f aca="false" t="array" ref="E2041:E2041">INDEX($A$9:A2040, MAX(IF($D$9:D2040=1, ROW(D$9:$D2040)-ROW($D$9)+1, 0)))</f>
        <v>46650</v>
      </c>
      <c r="F2041" s="36" t="n">
        <f aca="false">(A2041-$A$2)/365.25</f>
        <v>7.7864476386037</v>
      </c>
      <c r="G2041" s="37" t="n">
        <f aca="false">INDEX('Default Prob'!$P$5:$P$14,MIN(1+_xlfn.IFNA(MATCH(F2041,'Default Prob'!$F$5:$F$14,1),0),COUNT('Default Prob'!$P$5:$P$14)))</f>
        <v>0.0388543457092687</v>
      </c>
      <c r="H2041" s="37" t="n">
        <f aca="false">H2040*EXP(-G2040*(F2041-F2040))</f>
        <v>0.72823707980777</v>
      </c>
      <c r="I2041" s="38" t="n">
        <f aca="false">H2040-H2041</f>
        <v>7.74720884165747E-005</v>
      </c>
      <c r="J2041" s="39" t="n">
        <f aca="false">INDEX('Default Prob'!$C$3:$C$20, _xlfn.IFNA(MATCH(F2041, 'Default Prob'!$B$3:$B$20, 1), 1))</f>
        <v>-0.00279</v>
      </c>
      <c r="K2041" s="40" t="n">
        <f aca="false">1/((1+J2041)^F2041)</f>
        <v>1.02199290617922</v>
      </c>
      <c r="L2041" s="41" t="n">
        <f aca="false">IF(AND(D2041, A2041 &lt;= $G$2), $D$5*$D$2*(A2041-E2041)/365.25, 0)</f>
        <v>0</v>
      </c>
      <c r="M2041" s="41" t="n">
        <f aca="false">IF(A2041&lt;=$G$2, $D$5*$D$2*(A2041-E2041)/365.25, 0)</f>
        <v>0</v>
      </c>
      <c r="N2041" s="42" t="n">
        <f aca="false">(L2041*H2041 + M2041*I2041) * K2041</f>
        <v>0</v>
      </c>
      <c r="O2041" s="43" t="n">
        <f aca="false">IF(A2041&lt;=$G$2, $D$2*(1-$D$3), 0)</f>
        <v>0</v>
      </c>
      <c r="P2041" s="44" t="n">
        <f aca="false">O2041*I2041*K2041</f>
        <v>0</v>
      </c>
    </row>
    <row r="2042" customFormat="false" ht="15" hidden="false" customHeight="false" outlineLevel="0" collapsed="false">
      <c r="A2042" s="4" t="n">
        <f aca="false">WORKDAY(A2041, 1)</f>
        <v>46741</v>
      </c>
      <c r="B2042" s="33" t="n">
        <f aca="false">DATE(2000, MONTH(A2042), DAY(A2042))</f>
        <v>36880</v>
      </c>
      <c r="C2042" s="33" t="n">
        <f aca="false">VLOOKUP(B2042, $R$9:$S$13, 2)</f>
        <v>36880</v>
      </c>
      <c r="D2042" s="34" t="n">
        <f aca="false">IF(OR(C2042=B2042, AND(C2042&lt;&gt;C2041, C2041&gt;B2041)), 1, 0)</f>
        <v>1</v>
      </c>
      <c r="E2042" s="4" t="n">
        <f aca="false" t="array" ref="E2042:E2042">INDEX($A$9:A2041, MAX(IF($D$9:D2041=1, ROW(D$9:$D2041)-ROW($D$9)+1, 0)))</f>
        <v>46650</v>
      </c>
      <c r="F2042" s="36" t="n">
        <f aca="false">(A2042-$A$2)/365.25</f>
        <v>7.79466119096509</v>
      </c>
      <c r="G2042" s="37" t="n">
        <f aca="false">INDEX('Default Prob'!$P$5:$P$14,MIN(1+_xlfn.IFNA(MATCH(F2042,'Default Prob'!$F$5:$F$14,1),0),COUNT('Default Prob'!$P$5:$P$14)))</f>
        <v>0.0388543457092687</v>
      </c>
      <c r="H2042" s="37" t="n">
        <f aca="false">H2041*EXP(-G2041*(F2042-F2041))</f>
        <v>0.728004712984061</v>
      </c>
      <c r="I2042" s="38" t="n">
        <f aca="false">H2041-H2042</f>
        <v>0.000232366823709307</v>
      </c>
      <c r="J2042" s="39" t="n">
        <f aca="false">INDEX('Default Prob'!$C$3:$C$20, _xlfn.IFNA(MATCH(F2042, 'Default Prob'!$B$3:$B$20, 1), 1))</f>
        <v>-0.00279</v>
      </c>
      <c r="K2042" s="40" t="n">
        <f aca="false">1/((1+J2042)^F2042)</f>
        <v>1.0220163589762</v>
      </c>
      <c r="L2042" s="41" t="n">
        <f aca="false">IF(AND(D2042, A2042 &lt;= $G$2), $D$5*$D$2*(A2042-E2042)/365.25, 0)</f>
        <v>0</v>
      </c>
      <c r="M2042" s="41" t="n">
        <f aca="false">IF(A2042&lt;=$G$2, $D$5*$D$2*(A2042-E2042)/365.25, 0)</f>
        <v>0</v>
      </c>
      <c r="N2042" s="42" t="n">
        <f aca="false">(L2042*H2042 + M2042*I2042) * K2042</f>
        <v>0</v>
      </c>
      <c r="O2042" s="43" t="n">
        <f aca="false">IF(A2042&lt;=$G$2, $D$2*(1-$D$3), 0)</f>
        <v>0</v>
      </c>
      <c r="P2042" s="44" t="n">
        <f aca="false">O2042*I2042*K2042</f>
        <v>0</v>
      </c>
    </row>
    <row r="2043" customFormat="false" ht="15" hidden="false" customHeight="false" outlineLevel="0" collapsed="false">
      <c r="A2043" s="4" t="n">
        <f aca="false">WORKDAY(A2042, 1)</f>
        <v>46742</v>
      </c>
      <c r="B2043" s="33" t="n">
        <f aca="false">DATE(2000, MONTH(A2043), DAY(A2043))</f>
        <v>36881</v>
      </c>
      <c r="C2043" s="33" t="n">
        <f aca="false">VLOOKUP(B2043, $R$9:$S$13, 2)</f>
        <v>36605</v>
      </c>
      <c r="D2043" s="34" t="n">
        <f aca="false">IF(OR(C2043=B2043, AND(C2043&lt;&gt;C2042, C2042&gt;B2042)), 1, 0)</f>
        <v>0</v>
      </c>
      <c r="E2043" s="4" t="n">
        <f aca="false" t="array" ref="E2043:E2043">INDEX($A$9:A2042, MAX(IF($D$9:D2042=1, ROW(D$9:$D2042)-ROW($D$9)+1, 0)))</f>
        <v>46741</v>
      </c>
      <c r="F2043" s="36" t="n">
        <f aca="false">(A2043-$A$2)/365.25</f>
        <v>7.79739904175222</v>
      </c>
      <c r="G2043" s="37" t="n">
        <f aca="false">INDEX('Default Prob'!$P$5:$P$14,MIN(1+_xlfn.IFNA(MATCH(F2043,'Default Prob'!$F$5:$F$14,1),0),COUNT('Default Prob'!$P$5:$P$14)))</f>
        <v>0.0388543457092687</v>
      </c>
      <c r="H2043" s="37" t="n">
        <f aca="false">H2042*EXP(-G2042*(F2043-F2042))</f>
        <v>0.72792727385375</v>
      </c>
      <c r="I2043" s="38" t="n">
        <f aca="false">H2042-H2043</f>
        <v>7.74391303113298E-005</v>
      </c>
      <c r="J2043" s="39" t="n">
        <f aca="false">INDEX('Default Prob'!$C$3:$C$20, _xlfn.IFNA(MATCH(F2043, 'Default Prob'!$B$3:$B$20, 1), 1))</f>
        <v>-0.00279</v>
      </c>
      <c r="K2043" s="40" t="n">
        <f aca="false">1/((1+J2043)^F2043)</f>
        <v>1.02202417669479</v>
      </c>
      <c r="L2043" s="41" t="n">
        <f aca="false">IF(AND(D2043, A2043 &lt;= $G$2), $D$5*$D$2*(A2043-E2043)/365.25, 0)</f>
        <v>0</v>
      </c>
      <c r="M2043" s="41" t="n">
        <f aca="false">IF(A2043&lt;=$G$2, $D$5*$D$2*(A2043-E2043)/365.25, 0)</f>
        <v>0</v>
      </c>
      <c r="N2043" s="42" t="n">
        <f aca="false">(L2043*H2043 + M2043*I2043) * K2043</f>
        <v>0</v>
      </c>
      <c r="O2043" s="43" t="n">
        <f aca="false">IF(A2043&lt;=$G$2, $D$2*(1-$D$3), 0)</f>
        <v>0</v>
      </c>
      <c r="P2043" s="44" t="n">
        <f aca="false">O2043*I2043*K2043</f>
        <v>0</v>
      </c>
    </row>
    <row r="2044" customFormat="false" ht="15" hidden="false" customHeight="false" outlineLevel="0" collapsed="false">
      <c r="A2044" s="4" t="n">
        <f aca="false">WORKDAY(A2043, 1)</f>
        <v>46743</v>
      </c>
      <c r="B2044" s="33" t="n">
        <f aca="false">DATE(2000, MONTH(A2044), DAY(A2044))</f>
        <v>36882</v>
      </c>
      <c r="C2044" s="33" t="n">
        <f aca="false">VLOOKUP(B2044, $R$9:$S$13, 2)</f>
        <v>36605</v>
      </c>
      <c r="D2044" s="34" t="n">
        <f aca="false">IF(OR(C2044=B2044, AND(C2044&lt;&gt;C2043, C2043&gt;B2043)), 1, 0)</f>
        <v>0</v>
      </c>
      <c r="E2044" s="4" t="n">
        <f aca="false" t="array" ref="E2044:E2044">INDEX($A$9:A2043, MAX(IF($D$9:D2043=1, ROW(D$9:$D2043)-ROW($D$9)+1, 0)))</f>
        <v>46741</v>
      </c>
      <c r="F2044" s="36" t="n">
        <f aca="false">(A2044-$A$2)/365.25</f>
        <v>7.80013689253936</v>
      </c>
      <c r="G2044" s="37" t="n">
        <f aca="false">INDEX('Default Prob'!$P$5:$P$14,MIN(1+_xlfn.IFNA(MATCH(F2044,'Default Prob'!$F$5:$F$14,1),0),COUNT('Default Prob'!$P$5:$P$14)))</f>
        <v>0.0388543457092687</v>
      </c>
      <c r="H2044" s="37" t="n">
        <f aca="false">H2043*EXP(-G2043*(F2044-F2043))</f>
        <v>0.727849842960774</v>
      </c>
      <c r="I2044" s="38" t="n">
        <f aca="false">H2043-H2044</f>
        <v>7.74308929760714E-005</v>
      </c>
      <c r="J2044" s="39" t="n">
        <f aca="false">INDEX('Default Prob'!$C$3:$C$20, _xlfn.IFNA(MATCH(F2044, 'Default Prob'!$B$3:$B$20, 1), 1))</f>
        <v>-0.00279</v>
      </c>
      <c r="K2044" s="40" t="n">
        <f aca="false">1/((1+J2044)^F2044)</f>
        <v>1.02203199447318</v>
      </c>
      <c r="L2044" s="41" t="n">
        <f aca="false">IF(AND(D2044, A2044 &lt;= $G$2), $D$5*$D$2*(A2044-E2044)/365.25, 0)</f>
        <v>0</v>
      </c>
      <c r="M2044" s="41" t="n">
        <f aca="false">IF(A2044&lt;=$G$2, $D$5*$D$2*(A2044-E2044)/365.25, 0)</f>
        <v>0</v>
      </c>
      <c r="N2044" s="42" t="n">
        <f aca="false">(L2044*H2044 + M2044*I2044) * K2044</f>
        <v>0</v>
      </c>
      <c r="O2044" s="43" t="n">
        <f aca="false">IF(A2044&lt;=$G$2, $D$2*(1-$D$3), 0)</f>
        <v>0</v>
      </c>
      <c r="P2044" s="44" t="n">
        <f aca="false">O2044*I2044*K2044</f>
        <v>0</v>
      </c>
    </row>
    <row r="2045" customFormat="false" ht="15" hidden="false" customHeight="false" outlineLevel="0" collapsed="false">
      <c r="A2045" s="4" t="n">
        <f aca="false">WORKDAY(A2044, 1)</f>
        <v>46744</v>
      </c>
      <c r="B2045" s="33" t="n">
        <f aca="false">DATE(2000, MONTH(A2045), DAY(A2045))</f>
        <v>36883</v>
      </c>
      <c r="C2045" s="33" t="n">
        <f aca="false">VLOOKUP(B2045, $R$9:$S$13, 2)</f>
        <v>36605</v>
      </c>
      <c r="D2045" s="34" t="n">
        <f aca="false">IF(OR(C2045=B2045, AND(C2045&lt;&gt;C2044, C2044&gt;B2044)), 1, 0)</f>
        <v>0</v>
      </c>
      <c r="E2045" s="4" t="n">
        <f aca="false" t="array" ref="E2045:E2045">INDEX($A$9:A2044, MAX(IF($D$9:D2044=1, ROW(D$9:$D2044)-ROW($D$9)+1, 0)))</f>
        <v>46741</v>
      </c>
      <c r="F2045" s="36" t="n">
        <f aca="false">(A2045-$A$2)/365.25</f>
        <v>7.80287474332649</v>
      </c>
      <c r="G2045" s="37" t="n">
        <f aca="false">INDEX('Default Prob'!$P$5:$P$14,MIN(1+_xlfn.IFNA(MATCH(F2045,'Default Prob'!$F$5:$F$14,1),0),COUNT('Default Prob'!$P$5:$P$14)))</f>
        <v>0.0388543457092687</v>
      </c>
      <c r="H2045" s="37" t="n">
        <f aca="false">H2044*EXP(-G2044*(F2045-F2044))</f>
        <v>0.727772420304257</v>
      </c>
      <c r="I2045" s="38" t="n">
        <f aca="false">H2044-H2045</f>
        <v>7.74226565170011E-005</v>
      </c>
      <c r="J2045" s="39" t="n">
        <f aca="false">INDEX('Default Prob'!$C$3:$C$20, _xlfn.IFNA(MATCH(F2045, 'Default Prob'!$B$3:$B$20, 1), 1))</f>
        <v>-0.00279</v>
      </c>
      <c r="K2045" s="40" t="n">
        <f aca="false">1/((1+J2045)^F2045)</f>
        <v>1.02203981231137</v>
      </c>
      <c r="L2045" s="41" t="n">
        <f aca="false">IF(AND(D2045, A2045 &lt;= $G$2), $D$5*$D$2*(A2045-E2045)/365.25, 0)</f>
        <v>0</v>
      </c>
      <c r="M2045" s="41" t="n">
        <f aca="false">IF(A2045&lt;=$G$2, $D$5*$D$2*(A2045-E2045)/365.25, 0)</f>
        <v>0</v>
      </c>
      <c r="N2045" s="42" t="n">
        <f aca="false">(L2045*H2045 + M2045*I2045) * K2045</f>
        <v>0</v>
      </c>
      <c r="O2045" s="43" t="n">
        <f aca="false">IF(A2045&lt;=$G$2, $D$2*(1-$D$3), 0)</f>
        <v>0</v>
      </c>
      <c r="P2045" s="44" t="n">
        <f aca="false">O2045*I2045*K2045</f>
        <v>0</v>
      </c>
    </row>
    <row r="2046" customFormat="false" ht="15" hidden="false" customHeight="false" outlineLevel="0" collapsed="false">
      <c r="A2046" s="4" t="n">
        <f aca="false">WORKDAY(A2045, 1)</f>
        <v>46745</v>
      </c>
      <c r="B2046" s="33" t="n">
        <f aca="false">DATE(2000, MONTH(A2046), DAY(A2046))</f>
        <v>36884</v>
      </c>
      <c r="C2046" s="33" t="n">
        <f aca="false">VLOOKUP(B2046, $R$9:$S$13, 2)</f>
        <v>36605</v>
      </c>
      <c r="D2046" s="34" t="n">
        <f aca="false">IF(OR(C2046=B2046, AND(C2046&lt;&gt;C2045, C2045&gt;B2045)), 1, 0)</f>
        <v>0</v>
      </c>
      <c r="E2046" s="4" t="n">
        <f aca="false" t="array" ref="E2046:E2046">INDEX($A$9:A2045, MAX(IF($D$9:D2045=1, ROW(D$9:$D2045)-ROW($D$9)+1, 0)))</f>
        <v>46741</v>
      </c>
      <c r="F2046" s="36" t="n">
        <f aca="false">(A2046-$A$2)/365.25</f>
        <v>7.80561259411362</v>
      </c>
      <c r="G2046" s="37" t="n">
        <f aca="false">INDEX('Default Prob'!$P$5:$P$14,MIN(1+_xlfn.IFNA(MATCH(F2046,'Default Prob'!$F$5:$F$14,1),0),COUNT('Default Prob'!$P$5:$P$14)))</f>
        <v>0.0388543457092687</v>
      </c>
      <c r="H2046" s="37" t="n">
        <f aca="false">H2045*EXP(-G2045*(F2046-F2045))</f>
        <v>0.727695005883323</v>
      </c>
      <c r="I2046" s="38" t="n">
        <f aca="false">H2045-H2046</f>
        <v>7.74144209341188E-005</v>
      </c>
      <c r="J2046" s="39" t="n">
        <f aca="false">INDEX('Default Prob'!$C$3:$C$20, _xlfn.IFNA(MATCH(F2046, 'Default Prob'!$B$3:$B$20, 1), 1))</f>
        <v>-0.00279</v>
      </c>
      <c r="K2046" s="40" t="n">
        <f aca="false">1/((1+J2046)^F2046)</f>
        <v>1.02204763020937</v>
      </c>
      <c r="L2046" s="41" t="n">
        <f aca="false">IF(AND(D2046, A2046 &lt;= $G$2), $D$5*$D$2*(A2046-E2046)/365.25, 0)</f>
        <v>0</v>
      </c>
      <c r="M2046" s="41" t="n">
        <f aca="false">IF(A2046&lt;=$G$2, $D$5*$D$2*(A2046-E2046)/365.25, 0)</f>
        <v>0</v>
      </c>
      <c r="N2046" s="42" t="n">
        <f aca="false">(L2046*H2046 + M2046*I2046) * K2046</f>
        <v>0</v>
      </c>
      <c r="O2046" s="43" t="n">
        <f aca="false">IF(A2046&lt;=$G$2, $D$2*(1-$D$3), 0)</f>
        <v>0</v>
      </c>
      <c r="P2046" s="44" t="n">
        <f aca="false">O2046*I2046*K2046</f>
        <v>0</v>
      </c>
    </row>
    <row r="2047" customFormat="false" ht="15" hidden="false" customHeight="false" outlineLevel="0" collapsed="false">
      <c r="A2047" s="4" t="n">
        <f aca="false">WORKDAY(A2046, 1)</f>
        <v>46748</v>
      </c>
      <c r="B2047" s="33" t="n">
        <f aca="false">DATE(2000, MONTH(A2047), DAY(A2047))</f>
        <v>36887</v>
      </c>
      <c r="C2047" s="33" t="n">
        <f aca="false">VLOOKUP(B2047, $R$9:$S$13, 2)</f>
        <v>36605</v>
      </c>
      <c r="D2047" s="34" t="n">
        <f aca="false">IF(OR(C2047=B2047, AND(C2047&lt;&gt;C2046, C2046&gt;B2046)), 1, 0)</f>
        <v>0</v>
      </c>
      <c r="E2047" s="4" t="n">
        <f aca="false" t="array" ref="E2047:E2047">INDEX($A$9:A2046, MAX(IF($D$9:D2046=1, ROW(D$9:$D2046)-ROW($D$9)+1, 0)))</f>
        <v>46741</v>
      </c>
      <c r="F2047" s="36" t="n">
        <f aca="false">(A2047-$A$2)/365.25</f>
        <v>7.81382614647502</v>
      </c>
      <c r="G2047" s="37" t="n">
        <f aca="false">INDEX('Default Prob'!$P$5:$P$14,MIN(1+_xlfn.IFNA(MATCH(F2047,'Default Prob'!$F$5:$F$14,1),0),COUNT('Default Prob'!$P$5:$P$14)))</f>
        <v>0.0388543457092687</v>
      </c>
      <c r="H2047" s="37" t="n">
        <f aca="false">H2046*EXP(-G2046*(F2047-F2046))</f>
        <v>0.727462812025258</v>
      </c>
      <c r="I2047" s="38" t="n">
        <f aca="false">H2046-H2047</f>
        <v>0.0002321938580645</v>
      </c>
      <c r="J2047" s="39" t="n">
        <f aca="false">INDEX('Default Prob'!$C$3:$C$20, _xlfn.IFNA(MATCH(F2047, 'Default Prob'!$B$3:$B$20, 1), 1))</f>
        <v>-0.00279</v>
      </c>
      <c r="K2047" s="40" t="n">
        <f aca="false">1/((1+J2047)^F2047)</f>
        <v>1.02207108426216</v>
      </c>
      <c r="L2047" s="41" t="n">
        <f aca="false">IF(AND(D2047, A2047 &lt;= $G$2), $D$5*$D$2*(A2047-E2047)/365.25, 0)</f>
        <v>0</v>
      </c>
      <c r="M2047" s="41" t="n">
        <f aca="false">IF(A2047&lt;=$G$2, $D$5*$D$2*(A2047-E2047)/365.25, 0)</f>
        <v>0</v>
      </c>
      <c r="N2047" s="42" t="n">
        <f aca="false">(L2047*H2047 + M2047*I2047) * K2047</f>
        <v>0</v>
      </c>
      <c r="O2047" s="43" t="n">
        <f aca="false">IF(A2047&lt;=$G$2, $D$2*(1-$D$3), 0)</f>
        <v>0</v>
      </c>
      <c r="P2047" s="44" t="n">
        <f aca="false">O2047*I2047*K2047</f>
        <v>0</v>
      </c>
    </row>
    <row r="2048" customFormat="false" ht="15" hidden="false" customHeight="false" outlineLevel="0" collapsed="false">
      <c r="A2048" s="4" t="n">
        <f aca="false">WORKDAY(A2047, 1)</f>
        <v>46749</v>
      </c>
      <c r="B2048" s="33" t="n">
        <f aca="false">DATE(2000, MONTH(A2048), DAY(A2048))</f>
        <v>36888</v>
      </c>
      <c r="C2048" s="33" t="n">
        <f aca="false">VLOOKUP(B2048, $R$9:$S$13, 2)</f>
        <v>36605</v>
      </c>
      <c r="D2048" s="34" t="n">
        <f aca="false">IF(OR(C2048=B2048, AND(C2048&lt;&gt;C2047, C2047&gt;B2047)), 1, 0)</f>
        <v>0</v>
      </c>
      <c r="E2048" s="4" t="n">
        <f aca="false" t="array" ref="E2048:E2048">INDEX($A$9:A2047, MAX(IF($D$9:D2047=1, ROW(D$9:$D2047)-ROW($D$9)+1, 0)))</f>
        <v>46741</v>
      </c>
      <c r="F2048" s="36" t="n">
        <f aca="false">(A2048-$A$2)/365.25</f>
        <v>7.81656399726215</v>
      </c>
      <c r="G2048" s="37" t="n">
        <f aca="false">INDEX('Default Prob'!$P$5:$P$14,MIN(1+_xlfn.IFNA(MATCH(F2048,'Default Prob'!$F$5:$F$14,1),0),COUNT('Default Prob'!$P$5:$P$14)))</f>
        <v>0.0388543457092687</v>
      </c>
      <c r="H2048" s="37" t="n">
        <f aca="false">H2047*EXP(-G2047*(F2048-F2047))</f>
        <v>0.727385430537896</v>
      </c>
      <c r="I2048" s="38" t="n">
        <f aca="false">H2047-H2048</f>
        <v>7.73814873618051E-005</v>
      </c>
      <c r="J2048" s="39" t="n">
        <f aca="false">INDEX('Default Prob'!$C$3:$C$20, _xlfn.IFNA(MATCH(F2048, 'Default Prob'!$B$3:$B$20, 1), 1))</f>
        <v>-0.00279</v>
      </c>
      <c r="K2048" s="40" t="n">
        <f aca="false">1/((1+J2048)^F2048)</f>
        <v>1.02207890239936</v>
      </c>
      <c r="L2048" s="41" t="n">
        <f aca="false">IF(AND(D2048, A2048 &lt;= $G$2), $D$5*$D$2*(A2048-E2048)/365.25, 0)</f>
        <v>0</v>
      </c>
      <c r="M2048" s="41" t="n">
        <f aca="false">IF(A2048&lt;=$G$2, $D$5*$D$2*(A2048-E2048)/365.25, 0)</f>
        <v>0</v>
      </c>
      <c r="N2048" s="42" t="n">
        <f aca="false">(L2048*H2048 + M2048*I2048) * K2048</f>
        <v>0</v>
      </c>
      <c r="O2048" s="43" t="n">
        <f aca="false">IF(A2048&lt;=$G$2, $D$2*(1-$D$3), 0)</f>
        <v>0</v>
      </c>
      <c r="P2048" s="44" t="n">
        <f aca="false">O2048*I2048*K2048</f>
        <v>0</v>
      </c>
    </row>
    <row r="2049" customFormat="false" ht="15" hidden="false" customHeight="false" outlineLevel="0" collapsed="false">
      <c r="A2049" s="4" t="n">
        <f aca="false">WORKDAY(A2048, 1)</f>
        <v>46750</v>
      </c>
      <c r="B2049" s="33" t="n">
        <f aca="false">DATE(2000, MONTH(A2049), DAY(A2049))</f>
        <v>36889</v>
      </c>
      <c r="C2049" s="33" t="n">
        <f aca="false">VLOOKUP(B2049, $R$9:$S$13, 2)</f>
        <v>36605</v>
      </c>
      <c r="D2049" s="34" t="n">
        <f aca="false">IF(OR(C2049=B2049, AND(C2049&lt;&gt;C2048, C2048&gt;B2048)), 1, 0)</f>
        <v>0</v>
      </c>
      <c r="E2049" s="4" t="n">
        <f aca="false" t="array" ref="E2049:E2049">INDEX($A$9:A2048, MAX(IF($D$9:D2048=1, ROW(D$9:$D2048)-ROW($D$9)+1, 0)))</f>
        <v>46741</v>
      </c>
      <c r="F2049" s="36" t="n">
        <f aca="false">(A2049-$A$2)/365.25</f>
        <v>7.81930184804928</v>
      </c>
      <c r="G2049" s="37" t="n">
        <f aca="false">INDEX('Default Prob'!$P$5:$P$14,MIN(1+_xlfn.IFNA(MATCH(F2049,'Default Prob'!$F$5:$F$14,1),0),COUNT('Default Prob'!$P$5:$P$14)))</f>
        <v>0.0388543457092687</v>
      </c>
      <c r="H2049" s="37" t="n">
        <f aca="false">H2048*EXP(-G2048*(F2049-F2048))</f>
        <v>0.727308057281738</v>
      </c>
      <c r="I2049" s="38" t="n">
        <f aca="false">H2048-H2049</f>
        <v>7.73732561580864E-005</v>
      </c>
      <c r="J2049" s="39" t="n">
        <f aca="false">INDEX('Default Prob'!$C$3:$C$20, _xlfn.IFNA(MATCH(F2049, 'Default Prob'!$B$3:$B$20, 1), 1))</f>
        <v>-0.00279</v>
      </c>
      <c r="K2049" s="40" t="n">
        <f aca="false">1/((1+J2049)^F2049)</f>
        <v>1.02208672059636</v>
      </c>
      <c r="L2049" s="41" t="n">
        <f aca="false">IF(AND(D2049, A2049 &lt;= $G$2), $D$5*$D$2*(A2049-E2049)/365.25, 0)</f>
        <v>0</v>
      </c>
      <c r="M2049" s="41" t="n">
        <f aca="false">IF(A2049&lt;=$G$2, $D$5*$D$2*(A2049-E2049)/365.25, 0)</f>
        <v>0</v>
      </c>
      <c r="N2049" s="42" t="n">
        <f aca="false">(L2049*H2049 + M2049*I2049) * K2049</f>
        <v>0</v>
      </c>
      <c r="O2049" s="43" t="n">
        <f aca="false">IF(A2049&lt;=$G$2, $D$2*(1-$D$3), 0)</f>
        <v>0</v>
      </c>
      <c r="P2049" s="44" t="n">
        <f aca="false">O2049*I2049*K2049</f>
        <v>0</v>
      </c>
    </row>
    <row r="2050" customFormat="false" ht="15" hidden="false" customHeight="false" outlineLevel="0" collapsed="false">
      <c r="A2050" s="4" t="n">
        <f aca="false">WORKDAY(A2049, 1)</f>
        <v>46751</v>
      </c>
      <c r="B2050" s="33" t="n">
        <f aca="false">DATE(2000, MONTH(A2050), DAY(A2050))</f>
        <v>36890</v>
      </c>
      <c r="C2050" s="33" t="n">
        <f aca="false">VLOOKUP(B2050, $R$9:$S$13, 2)</f>
        <v>36605</v>
      </c>
      <c r="D2050" s="34" t="n">
        <f aca="false">IF(OR(C2050=B2050, AND(C2050&lt;&gt;C2049, C2049&gt;B2049)), 1, 0)</f>
        <v>0</v>
      </c>
      <c r="E2050" s="4" t="n">
        <f aca="false" t="array" ref="E2050:E2050">INDEX($A$9:A2049, MAX(IF($D$9:D2049=1, ROW(D$9:$D2049)-ROW($D$9)+1, 0)))</f>
        <v>46741</v>
      </c>
      <c r="F2050" s="36" t="n">
        <f aca="false">(A2050-$A$2)/365.25</f>
        <v>7.82203969883641</v>
      </c>
      <c r="G2050" s="37" t="n">
        <f aca="false">INDEX('Default Prob'!$P$5:$P$14,MIN(1+_xlfn.IFNA(MATCH(F2050,'Default Prob'!$F$5:$F$14,1),0),COUNT('Default Prob'!$P$5:$P$14)))</f>
        <v>0.0388543457092687</v>
      </c>
      <c r="H2050" s="37" t="n">
        <f aca="false">H2049*EXP(-G2049*(F2050-F2049))</f>
        <v>0.727230692255908</v>
      </c>
      <c r="I2050" s="38" t="n">
        <f aca="false">H2049-H2050</f>
        <v>7.73650258300007E-005</v>
      </c>
      <c r="J2050" s="39" t="n">
        <f aca="false">INDEX('Default Prob'!$C$3:$C$20, _xlfn.IFNA(MATCH(F2050, 'Default Prob'!$B$3:$B$20, 1), 1))</f>
        <v>-0.00279</v>
      </c>
      <c r="K2050" s="40" t="n">
        <f aca="false">1/((1+J2050)^F2050)</f>
        <v>1.02209453885317</v>
      </c>
      <c r="L2050" s="41" t="n">
        <f aca="false">IF(AND(D2050, A2050 &lt;= $G$2), $D$5*$D$2*(A2050-E2050)/365.25, 0)</f>
        <v>0</v>
      </c>
      <c r="M2050" s="41" t="n">
        <f aca="false">IF(A2050&lt;=$G$2, $D$5*$D$2*(A2050-E2050)/365.25, 0)</f>
        <v>0</v>
      </c>
      <c r="N2050" s="42" t="n">
        <f aca="false">(L2050*H2050 + M2050*I2050) * K2050</f>
        <v>0</v>
      </c>
      <c r="O2050" s="43" t="n">
        <f aca="false">IF(A2050&lt;=$G$2, $D$2*(1-$D$3), 0)</f>
        <v>0</v>
      </c>
      <c r="P2050" s="44" t="n">
        <f aca="false">O2050*I2050*K2050</f>
        <v>0</v>
      </c>
    </row>
    <row r="2051" customFormat="false" ht="15" hidden="false" customHeight="false" outlineLevel="0" collapsed="false">
      <c r="A2051" s="4" t="n">
        <f aca="false">WORKDAY(A2050, 1)</f>
        <v>46752</v>
      </c>
      <c r="B2051" s="33" t="n">
        <f aca="false">DATE(2000, MONTH(A2051), DAY(A2051))</f>
        <v>36891</v>
      </c>
      <c r="C2051" s="33" t="n">
        <f aca="false">VLOOKUP(B2051, $R$9:$S$13, 2)</f>
        <v>36605</v>
      </c>
      <c r="D2051" s="34" t="n">
        <f aca="false">IF(OR(C2051=B2051, AND(C2051&lt;&gt;C2050, C2050&gt;B2050)), 1, 0)</f>
        <v>0</v>
      </c>
      <c r="E2051" s="4" t="n">
        <f aca="false" t="array" ref="E2051:E2051">INDEX($A$9:A2050, MAX(IF($D$9:D2050=1, ROW(D$9:$D2050)-ROW($D$9)+1, 0)))</f>
        <v>46741</v>
      </c>
      <c r="F2051" s="36" t="n">
        <f aca="false">(A2051-$A$2)/365.25</f>
        <v>7.82477754962355</v>
      </c>
      <c r="G2051" s="37" t="n">
        <f aca="false">INDEX('Default Prob'!$P$5:$P$14,MIN(1+_xlfn.IFNA(MATCH(F2051,'Default Prob'!$F$5:$F$14,1),0),COUNT('Default Prob'!$P$5:$P$14)))</f>
        <v>0.0388543457092687</v>
      </c>
      <c r="H2051" s="37" t="n">
        <f aca="false">H2050*EXP(-G2050*(F2051-F2050))</f>
        <v>0.727153335459531</v>
      </c>
      <c r="I2051" s="38" t="n">
        <f aca="false">H2050-H2051</f>
        <v>7.73567963773258E-005</v>
      </c>
      <c r="J2051" s="39" t="n">
        <f aca="false">INDEX('Default Prob'!$C$3:$C$20, _xlfn.IFNA(MATCH(F2051, 'Default Prob'!$B$3:$B$20, 1), 1))</f>
        <v>-0.00279</v>
      </c>
      <c r="K2051" s="40" t="n">
        <f aca="false">1/((1+J2051)^F2051)</f>
        <v>1.02210235716978</v>
      </c>
      <c r="L2051" s="41" t="n">
        <f aca="false">IF(AND(D2051, A2051 &lt;= $G$2), $D$5*$D$2*(A2051-E2051)/365.25, 0)</f>
        <v>0</v>
      </c>
      <c r="M2051" s="41" t="n">
        <f aca="false">IF(A2051&lt;=$G$2, $D$5*$D$2*(A2051-E2051)/365.25, 0)</f>
        <v>0</v>
      </c>
      <c r="N2051" s="42" t="n">
        <f aca="false">(L2051*H2051 + M2051*I2051) * K2051</f>
        <v>0</v>
      </c>
      <c r="O2051" s="43" t="n">
        <f aca="false">IF(A2051&lt;=$G$2, $D$2*(1-$D$3), 0)</f>
        <v>0</v>
      </c>
      <c r="P2051" s="44" t="n">
        <f aca="false">O2051*I2051*K2051</f>
        <v>0</v>
      </c>
    </row>
    <row r="2052" customFormat="false" ht="15" hidden="false" customHeight="false" outlineLevel="0" collapsed="false">
      <c r="A2052" s="4" t="n">
        <f aca="false">WORKDAY(A2051, 1)</f>
        <v>46755</v>
      </c>
      <c r="B2052" s="33" t="n">
        <f aca="false">DATE(2000, MONTH(A2052), DAY(A2052))</f>
        <v>36528</v>
      </c>
      <c r="C2052" s="33" t="n">
        <f aca="false">VLOOKUP(B2052, $R$9:$S$13, 2)</f>
        <v>36605</v>
      </c>
      <c r="D2052" s="34" t="n">
        <f aca="false">IF(OR(C2052=B2052, AND(C2052&lt;&gt;C2051, C2051&gt;B2051)), 1, 0)</f>
        <v>0</v>
      </c>
      <c r="E2052" s="4" t="n">
        <f aca="false" t="array" ref="E2052:E2052">INDEX($A$9:A2051, MAX(IF($D$9:D2051=1, ROW(D$9:$D2051)-ROW($D$9)+1, 0)))</f>
        <v>46741</v>
      </c>
      <c r="F2052" s="36" t="n">
        <f aca="false">(A2052-$A$2)/365.25</f>
        <v>7.83299110198494</v>
      </c>
      <c r="G2052" s="37" t="n">
        <f aca="false">INDEX('Default Prob'!$P$5:$P$14,MIN(1+_xlfn.IFNA(MATCH(F2052,'Default Prob'!$F$5:$F$14,1),0),COUNT('Default Prob'!$P$5:$P$14)))</f>
        <v>0.0388543457092687</v>
      </c>
      <c r="H2052" s="37" t="n">
        <f aca="false">H2051*EXP(-G2051*(F2052-F2051))</f>
        <v>0.726921314438362</v>
      </c>
      <c r="I2052" s="38" t="n">
        <f aca="false">H2051-H2052</f>
        <v>0.00023202102116926</v>
      </c>
      <c r="J2052" s="39" t="n">
        <f aca="false">INDEX('Default Prob'!$C$3:$C$20, _xlfn.IFNA(MATCH(F2052, 'Default Prob'!$B$3:$B$20, 1), 1))</f>
        <v>-0.00279</v>
      </c>
      <c r="K2052" s="40" t="n">
        <f aca="false">1/((1+J2052)^F2052)</f>
        <v>1.02212581247845</v>
      </c>
      <c r="L2052" s="41" t="n">
        <f aca="false">IF(AND(D2052, A2052 &lt;= $G$2), $D$5*$D$2*(A2052-E2052)/365.25, 0)</f>
        <v>0</v>
      </c>
      <c r="M2052" s="41" t="n">
        <f aca="false">IF(A2052&lt;=$G$2, $D$5*$D$2*(A2052-E2052)/365.25, 0)</f>
        <v>0</v>
      </c>
      <c r="N2052" s="42" t="n">
        <f aca="false">(L2052*H2052 + M2052*I2052) * K2052</f>
        <v>0</v>
      </c>
      <c r="O2052" s="43" t="n">
        <f aca="false">IF(A2052&lt;=$G$2, $D$2*(1-$D$3), 0)</f>
        <v>0</v>
      </c>
      <c r="P2052" s="44" t="n">
        <f aca="false">O2052*I2052*K2052</f>
        <v>0</v>
      </c>
    </row>
    <row r="2053" customFormat="false" ht="15" hidden="false" customHeight="false" outlineLevel="0" collapsed="false">
      <c r="A2053" s="4" t="n">
        <f aca="false">WORKDAY(A2052, 1)</f>
        <v>46756</v>
      </c>
      <c r="B2053" s="33" t="n">
        <f aca="false">DATE(2000, MONTH(A2053), DAY(A2053))</f>
        <v>36529</v>
      </c>
      <c r="C2053" s="33" t="n">
        <f aca="false">VLOOKUP(B2053, $R$9:$S$13, 2)</f>
        <v>36605</v>
      </c>
      <c r="D2053" s="34" t="n">
        <f aca="false">IF(OR(C2053=B2053, AND(C2053&lt;&gt;C2052, C2052&gt;B2052)), 1, 0)</f>
        <v>0</v>
      </c>
      <c r="E2053" s="4" t="n">
        <f aca="false" t="array" ref="E2053:E2053">INDEX($A$9:A2052, MAX(IF($D$9:D2052=1, ROW(D$9:$D2052)-ROW($D$9)+1, 0)))</f>
        <v>46741</v>
      </c>
      <c r="F2053" s="36" t="n">
        <f aca="false">(A2053-$A$2)/365.25</f>
        <v>7.83572895277207</v>
      </c>
      <c r="G2053" s="37" t="n">
        <f aca="false">INDEX('Default Prob'!$P$5:$P$14,MIN(1+_xlfn.IFNA(MATCH(F2053,'Default Prob'!$F$5:$F$14,1),0),COUNT('Default Prob'!$P$5:$P$14)))</f>
        <v>0.0388543457092687</v>
      </c>
      <c r="H2053" s="37" t="n">
        <f aca="false">H2052*EXP(-G2052*(F2053-F2052))</f>
        <v>0.726843990551042</v>
      </c>
      <c r="I2053" s="38" t="n">
        <f aca="false">H2052-H2053</f>
        <v>7.73238873196247E-005</v>
      </c>
      <c r="J2053" s="39" t="n">
        <f aca="false">INDEX('Default Prob'!$C$3:$C$20, _xlfn.IFNA(MATCH(F2053, 'Default Prob'!$B$3:$B$20, 1), 1))</f>
        <v>-0.00279</v>
      </c>
      <c r="K2053" s="40" t="n">
        <f aca="false">1/((1+J2053)^F2053)</f>
        <v>1.02213363103429</v>
      </c>
      <c r="L2053" s="41" t="n">
        <f aca="false">IF(AND(D2053, A2053 &lt;= $G$2), $D$5*$D$2*(A2053-E2053)/365.25, 0)</f>
        <v>0</v>
      </c>
      <c r="M2053" s="41" t="n">
        <f aca="false">IF(A2053&lt;=$G$2, $D$5*$D$2*(A2053-E2053)/365.25, 0)</f>
        <v>0</v>
      </c>
      <c r="N2053" s="42" t="n">
        <f aca="false">(L2053*H2053 + M2053*I2053) * K2053</f>
        <v>0</v>
      </c>
      <c r="O2053" s="43" t="n">
        <f aca="false">IF(A2053&lt;=$G$2, $D$2*(1-$D$3), 0)</f>
        <v>0</v>
      </c>
      <c r="P2053" s="44" t="n">
        <f aca="false">O2053*I2053*K2053</f>
        <v>0</v>
      </c>
    </row>
    <row r="2054" customFormat="false" ht="15" hidden="false" customHeight="false" outlineLevel="0" collapsed="false">
      <c r="A2054" s="4" t="n">
        <f aca="false">WORKDAY(A2053, 1)</f>
        <v>46757</v>
      </c>
      <c r="B2054" s="33" t="n">
        <f aca="false">DATE(2000, MONTH(A2054), DAY(A2054))</f>
        <v>36530</v>
      </c>
      <c r="C2054" s="33" t="n">
        <f aca="false">VLOOKUP(B2054, $R$9:$S$13, 2)</f>
        <v>36605</v>
      </c>
      <c r="D2054" s="34" t="n">
        <f aca="false">IF(OR(C2054=B2054, AND(C2054&lt;&gt;C2053, C2053&gt;B2053)), 1, 0)</f>
        <v>0</v>
      </c>
      <c r="E2054" s="4" t="n">
        <f aca="false" t="array" ref="E2054:E2054">INDEX($A$9:A2053, MAX(IF($D$9:D2053=1, ROW(D$9:$D2053)-ROW($D$9)+1, 0)))</f>
        <v>46741</v>
      </c>
      <c r="F2054" s="36" t="n">
        <f aca="false">(A2054-$A$2)/365.25</f>
        <v>7.83846680355921</v>
      </c>
      <c r="G2054" s="37" t="n">
        <f aca="false">INDEX('Default Prob'!$P$5:$P$14,MIN(1+_xlfn.IFNA(MATCH(F2054,'Default Prob'!$F$5:$F$14,1),0),COUNT('Default Prob'!$P$5:$P$14)))</f>
        <v>0.0388543457092687</v>
      </c>
      <c r="H2054" s="37" t="n">
        <f aca="false">H2053*EXP(-G2053*(F2054-F2053))</f>
        <v>0.726766674888799</v>
      </c>
      <c r="I2054" s="38" t="n">
        <f aca="false">H2053-H2054</f>
        <v>7.73156622428939E-005</v>
      </c>
      <c r="J2054" s="39" t="n">
        <f aca="false">INDEX('Default Prob'!$C$3:$C$20, _xlfn.IFNA(MATCH(F2054, 'Default Prob'!$B$3:$B$20, 1), 1))</f>
        <v>-0.00279</v>
      </c>
      <c r="K2054" s="40" t="n">
        <f aca="false">1/((1+J2054)^F2054)</f>
        <v>1.02214144964993</v>
      </c>
      <c r="L2054" s="41" t="n">
        <f aca="false">IF(AND(D2054, A2054 &lt;= $G$2), $D$5*$D$2*(A2054-E2054)/365.25, 0)</f>
        <v>0</v>
      </c>
      <c r="M2054" s="41" t="n">
        <f aca="false">IF(A2054&lt;=$G$2, $D$5*$D$2*(A2054-E2054)/365.25, 0)</f>
        <v>0</v>
      </c>
      <c r="N2054" s="42" t="n">
        <f aca="false">(L2054*H2054 + M2054*I2054) * K2054</f>
        <v>0</v>
      </c>
      <c r="O2054" s="43" t="n">
        <f aca="false">IF(A2054&lt;=$G$2, $D$2*(1-$D$3), 0)</f>
        <v>0</v>
      </c>
      <c r="P2054" s="44" t="n">
        <f aca="false">O2054*I2054*K2054</f>
        <v>0</v>
      </c>
    </row>
    <row r="2055" customFormat="false" ht="15" hidden="false" customHeight="false" outlineLevel="0" collapsed="false">
      <c r="A2055" s="4" t="n">
        <f aca="false">WORKDAY(A2054, 1)</f>
        <v>46758</v>
      </c>
      <c r="B2055" s="33" t="n">
        <f aca="false">DATE(2000, MONTH(A2055), DAY(A2055))</f>
        <v>36531</v>
      </c>
      <c r="C2055" s="33" t="n">
        <f aca="false">VLOOKUP(B2055, $R$9:$S$13, 2)</f>
        <v>36605</v>
      </c>
      <c r="D2055" s="34" t="n">
        <f aca="false">IF(OR(C2055=B2055, AND(C2055&lt;&gt;C2054, C2054&gt;B2054)), 1, 0)</f>
        <v>0</v>
      </c>
      <c r="E2055" s="4" t="n">
        <f aca="false" t="array" ref="E2055:E2055">INDEX($A$9:A2054, MAX(IF($D$9:D2054=1, ROW(D$9:$D2054)-ROW($D$9)+1, 0)))</f>
        <v>46741</v>
      </c>
      <c r="F2055" s="36" t="n">
        <f aca="false">(A2055-$A$2)/365.25</f>
        <v>7.84120465434634</v>
      </c>
      <c r="G2055" s="37" t="n">
        <f aca="false">INDEX('Default Prob'!$P$5:$P$14,MIN(1+_xlfn.IFNA(MATCH(F2055,'Default Prob'!$F$5:$F$14,1),0),COUNT('Default Prob'!$P$5:$P$14)))</f>
        <v>0.0388543457092687</v>
      </c>
      <c r="H2055" s="37" t="n">
        <f aca="false">H2054*EXP(-G2054*(F2055-F2054))</f>
        <v>0.726689367450758</v>
      </c>
      <c r="I2055" s="38" t="n">
        <f aca="false">H2054-H2055</f>
        <v>7.73074380411298E-005</v>
      </c>
      <c r="J2055" s="39" t="n">
        <f aca="false">INDEX('Default Prob'!$C$3:$C$20, _xlfn.IFNA(MATCH(F2055, 'Default Prob'!$B$3:$B$20, 1), 1))</f>
        <v>-0.00279</v>
      </c>
      <c r="K2055" s="40" t="n">
        <f aca="false">1/((1+J2055)^F2055)</f>
        <v>1.02214926832538</v>
      </c>
      <c r="L2055" s="41" t="n">
        <f aca="false">IF(AND(D2055, A2055 &lt;= $G$2), $D$5*$D$2*(A2055-E2055)/365.25, 0)</f>
        <v>0</v>
      </c>
      <c r="M2055" s="41" t="n">
        <f aca="false">IF(A2055&lt;=$G$2, $D$5*$D$2*(A2055-E2055)/365.25, 0)</f>
        <v>0</v>
      </c>
      <c r="N2055" s="42" t="n">
        <f aca="false">(L2055*H2055 + M2055*I2055) * K2055</f>
        <v>0</v>
      </c>
      <c r="O2055" s="43" t="n">
        <f aca="false">IF(A2055&lt;=$G$2, $D$2*(1-$D$3), 0)</f>
        <v>0</v>
      </c>
      <c r="P2055" s="44" t="n">
        <f aca="false">O2055*I2055*K2055</f>
        <v>0</v>
      </c>
    </row>
    <row r="2056" customFormat="false" ht="15" hidden="false" customHeight="false" outlineLevel="0" collapsed="false">
      <c r="A2056" s="4" t="n">
        <f aca="false">WORKDAY(A2055, 1)</f>
        <v>46759</v>
      </c>
      <c r="B2056" s="33" t="n">
        <f aca="false">DATE(2000, MONTH(A2056), DAY(A2056))</f>
        <v>36532</v>
      </c>
      <c r="C2056" s="33" t="n">
        <f aca="false">VLOOKUP(B2056, $R$9:$S$13, 2)</f>
        <v>36605</v>
      </c>
      <c r="D2056" s="34" t="n">
        <f aca="false">IF(OR(C2056=B2056, AND(C2056&lt;&gt;C2055, C2055&gt;B2055)), 1, 0)</f>
        <v>0</v>
      </c>
      <c r="E2056" s="4" t="n">
        <f aca="false" t="array" ref="E2056:E2056">INDEX($A$9:A2055, MAX(IF($D$9:D2055=1, ROW(D$9:$D2055)-ROW($D$9)+1, 0)))</f>
        <v>46741</v>
      </c>
      <c r="F2056" s="36" t="n">
        <f aca="false">(A2056-$A$2)/365.25</f>
        <v>7.84394250513347</v>
      </c>
      <c r="G2056" s="37" t="n">
        <f aca="false">INDEX('Default Prob'!$P$5:$P$14,MIN(1+_xlfn.IFNA(MATCH(F2056,'Default Prob'!$F$5:$F$14,1),0),COUNT('Default Prob'!$P$5:$P$14)))</f>
        <v>0.0388543457092687</v>
      </c>
      <c r="H2056" s="37" t="n">
        <f aca="false">H2055*EXP(-G2055*(F2056-F2055))</f>
        <v>0.726612068236044</v>
      </c>
      <c r="I2056" s="38" t="n">
        <f aca="false">H2055-H2056</f>
        <v>7.72992147142215E-005</v>
      </c>
      <c r="J2056" s="39" t="n">
        <f aca="false">INDEX('Default Prob'!$C$3:$C$20, _xlfn.IFNA(MATCH(F2056, 'Default Prob'!$B$3:$B$20, 1), 1))</f>
        <v>-0.00279</v>
      </c>
      <c r="K2056" s="40" t="n">
        <f aca="false">1/((1+J2056)^F2056)</f>
        <v>1.02215708706063</v>
      </c>
      <c r="L2056" s="41" t="n">
        <f aca="false">IF(AND(D2056, A2056 &lt;= $G$2), $D$5*$D$2*(A2056-E2056)/365.25, 0)</f>
        <v>0</v>
      </c>
      <c r="M2056" s="41" t="n">
        <f aca="false">IF(A2056&lt;=$G$2, $D$5*$D$2*(A2056-E2056)/365.25, 0)</f>
        <v>0</v>
      </c>
      <c r="N2056" s="42" t="n">
        <f aca="false">(L2056*H2056 + M2056*I2056) * K2056</f>
        <v>0</v>
      </c>
      <c r="O2056" s="43" t="n">
        <f aca="false">IF(A2056&lt;=$G$2, $D$2*(1-$D$3), 0)</f>
        <v>0</v>
      </c>
      <c r="P2056" s="44" t="n">
        <f aca="false">O2056*I2056*K2056</f>
        <v>0</v>
      </c>
    </row>
    <row r="2057" customFormat="false" ht="15" hidden="false" customHeight="false" outlineLevel="0" collapsed="false">
      <c r="A2057" s="4" t="n">
        <f aca="false">WORKDAY(A2056, 1)</f>
        <v>46762</v>
      </c>
      <c r="B2057" s="33" t="n">
        <f aca="false">DATE(2000, MONTH(A2057), DAY(A2057))</f>
        <v>36535</v>
      </c>
      <c r="C2057" s="33" t="n">
        <f aca="false">VLOOKUP(B2057, $R$9:$S$13, 2)</f>
        <v>36605</v>
      </c>
      <c r="D2057" s="34" t="n">
        <f aca="false">IF(OR(C2057=B2057, AND(C2057&lt;&gt;C2056, C2056&gt;B2056)), 1, 0)</f>
        <v>0</v>
      </c>
      <c r="E2057" s="4" t="n">
        <f aca="false" t="array" ref="E2057:E2057">INDEX($A$9:A2056, MAX(IF($D$9:D2056=1, ROW(D$9:$D2056)-ROW($D$9)+1, 0)))</f>
        <v>46741</v>
      </c>
      <c r="F2057" s="36" t="n">
        <f aca="false">(A2057-$A$2)/365.25</f>
        <v>7.85215605749487</v>
      </c>
      <c r="G2057" s="37" t="n">
        <f aca="false">INDEX('Default Prob'!$P$5:$P$14,MIN(1+_xlfn.IFNA(MATCH(F2057,'Default Prob'!$F$5:$F$14,1),0),COUNT('Default Prob'!$P$5:$P$14)))</f>
        <v>0.0388543457092687</v>
      </c>
      <c r="H2057" s="37" t="n">
        <f aca="false">H2056*EXP(-G2056*(F2057-F2056))</f>
        <v>0.726380219923116</v>
      </c>
      <c r="I2057" s="38" t="n">
        <f aca="false">H2056-H2057</f>
        <v>0.000231848312927774</v>
      </c>
      <c r="J2057" s="39" t="n">
        <f aca="false">INDEX('Default Prob'!$C$3:$C$20, _xlfn.IFNA(MATCH(F2057, 'Default Prob'!$B$3:$B$20, 1), 1))</f>
        <v>-0.00279</v>
      </c>
      <c r="K2057" s="40" t="n">
        <f aca="false">1/((1+J2057)^F2057)</f>
        <v>1.02218054362525</v>
      </c>
      <c r="L2057" s="41" t="n">
        <f aca="false">IF(AND(D2057, A2057 &lt;= $G$2), $D$5*$D$2*(A2057-E2057)/365.25, 0)</f>
        <v>0</v>
      </c>
      <c r="M2057" s="41" t="n">
        <f aca="false">IF(A2057&lt;=$G$2, $D$5*$D$2*(A2057-E2057)/365.25, 0)</f>
        <v>0</v>
      </c>
      <c r="N2057" s="42" t="n">
        <f aca="false">(L2057*H2057 + M2057*I2057) * K2057</f>
        <v>0</v>
      </c>
      <c r="O2057" s="43" t="n">
        <f aca="false">IF(A2057&lt;=$G$2, $D$2*(1-$D$3), 0)</f>
        <v>0</v>
      </c>
      <c r="P2057" s="44" t="n">
        <f aca="false">O2057*I2057*K2057</f>
        <v>0</v>
      </c>
    </row>
    <row r="2058" customFormat="false" ht="15" hidden="false" customHeight="false" outlineLevel="0" collapsed="false">
      <c r="A2058" s="4" t="n">
        <f aca="false">WORKDAY(A2057, 1)</f>
        <v>46763</v>
      </c>
      <c r="B2058" s="33" t="n">
        <f aca="false">DATE(2000, MONTH(A2058), DAY(A2058))</f>
        <v>36536</v>
      </c>
      <c r="C2058" s="33" t="n">
        <f aca="false">VLOOKUP(B2058, $R$9:$S$13, 2)</f>
        <v>36605</v>
      </c>
      <c r="D2058" s="34" t="n">
        <f aca="false">IF(OR(C2058=B2058, AND(C2058&lt;&gt;C2057, C2057&gt;B2057)), 1, 0)</f>
        <v>0</v>
      </c>
      <c r="E2058" s="4" t="n">
        <f aca="false" t="array" ref="E2058:E2058">INDEX($A$9:A2057, MAX(IF($D$9:D2057=1, ROW(D$9:$D2057)-ROW($D$9)+1, 0)))</f>
        <v>46741</v>
      </c>
      <c r="F2058" s="36" t="n">
        <f aca="false">(A2058-$A$2)/365.25</f>
        <v>7.854893908282</v>
      </c>
      <c r="G2058" s="37" t="n">
        <f aca="false">INDEX('Default Prob'!$P$5:$P$14,MIN(1+_xlfn.IFNA(MATCH(F2058,'Default Prob'!$F$5:$F$14,1),0),COUNT('Default Prob'!$P$5:$P$14)))</f>
        <v>0.0388543457092687</v>
      </c>
      <c r="H2058" s="37" t="n">
        <f aca="false">H2057*EXP(-G2057*(F2058-F2057))</f>
        <v>0.726302953592963</v>
      </c>
      <c r="I2058" s="38" t="n">
        <f aca="false">H2057-H2058</f>
        <v>7.72663301528142E-005</v>
      </c>
      <c r="J2058" s="39" t="n">
        <f aca="false">INDEX('Default Prob'!$C$3:$C$20, _xlfn.IFNA(MATCH(F2058, 'Default Prob'!$B$3:$B$20, 1), 1))</f>
        <v>-0.00279</v>
      </c>
      <c r="K2058" s="40" t="n">
        <f aca="false">1/((1+J2058)^F2058)</f>
        <v>1.02218836259974</v>
      </c>
      <c r="L2058" s="41" t="n">
        <f aca="false">IF(AND(D2058, A2058 &lt;= $G$2), $D$5*$D$2*(A2058-E2058)/365.25, 0)</f>
        <v>0</v>
      </c>
      <c r="M2058" s="41" t="n">
        <f aca="false">IF(A2058&lt;=$G$2, $D$5*$D$2*(A2058-E2058)/365.25, 0)</f>
        <v>0</v>
      </c>
      <c r="N2058" s="42" t="n">
        <f aca="false">(L2058*H2058 + M2058*I2058) * K2058</f>
        <v>0</v>
      </c>
      <c r="O2058" s="43" t="n">
        <f aca="false">IF(A2058&lt;=$G$2, $D$2*(1-$D$3), 0)</f>
        <v>0</v>
      </c>
      <c r="P2058" s="44" t="n">
        <f aca="false">O2058*I2058*K2058</f>
        <v>0</v>
      </c>
    </row>
    <row r="2059" customFormat="false" ht="15" hidden="false" customHeight="false" outlineLevel="0" collapsed="false">
      <c r="A2059" s="4" t="n">
        <f aca="false">WORKDAY(A2058, 1)</f>
        <v>46764</v>
      </c>
      <c r="B2059" s="33" t="n">
        <f aca="false">DATE(2000, MONTH(A2059), DAY(A2059))</f>
        <v>36537</v>
      </c>
      <c r="C2059" s="33" t="n">
        <f aca="false">VLOOKUP(B2059, $R$9:$S$13, 2)</f>
        <v>36605</v>
      </c>
      <c r="D2059" s="34" t="n">
        <f aca="false">IF(OR(C2059=B2059, AND(C2059&lt;&gt;C2058, C2058&gt;B2058)), 1, 0)</f>
        <v>0</v>
      </c>
      <c r="E2059" s="4" t="n">
        <f aca="false" t="array" ref="E2059:E2059">INDEX($A$9:A2058, MAX(IF($D$9:D2058=1, ROW(D$9:$D2058)-ROW($D$9)+1, 0)))</f>
        <v>46741</v>
      </c>
      <c r="F2059" s="36" t="n">
        <f aca="false">(A2059-$A$2)/365.25</f>
        <v>7.85763175906913</v>
      </c>
      <c r="G2059" s="37" t="n">
        <f aca="false">INDEX('Default Prob'!$P$5:$P$14,MIN(1+_xlfn.IFNA(MATCH(F2059,'Default Prob'!$F$5:$F$14,1),0),COUNT('Default Prob'!$P$5:$P$14)))</f>
        <v>0.0388543457092687</v>
      </c>
      <c r="H2059" s="37" t="n">
        <f aca="false">H2058*EXP(-G2058*(F2059-F2058))</f>
        <v>0.726225695481765</v>
      </c>
      <c r="I2059" s="38" t="n">
        <f aca="false">H2058-H2059</f>
        <v>7.72581111986303E-005</v>
      </c>
      <c r="J2059" s="39" t="n">
        <f aca="false">INDEX('Default Prob'!$C$3:$C$20, _xlfn.IFNA(MATCH(F2059, 'Default Prob'!$B$3:$B$20, 1), 1))</f>
        <v>-0.00279</v>
      </c>
      <c r="K2059" s="40" t="n">
        <f aca="false">1/((1+J2059)^F2059)</f>
        <v>1.02219618163404</v>
      </c>
      <c r="L2059" s="41" t="n">
        <f aca="false">IF(AND(D2059, A2059 &lt;= $G$2), $D$5*$D$2*(A2059-E2059)/365.25, 0)</f>
        <v>0</v>
      </c>
      <c r="M2059" s="41" t="n">
        <f aca="false">IF(A2059&lt;=$G$2, $D$5*$D$2*(A2059-E2059)/365.25, 0)</f>
        <v>0</v>
      </c>
      <c r="N2059" s="42" t="n">
        <f aca="false">(L2059*H2059 + M2059*I2059) * K2059</f>
        <v>0</v>
      </c>
      <c r="O2059" s="43" t="n">
        <f aca="false">IF(A2059&lt;=$G$2, $D$2*(1-$D$3), 0)</f>
        <v>0</v>
      </c>
      <c r="P2059" s="44" t="n">
        <f aca="false">O2059*I2059*K2059</f>
        <v>0</v>
      </c>
    </row>
    <row r="2060" customFormat="false" ht="15" hidden="false" customHeight="false" outlineLevel="0" collapsed="false">
      <c r="A2060" s="4" t="n">
        <f aca="false">WORKDAY(A2059, 1)</f>
        <v>46765</v>
      </c>
      <c r="B2060" s="33" t="n">
        <f aca="false">DATE(2000, MONTH(A2060), DAY(A2060))</f>
        <v>36538</v>
      </c>
      <c r="C2060" s="33" t="n">
        <f aca="false">VLOOKUP(B2060, $R$9:$S$13, 2)</f>
        <v>36605</v>
      </c>
      <c r="D2060" s="34" t="n">
        <f aca="false">IF(OR(C2060=B2060, AND(C2060&lt;&gt;C2059, C2059&gt;B2059)), 1, 0)</f>
        <v>0</v>
      </c>
      <c r="E2060" s="4" t="n">
        <f aca="false" t="array" ref="E2060:E2060">INDEX($A$9:A2059, MAX(IF($D$9:D2059=1, ROW(D$9:$D2059)-ROW($D$9)+1, 0)))</f>
        <v>46741</v>
      </c>
      <c r="F2060" s="36" t="n">
        <f aca="false">(A2060-$A$2)/365.25</f>
        <v>7.86036960985626</v>
      </c>
      <c r="G2060" s="37" t="n">
        <f aca="false">INDEX('Default Prob'!$P$5:$P$14,MIN(1+_xlfn.IFNA(MATCH(F2060,'Default Prob'!$F$5:$F$14,1),0),COUNT('Default Prob'!$P$5:$P$14)))</f>
        <v>0.0388543457092687</v>
      </c>
      <c r="H2060" s="37" t="n">
        <f aca="false">H2059*EXP(-G2059*(F2060-F2059))</f>
        <v>0.726148445588646</v>
      </c>
      <c r="I2060" s="38" t="n">
        <f aca="false">H2059-H2060</f>
        <v>7.72498931186361E-005</v>
      </c>
      <c r="J2060" s="39" t="n">
        <f aca="false">INDEX('Default Prob'!$C$3:$C$20, _xlfn.IFNA(MATCH(F2060, 'Default Prob'!$B$3:$B$20, 1), 1))</f>
        <v>-0.00279</v>
      </c>
      <c r="K2060" s="40" t="n">
        <f aca="false">1/((1+J2060)^F2060)</f>
        <v>1.02220400072815</v>
      </c>
      <c r="L2060" s="41" t="n">
        <f aca="false">IF(AND(D2060, A2060 &lt;= $G$2), $D$5*$D$2*(A2060-E2060)/365.25, 0)</f>
        <v>0</v>
      </c>
      <c r="M2060" s="41" t="n">
        <f aca="false">IF(A2060&lt;=$G$2, $D$5*$D$2*(A2060-E2060)/365.25, 0)</f>
        <v>0</v>
      </c>
      <c r="N2060" s="42" t="n">
        <f aca="false">(L2060*H2060 + M2060*I2060) * K2060</f>
        <v>0</v>
      </c>
      <c r="O2060" s="43" t="n">
        <f aca="false">IF(A2060&lt;=$G$2, $D$2*(1-$D$3), 0)</f>
        <v>0</v>
      </c>
      <c r="P2060" s="44" t="n">
        <f aca="false">O2060*I2060*K2060</f>
        <v>0</v>
      </c>
    </row>
    <row r="2061" customFormat="false" ht="15" hidden="false" customHeight="false" outlineLevel="0" collapsed="false">
      <c r="A2061" s="4" t="n">
        <f aca="false">WORKDAY(A2060, 1)</f>
        <v>46766</v>
      </c>
      <c r="B2061" s="33" t="n">
        <f aca="false">DATE(2000, MONTH(A2061), DAY(A2061))</f>
        <v>36539</v>
      </c>
      <c r="C2061" s="33" t="n">
        <f aca="false">VLOOKUP(B2061, $R$9:$S$13, 2)</f>
        <v>36605</v>
      </c>
      <c r="D2061" s="34" t="n">
        <f aca="false">IF(OR(C2061=B2061, AND(C2061&lt;&gt;C2060, C2060&gt;B2060)), 1, 0)</f>
        <v>0</v>
      </c>
      <c r="E2061" s="4" t="n">
        <f aca="false" t="array" ref="E2061:E2061">INDEX($A$9:A2060, MAX(IF($D$9:D2060=1, ROW(D$9:$D2060)-ROW($D$9)+1, 0)))</f>
        <v>46741</v>
      </c>
      <c r="F2061" s="36" t="n">
        <f aca="false">(A2061-$A$2)/365.25</f>
        <v>7.8631074606434</v>
      </c>
      <c r="G2061" s="37" t="n">
        <f aca="false">INDEX('Default Prob'!$P$5:$P$14,MIN(1+_xlfn.IFNA(MATCH(F2061,'Default Prob'!$F$5:$F$14,1),0),COUNT('Default Prob'!$P$5:$P$14)))</f>
        <v>0.0388543457092687</v>
      </c>
      <c r="H2061" s="37" t="n">
        <f aca="false">H2060*EXP(-G2060*(F2061-F2060))</f>
        <v>0.726071203912733</v>
      </c>
      <c r="I2061" s="38" t="n">
        <f aca="false">H2060-H2061</f>
        <v>7.72416759128314E-005</v>
      </c>
      <c r="J2061" s="39" t="n">
        <f aca="false">INDEX('Default Prob'!$C$3:$C$20, _xlfn.IFNA(MATCH(F2061, 'Default Prob'!$B$3:$B$20, 1), 1))</f>
        <v>-0.00279</v>
      </c>
      <c r="K2061" s="40" t="n">
        <f aca="false">1/((1+J2061)^F2061)</f>
        <v>1.02221181988207</v>
      </c>
      <c r="L2061" s="41" t="n">
        <f aca="false">IF(AND(D2061, A2061 &lt;= $G$2), $D$5*$D$2*(A2061-E2061)/365.25, 0)</f>
        <v>0</v>
      </c>
      <c r="M2061" s="41" t="n">
        <f aca="false">IF(A2061&lt;=$G$2, $D$5*$D$2*(A2061-E2061)/365.25, 0)</f>
        <v>0</v>
      </c>
      <c r="N2061" s="42" t="n">
        <f aca="false">(L2061*H2061 + M2061*I2061) * K2061</f>
        <v>0</v>
      </c>
      <c r="O2061" s="43" t="n">
        <f aca="false">IF(A2061&lt;=$G$2, $D$2*(1-$D$3), 0)</f>
        <v>0</v>
      </c>
      <c r="P2061" s="44" t="n">
        <f aca="false">O2061*I2061*K2061</f>
        <v>0</v>
      </c>
    </row>
    <row r="2062" customFormat="false" ht="15" hidden="false" customHeight="false" outlineLevel="0" collapsed="false">
      <c r="A2062" s="4" t="n">
        <f aca="false">WORKDAY(A2061, 1)</f>
        <v>46769</v>
      </c>
      <c r="B2062" s="33" t="n">
        <f aca="false">DATE(2000, MONTH(A2062), DAY(A2062))</f>
        <v>36542</v>
      </c>
      <c r="C2062" s="33" t="n">
        <f aca="false">VLOOKUP(B2062, $R$9:$S$13, 2)</f>
        <v>36605</v>
      </c>
      <c r="D2062" s="34" t="n">
        <f aca="false">IF(OR(C2062=B2062, AND(C2062&lt;&gt;C2061, C2061&gt;B2061)), 1, 0)</f>
        <v>0</v>
      </c>
      <c r="E2062" s="4" t="n">
        <f aca="false" t="array" ref="E2062:E2062">INDEX($A$9:A2061, MAX(IF($D$9:D2061=1, ROW(D$9:$D2061)-ROW($D$9)+1, 0)))</f>
        <v>46741</v>
      </c>
      <c r="F2062" s="36" t="n">
        <f aca="false">(A2062-$A$2)/365.25</f>
        <v>7.87132101300479</v>
      </c>
      <c r="G2062" s="37" t="n">
        <f aca="false">INDEX('Default Prob'!$P$5:$P$14,MIN(1+_xlfn.IFNA(MATCH(F2062,'Default Prob'!$F$5:$F$14,1),0),COUNT('Default Prob'!$P$5:$P$14)))</f>
        <v>0.0388543457092687</v>
      </c>
      <c r="H2062" s="37" t="n">
        <f aca="false">H2061*EXP(-G2061*(F2062-F2061))</f>
        <v>0.725839528179489</v>
      </c>
      <c r="I2062" s="38" t="n">
        <f aca="false">H2061-H2062</f>
        <v>0.000231675733244119</v>
      </c>
      <c r="J2062" s="39" t="n">
        <f aca="false">INDEX('Default Prob'!$C$3:$C$20, _xlfn.IFNA(MATCH(F2062, 'Default Prob'!$B$3:$B$20, 1), 1))</f>
        <v>-0.00279</v>
      </c>
      <c r="K2062" s="40" t="n">
        <f aca="false">1/((1+J2062)^F2062)</f>
        <v>1.0222352777027</v>
      </c>
      <c r="L2062" s="41" t="n">
        <f aca="false">IF(AND(D2062, A2062 &lt;= $G$2), $D$5*$D$2*(A2062-E2062)/365.25, 0)</f>
        <v>0</v>
      </c>
      <c r="M2062" s="41" t="n">
        <f aca="false">IF(A2062&lt;=$G$2, $D$5*$D$2*(A2062-E2062)/365.25, 0)</f>
        <v>0</v>
      </c>
      <c r="N2062" s="42" t="n">
        <f aca="false">(L2062*H2062 + M2062*I2062) * K2062</f>
        <v>0</v>
      </c>
      <c r="O2062" s="43" t="n">
        <f aca="false">IF(A2062&lt;=$G$2, $D$2*(1-$D$3), 0)</f>
        <v>0</v>
      </c>
      <c r="P2062" s="44" t="n">
        <f aca="false">O2062*I2062*K2062</f>
        <v>0</v>
      </c>
    </row>
    <row r="2063" customFormat="false" ht="15" hidden="false" customHeight="false" outlineLevel="0" collapsed="false">
      <c r="A2063" s="4" t="n">
        <f aca="false">WORKDAY(A2062, 1)</f>
        <v>46770</v>
      </c>
      <c r="B2063" s="33" t="n">
        <f aca="false">DATE(2000, MONTH(A2063), DAY(A2063))</f>
        <v>36543</v>
      </c>
      <c r="C2063" s="33" t="n">
        <f aca="false">VLOOKUP(B2063, $R$9:$S$13, 2)</f>
        <v>36605</v>
      </c>
      <c r="D2063" s="34" t="n">
        <f aca="false">IF(OR(C2063=B2063, AND(C2063&lt;&gt;C2062, C2062&gt;B2062)), 1, 0)</f>
        <v>0</v>
      </c>
      <c r="E2063" s="4" t="n">
        <f aca="false" t="array" ref="E2063:E2063">INDEX($A$9:A2062, MAX(IF($D$9:D2062=1, ROW(D$9:$D2062)-ROW($D$9)+1, 0)))</f>
        <v>46741</v>
      </c>
      <c r="F2063" s="36" t="n">
        <f aca="false">(A2063-$A$2)/365.25</f>
        <v>7.87405886379192</v>
      </c>
      <c r="G2063" s="37" t="n">
        <f aca="false">INDEX('Default Prob'!$P$5:$P$14,MIN(1+_xlfn.IFNA(MATCH(F2063,'Default Prob'!$F$5:$F$14,1),0),COUNT('Default Prob'!$P$5:$P$14)))</f>
        <v>0.0388543457092687</v>
      </c>
      <c r="H2063" s="37" t="n">
        <f aca="false">H2062*EXP(-G2062*(F2063-F2062))</f>
        <v>0.725762319363659</v>
      </c>
      <c r="I2063" s="38" t="n">
        <f aca="false">H2062-H2063</f>
        <v>7.72088158295103E-005</v>
      </c>
      <c r="J2063" s="39" t="n">
        <f aca="false">INDEX('Default Prob'!$C$3:$C$20, _xlfn.IFNA(MATCH(F2063, 'Default Prob'!$B$3:$B$20, 1), 1))</f>
        <v>-0.00279</v>
      </c>
      <c r="K2063" s="40" t="n">
        <f aca="false">1/((1+J2063)^F2063)</f>
        <v>1.02224309709587</v>
      </c>
      <c r="L2063" s="41" t="n">
        <f aca="false">IF(AND(D2063, A2063 &lt;= $G$2), $D$5*$D$2*(A2063-E2063)/365.25, 0)</f>
        <v>0</v>
      </c>
      <c r="M2063" s="41" t="n">
        <f aca="false">IF(A2063&lt;=$G$2, $D$5*$D$2*(A2063-E2063)/365.25, 0)</f>
        <v>0</v>
      </c>
      <c r="N2063" s="42" t="n">
        <f aca="false">(L2063*H2063 + M2063*I2063) * K2063</f>
        <v>0</v>
      </c>
      <c r="O2063" s="43" t="n">
        <f aca="false">IF(A2063&lt;=$G$2, $D$2*(1-$D$3), 0)</f>
        <v>0</v>
      </c>
      <c r="P2063" s="44" t="n">
        <f aca="false">O2063*I2063*K2063</f>
        <v>0</v>
      </c>
    </row>
    <row r="2064" customFormat="false" ht="15" hidden="false" customHeight="false" outlineLevel="0" collapsed="false">
      <c r="A2064" s="4" t="n">
        <f aca="false">WORKDAY(A2063, 1)</f>
        <v>46771</v>
      </c>
      <c r="B2064" s="33" t="n">
        <f aca="false">DATE(2000, MONTH(A2064), DAY(A2064))</f>
        <v>36544</v>
      </c>
      <c r="C2064" s="33" t="n">
        <f aca="false">VLOOKUP(B2064, $R$9:$S$13, 2)</f>
        <v>36605</v>
      </c>
      <c r="D2064" s="34" t="n">
        <f aca="false">IF(OR(C2064=B2064, AND(C2064&lt;&gt;C2063, C2063&gt;B2063)), 1, 0)</f>
        <v>0</v>
      </c>
      <c r="E2064" s="4" t="n">
        <f aca="false" t="array" ref="E2064:E2064">INDEX($A$9:A2063, MAX(IF($D$9:D2063=1, ROW(D$9:$D2063)-ROW($D$9)+1, 0)))</f>
        <v>46741</v>
      </c>
      <c r="F2064" s="36" t="n">
        <f aca="false">(A2064-$A$2)/365.25</f>
        <v>7.87679671457906</v>
      </c>
      <c r="G2064" s="37" t="n">
        <f aca="false">INDEX('Default Prob'!$P$5:$P$14,MIN(1+_xlfn.IFNA(MATCH(F2064,'Default Prob'!$F$5:$F$14,1),0),COUNT('Default Prob'!$P$5:$P$14)))</f>
        <v>0.0388543457092687</v>
      </c>
      <c r="H2064" s="37" t="n">
        <f aca="false">H2063*EXP(-G2063*(F2064-F2063))</f>
        <v>0.725685118760666</v>
      </c>
      <c r="I2064" s="38" t="n">
        <f aca="false">H2063-H2064</f>
        <v>7.72006029932104E-005</v>
      </c>
      <c r="J2064" s="39" t="n">
        <f aca="false">INDEX('Default Prob'!$C$3:$C$20, _xlfn.IFNA(MATCH(F2064, 'Default Prob'!$B$3:$B$20, 1), 1))</f>
        <v>-0.00279</v>
      </c>
      <c r="K2064" s="40" t="n">
        <f aca="false">1/((1+J2064)^F2064)</f>
        <v>1.02225091654885</v>
      </c>
      <c r="L2064" s="41" t="n">
        <f aca="false">IF(AND(D2064, A2064 &lt;= $G$2), $D$5*$D$2*(A2064-E2064)/365.25, 0)</f>
        <v>0</v>
      </c>
      <c r="M2064" s="41" t="n">
        <f aca="false">IF(A2064&lt;=$G$2, $D$5*$D$2*(A2064-E2064)/365.25, 0)</f>
        <v>0</v>
      </c>
      <c r="N2064" s="42" t="n">
        <f aca="false">(L2064*H2064 + M2064*I2064) * K2064</f>
        <v>0</v>
      </c>
      <c r="O2064" s="43" t="n">
        <f aca="false">IF(A2064&lt;=$G$2, $D$2*(1-$D$3), 0)</f>
        <v>0</v>
      </c>
      <c r="P2064" s="44" t="n">
        <f aca="false">O2064*I2064*K2064</f>
        <v>0</v>
      </c>
    </row>
    <row r="2065" customFormat="false" ht="15" hidden="false" customHeight="false" outlineLevel="0" collapsed="false">
      <c r="A2065" s="4" t="n">
        <f aca="false">WORKDAY(A2064, 1)</f>
        <v>46772</v>
      </c>
      <c r="B2065" s="33" t="n">
        <f aca="false">DATE(2000, MONTH(A2065), DAY(A2065))</f>
        <v>36545</v>
      </c>
      <c r="C2065" s="33" t="n">
        <f aca="false">VLOOKUP(B2065, $R$9:$S$13, 2)</f>
        <v>36605</v>
      </c>
      <c r="D2065" s="34" t="n">
        <f aca="false">IF(OR(C2065=B2065, AND(C2065&lt;&gt;C2064, C2064&gt;B2064)), 1, 0)</f>
        <v>0</v>
      </c>
      <c r="E2065" s="4" t="n">
        <f aca="false" t="array" ref="E2065:E2065">INDEX($A$9:A2064, MAX(IF($D$9:D2064=1, ROW(D$9:$D2064)-ROW($D$9)+1, 0)))</f>
        <v>46741</v>
      </c>
      <c r="F2065" s="36" t="n">
        <f aca="false">(A2065-$A$2)/365.25</f>
        <v>7.87953456536619</v>
      </c>
      <c r="G2065" s="37" t="n">
        <f aca="false">INDEX('Default Prob'!$P$5:$P$14,MIN(1+_xlfn.IFNA(MATCH(F2065,'Default Prob'!$F$5:$F$14,1),0),COUNT('Default Prob'!$P$5:$P$14)))</f>
        <v>0.0388543457092687</v>
      </c>
      <c r="H2065" s="37" t="n">
        <f aca="false">H2064*EXP(-G2064*(F2065-F2064))</f>
        <v>0.725607926369636</v>
      </c>
      <c r="I2065" s="38" t="n">
        <f aca="false">H2064-H2065</f>
        <v>7.7192391030545E-005</v>
      </c>
      <c r="J2065" s="39" t="n">
        <f aca="false">INDEX('Default Prob'!$C$3:$C$20, _xlfn.IFNA(MATCH(F2065, 'Default Prob'!$B$3:$B$20, 1), 1))</f>
        <v>-0.00279</v>
      </c>
      <c r="K2065" s="40" t="n">
        <f aca="false">1/((1+J2065)^F2065)</f>
        <v>1.02225873606164</v>
      </c>
      <c r="L2065" s="41" t="n">
        <f aca="false">IF(AND(D2065, A2065 &lt;= $G$2), $D$5*$D$2*(A2065-E2065)/365.25, 0)</f>
        <v>0</v>
      </c>
      <c r="M2065" s="41" t="n">
        <f aca="false">IF(A2065&lt;=$G$2, $D$5*$D$2*(A2065-E2065)/365.25, 0)</f>
        <v>0</v>
      </c>
      <c r="N2065" s="42" t="n">
        <f aca="false">(L2065*H2065 + M2065*I2065) * K2065</f>
        <v>0</v>
      </c>
      <c r="O2065" s="43" t="n">
        <f aca="false">IF(A2065&lt;=$G$2, $D$2*(1-$D$3), 0)</f>
        <v>0</v>
      </c>
      <c r="P2065" s="44" t="n">
        <f aca="false">O2065*I2065*K2065</f>
        <v>0</v>
      </c>
    </row>
    <row r="2066" customFormat="false" ht="15" hidden="false" customHeight="false" outlineLevel="0" collapsed="false">
      <c r="A2066" s="4" t="n">
        <f aca="false">WORKDAY(A2065, 1)</f>
        <v>46773</v>
      </c>
      <c r="B2066" s="33" t="n">
        <f aca="false">DATE(2000, MONTH(A2066), DAY(A2066))</f>
        <v>36546</v>
      </c>
      <c r="C2066" s="33" t="n">
        <f aca="false">VLOOKUP(B2066, $R$9:$S$13, 2)</f>
        <v>36605</v>
      </c>
      <c r="D2066" s="34" t="n">
        <f aca="false">IF(OR(C2066=B2066, AND(C2066&lt;&gt;C2065, C2065&gt;B2065)), 1, 0)</f>
        <v>0</v>
      </c>
      <c r="E2066" s="4" t="n">
        <f aca="false" t="array" ref="E2066:E2066">INDEX($A$9:A2065, MAX(IF($D$9:D2065=1, ROW(D$9:$D2065)-ROW($D$9)+1, 0)))</f>
        <v>46741</v>
      </c>
      <c r="F2066" s="36" t="n">
        <f aca="false">(A2066-$A$2)/365.25</f>
        <v>7.88227241615332</v>
      </c>
      <c r="G2066" s="37" t="n">
        <f aca="false">INDEX('Default Prob'!$P$5:$P$14,MIN(1+_xlfn.IFNA(MATCH(F2066,'Default Prob'!$F$5:$F$14,1),0),COUNT('Default Prob'!$P$5:$P$14)))</f>
        <v>0.0388543457092687</v>
      </c>
      <c r="H2066" s="37" t="n">
        <f aca="false">H2065*EXP(-G2065*(F2066-F2065))</f>
        <v>0.725530742189694</v>
      </c>
      <c r="I2066" s="38" t="n">
        <f aca="false">H2065-H2066</f>
        <v>7.7184179941292E-005</v>
      </c>
      <c r="J2066" s="39" t="n">
        <f aca="false">INDEX('Default Prob'!$C$3:$C$20, _xlfn.IFNA(MATCH(F2066, 'Default Prob'!$B$3:$B$20, 1), 1))</f>
        <v>-0.00279</v>
      </c>
      <c r="K2066" s="40" t="n">
        <f aca="false">1/((1+J2066)^F2066)</f>
        <v>1.02226655563425</v>
      </c>
      <c r="L2066" s="41" t="n">
        <f aca="false">IF(AND(D2066, A2066 &lt;= $G$2), $D$5*$D$2*(A2066-E2066)/365.25, 0)</f>
        <v>0</v>
      </c>
      <c r="M2066" s="41" t="n">
        <f aca="false">IF(A2066&lt;=$G$2, $D$5*$D$2*(A2066-E2066)/365.25, 0)</f>
        <v>0</v>
      </c>
      <c r="N2066" s="42" t="n">
        <f aca="false">(L2066*H2066 + M2066*I2066) * K2066</f>
        <v>0</v>
      </c>
      <c r="O2066" s="43" t="n">
        <f aca="false">IF(A2066&lt;=$G$2, $D$2*(1-$D$3), 0)</f>
        <v>0</v>
      </c>
      <c r="P2066" s="44" t="n">
        <f aca="false">O2066*I2066*K2066</f>
        <v>0</v>
      </c>
    </row>
    <row r="2067" customFormat="false" ht="15" hidden="false" customHeight="false" outlineLevel="0" collapsed="false">
      <c r="A2067" s="4" t="n">
        <f aca="false">WORKDAY(A2066, 1)</f>
        <v>46776</v>
      </c>
      <c r="B2067" s="33" t="n">
        <f aca="false">DATE(2000, MONTH(A2067), DAY(A2067))</f>
        <v>36549</v>
      </c>
      <c r="C2067" s="33" t="n">
        <f aca="false">VLOOKUP(B2067, $R$9:$S$13, 2)</f>
        <v>36605</v>
      </c>
      <c r="D2067" s="34" t="n">
        <f aca="false">IF(OR(C2067=B2067, AND(C2067&lt;&gt;C2066, C2066&gt;B2066)), 1, 0)</f>
        <v>0</v>
      </c>
      <c r="E2067" s="4" t="n">
        <f aca="false" t="array" ref="E2067:E2067">INDEX($A$9:A2066, MAX(IF($D$9:D2066=1, ROW(D$9:$D2066)-ROW($D$9)+1, 0)))</f>
        <v>46741</v>
      </c>
      <c r="F2067" s="36" t="n">
        <f aca="false">(A2067-$A$2)/365.25</f>
        <v>7.89048596851472</v>
      </c>
      <c r="G2067" s="37" t="n">
        <f aca="false">INDEX('Default Prob'!$P$5:$P$14,MIN(1+_xlfn.IFNA(MATCH(F2067,'Default Prob'!$F$5:$F$14,1),0),COUNT('Default Prob'!$P$5:$P$14)))</f>
        <v>0.0388543457092687</v>
      </c>
      <c r="H2067" s="37" t="n">
        <f aca="false">H2066*EXP(-G2066*(F2067-F2066))</f>
        <v>0.725299238907672</v>
      </c>
      <c r="I2067" s="38" t="n">
        <f aca="false">H2066-H2067</f>
        <v>0.000231503282022594</v>
      </c>
      <c r="J2067" s="39" t="n">
        <f aca="false">INDEX('Default Prob'!$C$3:$C$20, _xlfn.IFNA(MATCH(F2067, 'Default Prob'!$B$3:$B$20, 1), 1))</f>
        <v>-0.00279</v>
      </c>
      <c r="K2067" s="40" t="n">
        <f aca="false">1/((1+J2067)^F2067)</f>
        <v>1.02229001471096</v>
      </c>
      <c r="L2067" s="41" t="n">
        <f aca="false">IF(AND(D2067, A2067 &lt;= $G$2), $D$5*$D$2*(A2067-E2067)/365.25, 0)</f>
        <v>0</v>
      </c>
      <c r="M2067" s="41" t="n">
        <f aca="false">IF(A2067&lt;=$G$2, $D$5*$D$2*(A2067-E2067)/365.25, 0)</f>
        <v>0</v>
      </c>
      <c r="N2067" s="42" t="n">
        <f aca="false">(L2067*H2067 + M2067*I2067) * K2067</f>
        <v>0</v>
      </c>
      <c r="O2067" s="43" t="n">
        <f aca="false">IF(A2067&lt;=$G$2, $D$2*(1-$D$3), 0)</f>
        <v>0</v>
      </c>
      <c r="P2067" s="44" t="n">
        <f aca="false">O2067*I2067*K2067</f>
        <v>0</v>
      </c>
    </row>
    <row r="2068" customFormat="false" ht="15" hidden="false" customHeight="false" outlineLevel="0" collapsed="false">
      <c r="A2068" s="4" t="n">
        <f aca="false">WORKDAY(A2067, 1)</f>
        <v>46777</v>
      </c>
      <c r="B2068" s="33" t="n">
        <f aca="false">DATE(2000, MONTH(A2068), DAY(A2068))</f>
        <v>36550</v>
      </c>
      <c r="C2068" s="33" t="n">
        <f aca="false">VLOOKUP(B2068, $R$9:$S$13, 2)</f>
        <v>36605</v>
      </c>
      <c r="D2068" s="34" t="n">
        <f aca="false">IF(OR(C2068=B2068, AND(C2068&lt;&gt;C2067, C2067&gt;B2067)), 1, 0)</f>
        <v>0</v>
      </c>
      <c r="E2068" s="4" t="n">
        <f aca="false" t="array" ref="E2068:E2068">INDEX($A$9:A2067, MAX(IF($D$9:D2067=1, ROW(D$9:$D2067)-ROW($D$9)+1, 0)))</f>
        <v>46741</v>
      </c>
      <c r="F2068" s="36" t="n">
        <f aca="false">(A2068-$A$2)/365.25</f>
        <v>7.89322381930185</v>
      </c>
      <c r="G2068" s="37" t="n">
        <f aca="false">INDEX('Default Prob'!$P$5:$P$14,MIN(1+_xlfn.IFNA(MATCH(F2068,'Default Prob'!$F$5:$F$14,1),0),COUNT('Default Prob'!$P$5:$P$14)))</f>
        <v>0.0388543457092687</v>
      </c>
      <c r="H2068" s="37" t="n">
        <f aca="false">H2067*EXP(-G2067*(F2068-F2067))</f>
        <v>0.725222087563354</v>
      </c>
      <c r="I2068" s="38" t="n">
        <f aca="false">H2067-H2068</f>
        <v>7.71513443179606E-005</v>
      </c>
      <c r="J2068" s="39" t="n">
        <f aca="false">INDEX('Default Prob'!$C$3:$C$20, _xlfn.IFNA(MATCH(F2068, 'Default Prob'!$B$3:$B$20, 1), 1))</f>
        <v>-0.00279</v>
      </c>
      <c r="K2068" s="40" t="n">
        <f aca="false">1/((1+J2068)^F2068)</f>
        <v>1.02229783452283</v>
      </c>
      <c r="L2068" s="41" t="n">
        <f aca="false">IF(AND(D2068, A2068 &lt;= $G$2), $D$5*$D$2*(A2068-E2068)/365.25, 0)</f>
        <v>0</v>
      </c>
      <c r="M2068" s="41" t="n">
        <f aca="false">IF(A2068&lt;=$G$2, $D$5*$D$2*(A2068-E2068)/365.25, 0)</f>
        <v>0</v>
      </c>
      <c r="N2068" s="42" t="n">
        <f aca="false">(L2068*H2068 + M2068*I2068) * K2068</f>
        <v>0</v>
      </c>
      <c r="O2068" s="43" t="n">
        <f aca="false">IF(A2068&lt;=$G$2, $D$2*(1-$D$3), 0)</f>
        <v>0</v>
      </c>
      <c r="P2068" s="44" t="n">
        <f aca="false">O2068*I2068*K2068</f>
        <v>0</v>
      </c>
    </row>
    <row r="2069" customFormat="false" ht="15" hidden="false" customHeight="false" outlineLevel="0" collapsed="false">
      <c r="A2069" s="4" t="n">
        <f aca="false">WORKDAY(A2068, 1)</f>
        <v>46778</v>
      </c>
      <c r="B2069" s="33" t="n">
        <f aca="false">DATE(2000, MONTH(A2069), DAY(A2069))</f>
        <v>36551</v>
      </c>
      <c r="C2069" s="33" t="n">
        <f aca="false">VLOOKUP(B2069, $R$9:$S$13, 2)</f>
        <v>36605</v>
      </c>
      <c r="D2069" s="34" t="n">
        <f aca="false">IF(OR(C2069=B2069, AND(C2069&lt;&gt;C2068, C2068&gt;B2068)), 1, 0)</f>
        <v>0</v>
      </c>
      <c r="E2069" s="4" t="n">
        <f aca="false" t="array" ref="E2069:E2069">INDEX($A$9:A2068, MAX(IF($D$9:D2068=1, ROW(D$9:$D2068)-ROW($D$9)+1, 0)))</f>
        <v>46741</v>
      </c>
      <c r="F2069" s="36" t="n">
        <f aca="false">(A2069-$A$2)/365.25</f>
        <v>7.89596167008898</v>
      </c>
      <c r="G2069" s="37" t="n">
        <f aca="false">INDEX('Default Prob'!$P$5:$P$14,MIN(1+_xlfn.IFNA(MATCH(F2069,'Default Prob'!$F$5:$F$14,1),0),COUNT('Default Prob'!$P$5:$P$14)))</f>
        <v>0.0388543457092687</v>
      </c>
      <c r="H2069" s="37" t="n">
        <f aca="false">H2068*EXP(-G2068*(F2069-F2068))</f>
        <v>0.725144944425759</v>
      </c>
      <c r="I2069" s="38" t="n">
        <f aca="false">H2068-H2069</f>
        <v>7.71431375949927E-005</v>
      </c>
      <c r="J2069" s="39" t="n">
        <f aca="false">INDEX('Default Prob'!$C$3:$C$20, _xlfn.IFNA(MATCH(F2069, 'Default Prob'!$B$3:$B$20, 1), 1))</f>
        <v>-0.00279</v>
      </c>
      <c r="K2069" s="40" t="n">
        <f aca="false">1/((1+J2069)^F2069)</f>
        <v>1.02230565439452</v>
      </c>
      <c r="L2069" s="41" t="n">
        <f aca="false">IF(AND(D2069, A2069 &lt;= $G$2), $D$5*$D$2*(A2069-E2069)/365.25, 0)</f>
        <v>0</v>
      </c>
      <c r="M2069" s="41" t="n">
        <f aca="false">IF(A2069&lt;=$G$2, $D$5*$D$2*(A2069-E2069)/365.25, 0)</f>
        <v>0</v>
      </c>
      <c r="N2069" s="42" t="n">
        <f aca="false">(L2069*H2069 + M2069*I2069) * K2069</f>
        <v>0</v>
      </c>
      <c r="O2069" s="43" t="n">
        <f aca="false">IF(A2069&lt;=$G$2, $D$2*(1-$D$3), 0)</f>
        <v>0</v>
      </c>
      <c r="P2069" s="44" t="n">
        <f aca="false">O2069*I2069*K2069</f>
        <v>0</v>
      </c>
    </row>
    <row r="2070" customFormat="false" ht="15" hidden="false" customHeight="false" outlineLevel="0" collapsed="false">
      <c r="A2070" s="4" t="n">
        <f aca="false">WORKDAY(A2069, 1)</f>
        <v>46779</v>
      </c>
      <c r="B2070" s="33" t="n">
        <f aca="false">DATE(2000, MONTH(A2070), DAY(A2070))</f>
        <v>36552</v>
      </c>
      <c r="C2070" s="33" t="n">
        <f aca="false">VLOOKUP(B2070, $R$9:$S$13, 2)</f>
        <v>36605</v>
      </c>
      <c r="D2070" s="34" t="n">
        <f aca="false">IF(OR(C2070=B2070, AND(C2070&lt;&gt;C2069, C2069&gt;B2069)), 1, 0)</f>
        <v>0</v>
      </c>
      <c r="E2070" s="4" t="n">
        <f aca="false" t="array" ref="E2070:E2070">INDEX($A$9:A2069, MAX(IF($D$9:D2069=1, ROW(D$9:$D2069)-ROW($D$9)+1, 0)))</f>
        <v>46741</v>
      </c>
      <c r="F2070" s="36" t="n">
        <f aca="false">(A2070-$A$2)/365.25</f>
        <v>7.89869952087611</v>
      </c>
      <c r="G2070" s="37" t="n">
        <f aca="false">INDEX('Default Prob'!$P$5:$P$14,MIN(1+_xlfn.IFNA(MATCH(F2070,'Default Prob'!$F$5:$F$14,1),0),COUNT('Default Prob'!$P$5:$P$14)))</f>
        <v>0.0388543457092687</v>
      </c>
      <c r="H2070" s="37" t="n">
        <f aca="false">H2069*EXP(-G2069*(F2070-F2069))</f>
        <v>0.725067809494014</v>
      </c>
      <c r="I2070" s="38" t="n">
        <f aca="false">H2069-H2070</f>
        <v>7.71349317448822E-005</v>
      </c>
      <c r="J2070" s="39" t="n">
        <f aca="false">INDEX('Default Prob'!$C$3:$C$20, _xlfn.IFNA(MATCH(F2070, 'Default Prob'!$B$3:$B$20, 1), 1))</f>
        <v>-0.00279</v>
      </c>
      <c r="K2070" s="40" t="n">
        <f aca="false">1/((1+J2070)^F2070)</f>
        <v>1.02231347432602</v>
      </c>
      <c r="L2070" s="41" t="n">
        <f aca="false">IF(AND(D2070, A2070 &lt;= $G$2), $D$5*$D$2*(A2070-E2070)/365.25, 0)</f>
        <v>0</v>
      </c>
      <c r="M2070" s="41" t="n">
        <f aca="false">IF(A2070&lt;=$G$2, $D$5*$D$2*(A2070-E2070)/365.25, 0)</f>
        <v>0</v>
      </c>
      <c r="N2070" s="42" t="n">
        <f aca="false">(L2070*H2070 + M2070*I2070) * K2070</f>
        <v>0</v>
      </c>
      <c r="O2070" s="43" t="n">
        <f aca="false">IF(A2070&lt;=$G$2, $D$2*(1-$D$3), 0)</f>
        <v>0</v>
      </c>
      <c r="P2070" s="44" t="n">
        <f aca="false">O2070*I2070*K2070</f>
        <v>0</v>
      </c>
    </row>
    <row r="2071" customFormat="false" ht="15" hidden="false" customHeight="false" outlineLevel="0" collapsed="false">
      <c r="A2071" s="4" t="n">
        <f aca="false">WORKDAY(A2070, 1)</f>
        <v>46780</v>
      </c>
      <c r="B2071" s="33" t="n">
        <f aca="false">DATE(2000, MONTH(A2071), DAY(A2071))</f>
        <v>36553</v>
      </c>
      <c r="C2071" s="33" t="n">
        <f aca="false">VLOOKUP(B2071, $R$9:$S$13, 2)</f>
        <v>36605</v>
      </c>
      <c r="D2071" s="34" t="n">
        <f aca="false">IF(OR(C2071=B2071, AND(C2071&lt;&gt;C2070, C2070&gt;B2070)), 1, 0)</f>
        <v>0</v>
      </c>
      <c r="E2071" s="4" t="n">
        <f aca="false" t="array" ref="E2071:E2071">INDEX($A$9:A2070, MAX(IF($D$9:D2070=1, ROW(D$9:$D2070)-ROW($D$9)+1, 0)))</f>
        <v>46741</v>
      </c>
      <c r="F2071" s="36" t="n">
        <f aca="false">(A2071-$A$2)/365.25</f>
        <v>7.90143737166324</v>
      </c>
      <c r="G2071" s="37" t="n">
        <f aca="false">INDEX('Default Prob'!$P$5:$P$14,MIN(1+_xlfn.IFNA(MATCH(F2071,'Default Prob'!$F$5:$F$14,1),0),COUNT('Default Prob'!$P$5:$P$14)))</f>
        <v>0.0388543457092687</v>
      </c>
      <c r="H2071" s="37" t="n">
        <f aca="false">H2070*EXP(-G2070*(F2071-F2070))</f>
        <v>0.724990682767246</v>
      </c>
      <c r="I2071" s="38" t="n">
        <f aca="false">H2070-H2071</f>
        <v>7.712672676774E-005</v>
      </c>
      <c r="J2071" s="39" t="n">
        <f aca="false">INDEX('Default Prob'!$C$3:$C$20, _xlfn.IFNA(MATCH(F2071, 'Default Prob'!$B$3:$B$20, 1), 1))</f>
        <v>-0.00279</v>
      </c>
      <c r="K2071" s="40" t="n">
        <f aca="false">1/((1+J2071)^F2071)</f>
        <v>1.02232129431734</v>
      </c>
      <c r="L2071" s="41" t="n">
        <f aca="false">IF(AND(D2071, A2071 &lt;= $G$2), $D$5*$D$2*(A2071-E2071)/365.25, 0)</f>
        <v>0</v>
      </c>
      <c r="M2071" s="41" t="n">
        <f aca="false">IF(A2071&lt;=$G$2, $D$5*$D$2*(A2071-E2071)/365.25, 0)</f>
        <v>0</v>
      </c>
      <c r="N2071" s="42" t="n">
        <f aca="false">(L2071*H2071 + M2071*I2071) * K2071</f>
        <v>0</v>
      </c>
      <c r="O2071" s="43" t="n">
        <f aca="false">IF(A2071&lt;=$G$2, $D$2*(1-$D$3), 0)</f>
        <v>0</v>
      </c>
      <c r="P2071" s="44" t="n">
        <f aca="false">O2071*I2071*K2071</f>
        <v>0</v>
      </c>
    </row>
    <row r="2072" customFormat="false" ht="15" hidden="false" customHeight="false" outlineLevel="0" collapsed="false">
      <c r="A2072" s="4" t="n">
        <f aca="false">WORKDAY(A2071, 1)</f>
        <v>46783</v>
      </c>
      <c r="B2072" s="33" t="n">
        <f aca="false">DATE(2000, MONTH(A2072), DAY(A2072))</f>
        <v>36556</v>
      </c>
      <c r="C2072" s="33" t="n">
        <f aca="false">VLOOKUP(B2072, $R$9:$S$13, 2)</f>
        <v>36605</v>
      </c>
      <c r="D2072" s="34" t="n">
        <f aca="false">IF(OR(C2072=B2072, AND(C2072&lt;&gt;C2071, C2071&gt;B2071)), 1, 0)</f>
        <v>0</v>
      </c>
      <c r="E2072" s="4" t="n">
        <f aca="false" t="array" ref="E2072:E2072">INDEX($A$9:A2071, MAX(IF($D$9:D2071=1, ROW(D$9:$D2071)-ROW($D$9)+1, 0)))</f>
        <v>46741</v>
      </c>
      <c r="F2072" s="36" t="n">
        <f aca="false">(A2072-$A$2)/365.25</f>
        <v>7.90965092402464</v>
      </c>
      <c r="G2072" s="37" t="n">
        <f aca="false">INDEX('Default Prob'!$P$5:$P$14,MIN(1+_xlfn.IFNA(MATCH(F2072,'Default Prob'!$F$5:$F$14,1),0),COUNT('Default Prob'!$P$5:$P$14)))</f>
        <v>0.0388543457092687</v>
      </c>
      <c r="H2072" s="37" t="n">
        <f aca="false">H2071*EXP(-G2071*(F2072-F2071))</f>
        <v>0.724759351808078</v>
      </c>
      <c r="I2072" s="38" t="n">
        <f aca="false">H2071-H2072</f>
        <v>0.000231330959167719</v>
      </c>
      <c r="J2072" s="39" t="n">
        <f aca="false">INDEX('Default Prob'!$C$3:$C$20, _xlfn.IFNA(MATCH(F2072, 'Default Prob'!$B$3:$B$20, 1), 1))</f>
        <v>-0.00279</v>
      </c>
      <c r="K2072" s="40" t="n">
        <f aca="false">1/((1+J2072)^F2072)</f>
        <v>1.0223447546502</v>
      </c>
      <c r="L2072" s="41" t="n">
        <f aca="false">IF(AND(D2072, A2072 &lt;= $G$2), $D$5*$D$2*(A2072-E2072)/365.25, 0)</f>
        <v>0</v>
      </c>
      <c r="M2072" s="41" t="n">
        <f aca="false">IF(A2072&lt;=$G$2, $D$5*$D$2*(A2072-E2072)/365.25, 0)</f>
        <v>0</v>
      </c>
      <c r="N2072" s="42" t="n">
        <f aca="false">(L2072*H2072 + M2072*I2072) * K2072</f>
        <v>0</v>
      </c>
      <c r="O2072" s="43" t="n">
        <f aca="false">IF(A2072&lt;=$G$2, $D$2*(1-$D$3), 0)</f>
        <v>0</v>
      </c>
      <c r="P2072" s="44" t="n">
        <f aca="false">O2072*I2072*K2072</f>
        <v>0</v>
      </c>
    </row>
    <row r="2073" customFormat="false" ht="15" hidden="false" customHeight="false" outlineLevel="0" collapsed="false">
      <c r="A2073" s="4" t="n">
        <f aca="false">WORKDAY(A2072, 1)</f>
        <v>46784</v>
      </c>
      <c r="B2073" s="33" t="n">
        <f aca="false">DATE(2000, MONTH(A2073), DAY(A2073))</f>
        <v>36557</v>
      </c>
      <c r="C2073" s="33" t="n">
        <f aca="false">VLOOKUP(B2073, $R$9:$S$13, 2)</f>
        <v>36605</v>
      </c>
      <c r="D2073" s="34" t="n">
        <f aca="false">IF(OR(C2073=B2073, AND(C2073&lt;&gt;C2072, C2072&gt;B2072)), 1, 0)</f>
        <v>0</v>
      </c>
      <c r="E2073" s="4" t="n">
        <f aca="false" t="array" ref="E2073:E2073">INDEX($A$9:A2072, MAX(IF($D$9:D2072=1, ROW(D$9:$D2072)-ROW($D$9)+1, 0)))</f>
        <v>46741</v>
      </c>
      <c r="F2073" s="36" t="n">
        <f aca="false">(A2073-$A$2)/365.25</f>
        <v>7.91238877481177</v>
      </c>
      <c r="G2073" s="37" t="n">
        <f aca="false">INDEX('Default Prob'!$P$5:$P$14,MIN(1+_xlfn.IFNA(MATCH(F2073,'Default Prob'!$F$5:$F$14,1),0),COUNT('Default Prob'!$P$5:$P$14)))</f>
        <v>0.0388543457092687</v>
      </c>
      <c r="H2073" s="37" t="n">
        <f aca="false">H2072*EXP(-G2072*(F2073-F2072))</f>
        <v>0.724682257892492</v>
      </c>
      <c r="I2073" s="38" t="n">
        <f aca="false">H2072-H2073</f>
        <v>7.70939155860795E-005</v>
      </c>
      <c r="J2073" s="39" t="n">
        <f aca="false">INDEX('Default Prob'!$C$3:$C$20, _xlfn.IFNA(MATCH(F2073, 'Default Prob'!$B$3:$B$20, 1), 1))</f>
        <v>-0.00279</v>
      </c>
      <c r="K2073" s="40" t="n">
        <f aca="false">1/((1+J2073)^F2073)</f>
        <v>1.02235257488079</v>
      </c>
      <c r="L2073" s="41" t="n">
        <f aca="false">IF(AND(D2073, A2073 &lt;= $G$2), $D$5*$D$2*(A2073-E2073)/365.25, 0)</f>
        <v>0</v>
      </c>
      <c r="M2073" s="41" t="n">
        <f aca="false">IF(A2073&lt;=$G$2, $D$5*$D$2*(A2073-E2073)/365.25, 0)</f>
        <v>0</v>
      </c>
      <c r="N2073" s="42" t="n">
        <f aca="false">(L2073*H2073 + M2073*I2073) * K2073</f>
        <v>0</v>
      </c>
      <c r="O2073" s="43" t="n">
        <f aca="false">IF(A2073&lt;=$G$2, $D$2*(1-$D$3), 0)</f>
        <v>0</v>
      </c>
      <c r="P2073" s="44" t="n">
        <f aca="false">O2073*I2073*K2073</f>
        <v>0</v>
      </c>
    </row>
    <row r="2074" customFormat="false" ht="15" hidden="false" customHeight="false" outlineLevel="0" collapsed="false">
      <c r="A2074" s="4" t="n">
        <f aca="false">WORKDAY(A2073, 1)</f>
        <v>46785</v>
      </c>
      <c r="B2074" s="33" t="n">
        <f aca="false">DATE(2000, MONTH(A2074), DAY(A2074))</f>
        <v>36558</v>
      </c>
      <c r="C2074" s="33" t="n">
        <f aca="false">VLOOKUP(B2074, $R$9:$S$13, 2)</f>
        <v>36605</v>
      </c>
      <c r="D2074" s="34" t="n">
        <f aca="false">IF(OR(C2074=B2074, AND(C2074&lt;&gt;C2073, C2073&gt;B2073)), 1, 0)</f>
        <v>0</v>
      </c>
      <c r="E2074" s="4" t="n">
        <f aca="false" t="array" ref="E2074:E2074">INDEX($A$9:A2073, MAX(IF($D$9:D2073=1, ROW(D$9:$D2073)-ROW($D$9)+1, 0)))</f>
        <v>46741</v>
      </c>
      <c r="F2074" s="36" t="n">
        <f aca="false">(A2074-$A$2)/365.25</f>
        <v>7.91512662559891</v>
      </c>
      <c r="G2074" s="37" t="n">
        <f aca="false">INDEX('Default Prob'!$P$5:$P$14,MIN(1+_xlfn.IFNA(MATCH(F2074,'Default Prob'!$F$5:$F$14,1),0),COUNT('Default Prob'!$P$5:$P$14)))</f>
        <v>0.0388543457092687</v>
      </c>
      <c r="H2074" s="37" t="n">
        <f aca="false">H2073*EXP(-G2073*(F2074-F2073))</f>
        <v>0.72460517217752</v>
      </c>
      <c r="I2074" s="38" t="n">
        <f aca="false">H2073-H2074</f>
        <v>7.70857149718918E-005</v>
      </c>
      <c r="J2074" s="39" t="n">
        <f aca="false">INDEX('Default Prob'!$C$3:$C$20, _xlfn.IFNA(MATCH(F2074, 'Default Prob'!$B$3:$B$20, 1), 1))</f>
        <v>-0.00279</v>
      </c>
      <c r="K2074" s="40" t="n">
        <f aca="false">1/((1+J2074)^F2074)</f>
        <v>1.0223603951712</v>
      </c>
      <c r="L2074" s="41" t="n">
        <f aca="false">IF(AND(D2074, A2074 &lt;= $G$2), $D$5*$D$2*(A2074-E2074)/365.25, 0)</f>
        <v>0</v>
      </c>
      <c r="M2074" s="41" t="n">
        <f aca="false">IF(A2074&lt;=$G$2, $D$5*$D$2*(A2074-E2074)/365.25, 0)</f>
        <v>0</v>
      </c>
      <c r="N2074" s="42" t="n">
        <f aca="false">(L2074*H2074 + M2074*I2074) * K2074</f>
        <v>0</v>
      </c>
      <c r="O2074" s="43" t="n">
        <f aca="false">IF(A2074&lt;=$G$2, $D$2*(1-$D$3), 0)</f>
        <v>0</v>
      </c>
      <c r="P2074" s="44" t="n">
        <f aca="false">O2074*I2074*K2074</f>
        <v>0</v>
      </c>
    </row>
    <row r="2075" customFormat="false" ht="15" hidden="false" customHeight="false" outlineLevel="0" collapsed="false">
      <c r="A2075" s="4" t="n">
        <f aca="false">WORKDAY(A2074, 1)</f>
        <v>46786</v>
      </c>
      <c r="B2075" s="33" t="n">
        <f aca="false">DATE(2000, MONTH(A2075), DAY(A2075))</f>
        <v>36559</v>
      </c>
      <c r="C2075" s="33" t="n">
        <f aca="false">VLOOKUP(B2075, $R$9:$S$13, 2)</f>
        <v>36605</v>
      </c>
      <c r="D2075" s="34" t="n">
        <f aca="false">IF(OR(C2075=B2075, AND(C2075&lt;&gt;C2074, C2074&gt;B2074)), 1, 0)</f>
        <v>0</v>
      </c>
      <c r="E2075" s="4" t="n">
        <f aca="false" t="array" ref="E2075:E2075">INDEX($A$9:A2074, MAX(IF($D$9:D2074=1, ROW(D$9:$D2074)-ROW($D$9)+1, 0)))</f>
        <v>46741</v>
      </c>
      <c r="F2075" s="36" t="n">
        <f aca="false">(A2075-$A$2)/365.25</f>
        <v>7.91786447638604</v>
      </c>
      <c r="G2075" s="37" t="n">
        <f aca="false">INDEX('Default Prob'!$P$5:$P$14,MIN(1+_xlfn.IFNA(MATCH(F2075,'Default Prob'!$F$5:$F$14,1),0),COUNT('Default Prob'!$P$5:$P$14)))</f>
        <v>0.0388543457092687</v>
      </c>
      <c r="H2075" s="37" t="n">
        <f aca="false">H2074*EXP(-G2074*(F2075-F2074))</f>
        <v>0.724528094662291</v>
      </c>
      <c r="I2075" s="38" t="n">
        <f aca="false">H2074-H2075</f>
        <v>7.70775152300063E-005</v>
      </c>
      <c r="J2075" s="39" t="n">
        <f aca="false">INDEX('Default Prob'!$C$3:$C$20, _xlfn.IFNA(MATCH(F2075, 'Default Prob'!$B$3:$B$20, 1), 1))</f>
        <v>-0.00279</v>
      </c>
      <c r="K2075" s="40" t="n">
        <f aca="false">1/((1+J2075)^F2075)</f>
        <v>1.02236821552143</v>
      </c>
      <c r="L2075" s="41" t="n">
        <f aca="false">IF(AND(D2075, A2075 &lt;= $G$2), $D$5*$D$2*(A2075-E2075)/365.25, 0)</f>
        <v>0</v>
      </c>
      <c r="M2075" s="41" t="n">
        <f aca="false">IF(A2075&lt;=$G$2, $D$5*$D$2*(A2075-E2075)/365.25, 0)</f>
        <v>0</v>
      </c>
      <c r="N2075" s="42" t="n">
        <f aca="false">(L2075*H2075 + M2075*I2075) * K2075</f>
        <v>0</v>
      </c>
      <c r="O2075" s="43" t="n">
        <f aca="false">IF(A2075&lt;=$G$2, $D$2*(1-$D$3), 0)</f>
        <v>0</v>
      </c>
      <c r="P2075" s="44" t="n">
        <f aca="false">O2075*I2075*K2075</f>
        <v>0</v>
      </c>
    </row>
    <row r="2076" customFormat="false" ht="15" hidden="false" customHeight="false" outlineLevel="0" collapsed="false">
      <c r="A2076" s="4" t="n">
        <f aca="false">WORKDAY(A2075, 1)</f>
        <v>46787</v>
      </c>
      <c r="B2076" s="33" t="n">
        <f aca="false">DATE(2000, MONTH(A2076), DAY(A2076))</f>
        <v>36560</v>
      </c>
      <c r="C2076" s="33" t="n">
        <f aca="false">VLOOKUP(B2076, $R$9:$S$13, 2)</f>
        <v>36605</v>
      </c>
      <c r="D2076" s="34" t="n">
        <f aca="false">IF(OR(C2076=B2076, AND(C2076&lt;&gt;C2075, C2075&gt;B2075)), 1, 0)</f>
        <v>0</v>
      </c>
      <c r="E2076" s="4" t="n">
        <f aca="false" t="array" ref="E2076:E2076">INDEX($A$9:A2075, MAX(IF($D$9:D2075=1, ROW(D$9:$D2075)-ROW($D$9)+1, 0)))</f>
        <v>46741</v>
      </c>
      <c r="F2076" s="36" t="n">
        <f aca="false">(A2076-$A$2)/365.25</f>
        <v>7.92060232717317</v>
      </c>
      <c r="G2076" s="37" t="n">
        <f aca="false">INDEX('Default Prob'!$P$5:$P$14,MIN(1+_xlfn.IFNA(MATCH(F2076,'Default Prob'!$F$5:$F$14,1),0),COUNT('Default Prob'!$P$5:$P$14)))</f>
        <v>0.0388543457092687</v>
      </c>
      <c r="H2076" s="37" t="n">
        <f aca="false">H2075*EXP(-G2075*(F2076-F2075))</f>
        <v>0.72445102534593</v>
      </c>
      <c r="I2076" s="38" t="n">
        <f aca="false">H2075-H2076</f>
        <v>7.7069316360312E-005</v>
      </c>
      <c r="J2076" s="39" t="n">
        <f aca="false">INDEX('Default Prob'!$C$3:$C$20, _xlfn.IFNA(MATCH(F2076, 'Default Prob'!$B$3:$B$20, 1), 1))</f>
        <v>-0.00279</v>
      </c>
      <c r="K2076" s="40" t="n">
        <f aca="false">1/((1+J2076)^F2076)</f>
        <v>1.02237603593148</v>
      </c>
      <c r="L2076" s="41" t="n">
        <f aca="false">IF(AND(D2076, A2076 &lt;= $G$2), $D$5*$D$2*(A2076-E2076)/365.25, 0)</f>
        <v>0</v>
      </c>
      <c r="M2076" s="41" t="n">
        <f aca="false">IF(A2076&lt;=$G$2, $D$5*$D$2*(A2076-E2076)/365.25, 0)</f>
        <v>0</v>
      </c>
      <c r="N2076" s="42" t="n">
        <f aca="false">(L2076*H2076 + M2076*I2076) * K2076</f>
        <v>0</v>
      </c>
      <c r="O2076" s="43" t="n">
        <f aca="false">IF(A2076&lt;=$G$2, $D$2*(1-$D$3), 0)</f>
        <v>0</v>
      </c>
      <c r="P2076" s="44" t="n">
        <f aca="false">O2076*I2076*K2076</f>
        <v>0</v>
      </c>
    </row>
    <row r="2077" customFormat="false" ht="15" hidden="false" customHeight="false" outlineLevel="0" collapsed="false">
      <c r="A2077" s="4" t="n">
        <f aca="false">WORKDAY(A2076, 1)</f>
        <v>46790</v>
      </c>
      <c r="B2077" s="33" t="n">
        <f aca="false">DATE(2000, MONTH(A2077), DAY(A2077))</f>
        <v>36563</v>
      </c>
      <c r="C2077" s="33" t="n">
        <f aca="false">VLOOKUP(B2077, $R$9:$S$13, 2)</f>
        <v>36605</v>
      </c>
      <c r="D2077" s="34" t="n">
        <f aca="false">IF(OR(C2077=B2077, AND(C2077&lt;&gt;C2076, C2076&gt;B2076)), 1, 0)</f>
        <v>0</v>
      </c>
      <c r="E2077" s="4" t="n">
        <f aca="false" t="array" ref="E2077:E2077">INDEX($A$9:A2076, MAX(IF($D$9:D2076=1, ROW(D$9:$D2076)-ROW($D$9)+1, 0)))</f>
        <v>46741</v>
      </c>
      <c r="F2077" s="36" t="n">
        <f aca="false">(A2077-$A$2)/365.25</f>
        <v>7.92881587953457</v>
      </c>
      <c r="G2077" s="37" t="n">
        <f aca="false">INDEX('Default Prob'!$P$5:$P$14,MIN(1+_xlfn.IFNA(MATCH(F2077,'Default Prob'!$F$5:$F$14,1),0),COUNT('Default Prob'!$P$5:$P$14)))</f>
        <v>0.0388543457092687</v>
      </c>
      <c r="H2077" s="37" t="n">
        <f aca="false">H2076*EXP(-G2076*(F2077-F2076))</f>
        <v>0.724219866581346</v>
      </c>
      <c r="I2077" s="38" t="n">
        <f aca="false">H2076-H2077</f>
        <v>0.000231158764583905</v>
      </c>
      <c r="J2077" s="39" t="n">
        <f aca="false">INDEX('Default Prob'!$C$3:$C$20, _xlfn.IFNA(MATCH(F2077, 'Default Prob'!$B$3:$B$20, 1), 1))</f>
        <v>-0.00279</v>
      </c>
      <c r="K2077" s="40" t="n">
        <f aca="false">1/((1+J2077)^F2077)</f>
        <v>1.02239949752056</v>
      </c>
      <c r="L2077" s="41" t="n">
        <f aca="false">IF(AND(D2077, A2077 &lt;= $G$2), $D$5*$D$2*(A2077-E2077)/365.25, 0)</f>
        <v>0</v>
      </c>
      <c r="M2077" s="41" t="n">
        <f aca="false">IF(A2077&lt;=$G$2, $D$5*$D$2*(A2077-E2077)/365.25, 0)</f>
        <v>0</v>
      </c>
      <c r="N2077" s="42" t="n">
        <f aca="false">(L2077*H2077 + M2077*I2077) * K2077</f>
        <v>0</v>
      </c>
      <c r="O2077" s="43" t="n">
        <f aca="false">IF(A2077&lt;=$G$2, $D$2*(1-$D$3), 0)</f>
        <v>0</v>
      </c>
      <c r="P2077" s="44" t="n">
        <f aca="false">O2077*I2077*K2077</f>
        <v>0</v>
      </c>
    </row>
    <row r="2078" customFormat="false" ht="15" hidden="false" customHeight="false" outlineLevel="0" collapsed="false">
      <c r="A2078" s="4" t="n">
        <f aca="false">WORKDAY(A2077, 1)</f>
        <v>46791</v>
      </c>
      <c r="B2078" s="33" t="n">
        <f aca="false">DATE(2000, MONTH(A2078), DAY(A2078))</f>
        <v>36564</v>
      </c>
      <c r="C2078" s="33" t="n">
        <f aca="false">VLOOKUP(B2078, $R$9:$S$13, 2)</f>
        <v>36605</v>
      </c>
      <c r="D2078" s="34" t="n">
        <f aca="false">IF(OR(C2078=B2078, AND(C2078&lt;&gt;C2077, C2077&gt;B2077)), 1, 0)</f>
        <v>0</v>
      </c>
      <c r="E2078" s="4" t="n">
        <f aca="false" t="array" ref="E2078:E2078">INDEX($A$9:A2077, MAX(IF($D$9:D2077=1, ROW(D$9:$D2077)-ROW($D$9)+1, 0)))</f>
        <v>46741</v>
      </c>
      <c r="F2078" s="36" t="n">
        <f aca="false">(A2078-$A$2)/365.25</f>
        <v>7.9315537303217</v>
      </c>
      <c r="G2078" s="37" t="n">
        <f aca="false">INDEX('Default Prob'!$P$5:$P$14,MIN(1+_xlfn.IFNA(MATCH(F2078,'Default Prob'!$F$5:$F$14,1),0),COUNT('Default Prob'!$P$5:$P$14)))</f>
        <v>0.0388543457092687</v>
      </c>
      <c r="H2078" s="37" t="n">
        <f aca="false">H2077*EXP(-G2077*(F2078-F2077))</f>
        <v>0.724142830051744</v>
      </c>
      <c r="I2078" s="38" t="n">
        <f aca="false">H2077-H2078</f>
        <v>7.70365296021147E-005</v>
      </c>
      <c r="J2078" s="39" t="n">
        <f aca="false">INDEX('Default Prob'!$C$3:$C$20, _xlfn.IFNA(MATCH(F2078, 'Default Prob'!$B$3:$B$20, 1), 1))</f>
        <v>-0.00279</v>
      </c>
      <c r="K2078" s="40" t="n">
        <f aca="false">1/((1+J2078)^F2078)</f>
        <v>1.02240731816989</v>
      </c>
      <c r="L2078" s="41" t="n">
        <f aca="false">IF(AND(D2078, A2078 &lt;= $G$2), $D$5*$D$2*(A2078-E2078)/365.25, 0)</f>
        <v>0</v>
      </c>
      <c r="M2078" s="41" t="n">
        <f aca="false">IF(A2078&lt;=$G$2, $D$5*$D$2*(A2078-E2078)/365.25, 0)</f>
        <v>0</v>
      </c>
      <c r="N2078" s="42" t="n">
        <f aca="false">(L2078*H2078 + M2078*I2078) * K2078</f>
        <v>0</v>
      </c>
      <c r="O2078" s="43" t="n">
        <f aca="false">IF(A2078&lt;=$G$2, $D$2*(1-$D$3), 0)</f>
        <v>0</v>
      </c>
      <c r="P2078" s="44" t="n">
        <f aca="false">O2078*I2078*K2078</f>
        <v>0</v>
      </c>
    </row>
    <row r="2079" customFormat="false" ht="15" hidden="false" customHeight="false" outlineLevel="0" collapsed="false">
      <c r="A2079" s="4" t="n">
        <f aca="false">WORKDAY(A2078, 1)</f>
        <v>46792</v>
      </c>
      <c r="B2079" s="33" t="n">
        <f aca="false">DATE(2000, MONTH(A2079), DAY(A2079))</f>
        <v>36565</v>
      </c>
      <c r="C2079" s="33" t="n">
        <f aca="false">VLOOKUP(B2079, $R$9:$S$13, 2)</f>
        <v>36605</v>
      </c>
      <c r="D2079" s="34" t="n">
        <f aca="false">IF(OR(C2079=B2079, AND(C2079&lt;&gt;C2078, C2078&gt;B2078)), 1, 0)</f>
        <v>0</v>
      </c>
      <c r="E2079" s="4" t="n">
        <f aca="false" t="array" ref="E2079:E2079">INDEX($A$9:A2078, MAX(IF($D$9:D2078=1, ROW(D$9:$D2078)-ROW($D$9)+1, 0)))</f>
        <v>46741</v>
      </c>
      <c r="F2079" s="36" t="n">
        <f aca="false">(A2079-$A$2)/365.25</f>
        <v>7.93429158110883</v>
      </c>
      <c r="G2079" s="37" t="n">
        <f aca="false">INDEX('Default Prob'!$P$5:$P$14,MIN(1+_xlfn.IFNA(MATCH(F2079,'Default Prob'!$F$5:$F$14,1),0),COUNT('Default Prob'!$P$5:$P$14)))</f>
        <v>0.0388543457092687</v>
      </c>
      <c r="H2079" s="37" t="n">
        <f aca="false">H2078*EXP(-G2078*(F2079-F2078))</f>
        <v>0.724065801716652</v>
      </c>
      <c r="I2079" s="38" t="n">
        <f aca="false">H2078-H2079</f>
        <v>7.70283350921552E-005</v>
      </c>
      <c r="J2079" s="39" t="n">
        <f aca="false">INDEX('Default Prob'!$C$3:$C$20, _xlfn.IFNA(MATCH(F2079, 'Default Prob'!$B$3:$B$20, 1), 1))</f>
        <v>-0.00279</v>
      </c>
      <c r="K2079" s="40" t="n">
        <f aca="false">1/((1+J2079)^F2079)</f>
        <v>1.02241513887905</v>
      </c>
      <c r="L2079" s="41" t="n">
        <f aca="false">IF(AND(D2079, A2079 &lt;= $G$2), $D$5*$D$2*(A2079-E2079)/365.25, 0)</f>
        <v>0</v>
      </c>
      <c r="M2079" s="41" t="n">
        <f aca="false">IF(A2079&lt;=$G$2, $D$5*$D$2*(A2079-E2079)/365.25, 0)</f>
        <v>0</v>
      </c>
      <c r="N2079" s="42" t="n">
        <f aca="false">(L2079*H2079 + M2079*I2079) * K2079</f>
        <v>0</v>
      </c>
      <c r="O2079" s="43" t="n">
        <f aca="false">IF(A2079&lt;=$G$2, $D$2*(1-$D$3), 0)</f>
        <v>0</v>
      </c>
      <c r="P2079" s="44" t="n">
        <f aca="false">O2079*I2079*K2079</f>
        <v>0</v>
      </c>
    </row>
    <row r="2080" customFormat="false" ht="15" hidden="false" customHeight="false" outlineLevel="0" collapsed="false">
      <c r="A2080" s="4" t="n">
        <f aca="false">WORKDAY(A2079, 1)</f>
        <v>46793</v>
      </c>
      <c r="B2080" s="33" t="n">
        <f aca="false">DATE(2000, MONTH(A2080), DAY(A2080))</f>
        <v>36566</v>
      </c>
      <c r="C2080" s="33" t="n">
        <f aca="false">VLOOKUP(B2080, $R$9:$S$13, 2)</f>
        <v>36605</v>
      </c>
      <c r="D2080" s="34" t="n">
        <f aca="false">IF(OR(C2080=B2080, AND(C2080&lt;&gt;C2079, C2079&gt;B2079)), 1, 0)</f>
        <v>0</v>
      </c>
      <c r="E2080" s="4" t="n">
        <f aca="false" t="array" ref="E2080:E2080">INDEX($A$9:A2079, MAX(IF($D$9:D2079=1, ROW(D$9:$D2079)-ROW($D$9)+1, 0)))</f>
        <v>46741</v>
      </c>
      <c r="F2080" s="36" t="n">
        <f aca="false">(A2080-$A$2)/365.25</f>
        <v>7.93702943189596</v>
      </c>
      <c r="G2080" s="37" t="n">
        <f aca="false">INDEX('Default Prob'!$P$5:$P$14,MIN(1+_xlfn.IFNA(MATCH(F2080,'Default Prob'!$F$5:$F$14,1),0),COUNT('Default Prob'!$P$5:$P$14)))</f>
        <v>0.0388543457092687</v>
      </c>
      <c r="H2080" s="37" t="n">
        <f aca="false">H2079*EXP(-G2079*(F2080-F2079))</f>
        <v>0.723988781575198</v>
      </c>
      <c r="I2080" s="38" t="n">
        <f aca="false">H2079-H2080</f>
        <v>7.70201414539429E-005</v>
      </c>
      <c r="J2080" s="39" t="n">
        <f aca="false">INDEX('Default Prob'!$C$3:$C$20, _xlfn.IFNA(MATCH(F2080, 'Default Prob'!$B$3:$B$20, 1), 1))</f>
        <v>-0.00279</v>
      </c>
      <c r="K2080" s="40" t="n">
        <f aca="false">1/((1+J2080)^F2080)</f>
        <v>1.02242295964803</v>
      </c>
      <c r="L2080" s="41" t="n">
        <f aca="false">IF(AND(D2080, A2080 &lt;= $G$2), $D$5*$D$2*(A2080-E2080)/365.25, 0)</f>
        <v>0</v>
      </c>
      <c r="M2080" s="41" t="n">
        <f aca="false">IF(A2080&lt;=$G$2, $D$5*$D$2*(A2080-E2080)/365.25, 0)</f>
        <v>0</v>
      </c>
      <c r="N2080" s="42" t="n">
        <f aca="false">(L2080*H2080 + M2080*I2080) * K2080</f>
        <v>0</v>
      </c>
      <c r="O2080" s="43" t="n">
        <f aca="false">IF(A2080&lt;=$G$2, $D$2*(1-$D$3), 0)</f>
        <v>0</v>
      </c>
      <c r="P2080" s="44" t="n">
        <f aca="false">O2080*I2080*K2080</f>
        <v>0</v>
      </c>
    </row>
    <row r="2081" customFormat="false" ht="15" hidden="false" customHeight="false" outlineLevel="0" collapsed="false">
      <c r="A2081" s="4" t="n">
        <f aca="false">WORKDAY(A2080, 1)</f>
        <v>46794</v>
      </c>
      <c r="B2081" s="33" t="n">
        <f aca="false">DATE(2000, MONTH(A2081), DAY(A2081))</f>
        <v>36567</v>
      </c>
      <c r="C2081" s="33" t="n">
        <f aca="false">VLOOKUP(B2081, $R$9:$S$13, 2)</f>
        <v>36605</v>
      </c>
      <c r="D2081" s="34" t="n">
        <f aca="false">IF(OR(C2081=B2081, AND(C2081&lt;&gt;C2080, C2080&gt;B2080)), 1, 0)</f>
        <v>0</v>
      </c>
      <c r="E2081" s="4" t="n">
        <f aca="false" t="array" ref="E2081:E2081">INDEX($A$9:A2080, MAX(IF($D$9:D2080=1, ROW(D$9:$D2080)-ROW($D$9)+1, 0)))</f>
        <v>46741</v>
      </c>
      <c r="F2081" s="36" t="n">
        <f aca="false">(A2081-$A$2)/365.25</f>
        <v>7.93976728268309</v>
      </c>
      <c r="G2081" s="37" t="n">
        <f aca="false">INDEX('Default Prob'!$P$5:$P$14,MIN(1+_xlfn.IFNA(MATCH(F2081,'Default Prob'!$F$5:$F$14,1),0),COUNT('Default Prob'!$P$5:$P$14)))</f>
        <v>0.0388543457092687</v>
      </c>
      <c r="H2081" s="37" t="n">
        <f aca="false">H2080*EXP(-G2080*(F2081-F2080))</f>
        <v>0.723911769626511</v>
      </c>
      <c r="I2081" s="38" t="n">
        <f aca="false">H2080-H2081</f>
        <v>7.70119486872556E-005</v>
      </c>
      <c r="J2081" s="39" t="n">
        <f aca="false">INDEX('Default Prob'!$C$3:$C$20, _xlfn.IFNA(MATCH(F2081, 'Default Prob'!$B$3:$B$20, 1), 1))</f>
        <v>-0.00279</v>
      </c>
      <c r="K2081" s="40" t="n">
        <f aca="false">1/((1+J2081)^F2081)</f>
        <v>1.02243078047684</v>
      </c>
      <c r="L2081" s="41" t="n">
        <f aca="false">IF(AND(D2081, A2081 &lt;= $G$2), $D$5*$D$2*(A2081-E2081)/365.25, 0)</f>
        <v>0</v>
      </c>
      <c r="M2081" s="41" t="n">
        <f aca="false">IF(A2081&lt;=$G$2, $D$5*$D$2*(A2081-E2081)/365.25, 0)</f>
        <v>0</v>
      </c>
      <c r="N2081" s="42" t="n">
        <f aca="false">(L2081*H2081 + M2081*I2081) * K2081</f>
        <v>0</v>
      </c>
      <c r="O2081" s="43" t="n">
        <f aca="false">IF(A2081&lt;=$G$2, $D$2*(1-$D$3), 0)</f>
        <v>0</v>
      </c>
      <c r="P2081" s="44" t="n">
        <f aca="false">O2081*I2081*K2081</f>
        <v>0</v>
      </c>
    </row>
    <row r="2082" customFormat="false" ht="15" hidden="false" customHeight="false" outlineLevel="0" collapsed="false">
      <c r="A2082" s="4" t="n">
        <f aca="false">WORKDAY(A2081, 1)</f>
        <v>46797</v>
      </c>
      <c r="B2082" s="33" t="n">
        <f aca="false">DATE(2000, MONTH(A2082), DAY(A2082))</f>
        <v>36570</v>
      </c>
      <c r="C2082" s="33" t="n">
        <f aca="false">VLOOKUP(B2082, $R$9:$S$13, 2)</f>
        <v>36605</v>
      </c>
      <c r="D2082" s="34" t="n">
        <f aca="false">IF(OR(C2082=B2082, AND(C2082&lt;&gt;C2081, C2081&gt;B2081)), 1, 0)</f>
        <v>0</v>
      </c>
      <c r="E2082" s="4" t="n">
        <f aca="false" t="array" ref="E2082:E2082">INDEX($A$9:A2081, MAX(IF($D$9:D2081=1, ROW(D$9:$D2081)-ROW($D$9)+1, 0)))</f>
        <v>46741</v>
      </c>
      <c r="F2082" s="36" t="n">
        <f aca="false">(A2082-$A$2)/365.25</f>
        <v>7.94798083504449</v>
      </c>
      <c r="G2082" s="37" t="n">
        <f aca="false">INDEX('Default Prob'!$P$5:$P$14,MIN(1+_xlfn.IFNA(MATCH(F2082,'Default Prob'!$F$5:$F$14,1),0),COUNT('Default Prob'!$P$5:$P$14)))</f>
        <v>0.0388543457092687</v>
      </c>
      <c r="H2082" s="37" t="n">
        <f aca="false">H2081*EXP(-G2081*(F2082-F2081))</f>
        <v>0.723680782928335</v>
      </c>
      <c r="I2082" s="38" t="n">
        <f aca="false">H2081-H2082</f>
        <v>0.000230986698175673</v>
      </c>
      <c r="J2082" s="39" t="n">
        <f aca="false">INDEX('Default Prob'!$C$3:$C$20, _xlfn.IFNA(MATCH(F2082, 'Default Prob'!$B$3:$B$20, 1), 1))</f>
        <v>-0.00279</v>
      </c>
      <c r="K2082" s="40" t="n">
        <f aca="false">1/((1+J2082)^F2082)</f>
        <v>1.0224542433222</v>
      </c>
      <c r="L2082" s="41" t="n">
        <f aca="false">IF(AND(D2082, A2082 &lt;= $G$2), $D$5*$D$2*(A2082-E2082)/365.25, 0)</f>
        <v>0</v>
      </c>
      <c r="M2082" s="41" t="n">
        <f aca="false">IF(A2082&lt;=$G$2, $D$5*$D$2*(A2082-E2082)/365.25, 0)</f>
        <v>0</v>
      </c>
      <c r="N2082" s="42" t="n">
        <f aca="false">(L2082*H2082 + M2082*I2082) * K2082</f>
        <v>0</v>
      </c>
      <c r="O2082" s="43" t="n">
        <f aca="false">IF(A2082&lt;=$G$2, $D$2*(1-$D$3), 0)</f>
        <v>0</v>
      </c>
      <c r="P2082" s="44" t="n">
        <f aca="false">O2082*I2082*K2082</f>
        <v>0</v>
      </c>
    </row>
    <row r="2083" customFormat="false" ht="15" hidden="false" customHeight="false" outlineLevel="0" collapsed="false">
      <c r="A2083" s="4" t="n">
        <f aca="false">WORKDAY(A2082, 1)</f>
        <v>46798</v>
      </c>
      <c r="B2083" s="33" t="n">
        <f aca="false">DATE(2000, MONTH(A2083), DAY(A2083))</f>
        <v>36571</v>
      </c>
      <c r="C2083" s="33" t="n">
        <f aca="false">VLOOKUP(B2083, $R$9:$S$13, 2)</f>
        <v>36605</v>
      </c>
      <c r="D2083" s="34" t="n">
        <f aca="false">IF(OR(C2083=B2083, AND(C2083&lt;&gt;C2082, C2082&gt;B2082)), 1, 0)</f>
        <v>0</v>
      </c>
      <c r="E2083" s="4" t="n">
        <f aca="false" t="array" ref="E2083:E2083">INDEX($A$9:A2082, MAX(IF($D$9:D2082=1, ROW(D$9:$D2082)-ROW($D$9)+1, 0)))</f>
        <v>46741</v>
      </c>
      <c r="F2083" s="36" t="n">
        <f aca="false">(A2083-$A$2)/365.25</f>
        <v>7.95071868583162</v>
      </c>
      <c r="G2083" s="37" t="n">
        <f aca="false">INDEX('Default Prob'!$P$5:$P$14,MIN(1+_xlfn.IFNA(MATCH(F2083,'Default Prob'!$F$5:$F$14,1),0),COUNT('Default Prob'!$P$5:$P$14)))</f>
        <v>0.0388543457092687</v>
      </c>
      <c r="H2083" s="37" t="n">
        <f aca="false">H2082*EXP(-G2082*(F2083-F2082))</f>
        <v>0.723603803742001</v>
      </c>
      <c r="I2083" s="38" t="n">
        <f aca="false">H2082-H2083</f>
        <v>7.69791863343139E-005</v>
      </c>
      <c r="J2083" s="39" t="n">
        <f aca="false">INDEX('Default Prob'!$C$3:$C$20, _xlfn.IFNA(MATCH(F2083, 'Default Prob'!$B$3:$B$20, 1), 1))</f>
        <v>-0.00279</v>
      </c>
      <c r="K2083" s="40" t="n">
        <f aca="false">1/((1+J2083)^F2083)</f>
        <v>1.0224620643903</v>
      </c>
      <c r="L2083" s="41" t="n">
        <f aca="false">IF(AND(D2083, A2083 &lt;= $G$2), $D$5*$D$2*(A2083-E2083)/365.25, 0)</f>
        <v>0</v>
      </c>
      <c r="M2083" s="41" t="n">
        <f aca="false">IF(A2083&lt;=$G$2, $D$5*$D$2*(A2083-E2083)/365.25, 0)</f>
        <v>0</v>
      </c>
      <c r="N2083" s="42" t="n">
        <f aca="false">(L2083*H2083 + M2083*I2083) * K2083</f>
        <v>0</v>
      </c>
      <c r="O2083" s="43" t="n">
        <f aca="false">IF(A2083&lt;=$G$2, $D$2*(1-$D$3), 0)</f>
        <v>0</v>
      </c>
      <c r="P2083" s="44" t="n">
        <f aca="false">O2083*I2083*K2083</f>
        <v>0</v>
      </c>
    </row>
    <row r="2084" customFormat="false" ht="15" hidden="false" customHeight="false" outlineLevel="0" collapsed="false">
      <c r="A2084" s="4" t="n">
        <f aca="false">WORKDAY(A2083, 1)</f>
        <v>46799</v>
      </c>
      <c r="B2084" s="33" t="n">
        <f aca="false">DATE(2000, MONTH(A2084), DAY(A2084))</f>
        <v>36572</v>
      </c>
      <c r="C2084" s="33" t="n">
        <f aca="false">VLOOKUP(B2084, $R$9:$S$13, 2)</f>
        <v>36605</v>
      </c>
      <c r="D2084" s="34" t="n">
        <f aca="false">IF(OR(C2084=B2084, AND(C2084&lt;&gt;C2083, C2083&gt;B2083)), 1, 0)</f>
        <v>0</v>
      </c>
      <c r="E2084" s="4" t="n">
        <f aca="false" t="array" ref="E2084:E2084">INDEX($A$9:A2083, MAX(IF($D$9:D2083=1, ROW(D$9:$D2083)-ROW($D$9)+1, 0)))</f>
        <v>46741</v>
      </c>
      <c r="F2084" s="36" t="n">
        <f aca="false">(A2084-$A$2)/365.25</f>
        <v>7.95345653661875</v>
      </c>
      <c r="G2084" s="37" t="n">
        <f aca="false">INDEX('Default Prob'!$P$5:$P$14,MIN(1+_xlfn.IFNA(MATCH(F2084,'Default Prob'!$F$5:$F$14,1),0),COUNT('Default Prob'!$P$5:$P$14)))</f>
        <v>0.0388543457092687</v>
      </c>
      <c r="H2084" s="37" t="n">
        <f aca="false">H2083*EXP(-G2083*(F2084-F2083))</f>
        <v>0.723526832744077</v>
      </c>
      <c r="I2084" s="38" t="n">
        <f aca="false">H2083-H2084</f>
        <v>7.69709979240307E-005</v>
      </c>
      <c r="J2084" s="39" t="n">
        <f aca="false">INDEX('Default Prob'!$C$3:$C$20, _xlfn.IFNA(MATCH(F2084, 'Default Prob'!$B$3:$B$20, 1), 1))</f>
        <v>-0.00279</v>
      </c>
      <c r="K2084" s="40" t="n">
        <f aca="false">1/((1+J2084)^F2084)</f>
        <v>1.02246988551823</v>
      </c>
      <c r="L2084" s="41" t="n">
        <f aca="false">IF(AND(D2084, A2084 &lt;= $G$2), $D$5*$D$2*(A2084-E2084)/365.25, 0)</f>
        <v>0</v>
      </c>
      <c r="M2084" s="41" t="n">
        <f aca="false">IF(A2084&lt;=$G$2, $D$5*$D$2*(A2084-E2084)/365.25, 0)</f>
        <v>0</v>
      </c>
      <c r="N2084" s="42" t="n">
        <f aca="false">(L2084*H2084 + M2084*I2084) * K2084</f>
        <v>0</v>
      </c>
      <c r="O2084" s="43" t="n">
        <f aca="false">IF(A2084&lt;=$G$2, $D$2*(1-$D$3), 0)</f>
        <v>0</v>
      </c>
      <c r="P2084" s="44" t="n">
        <f aca="false">O2084*I2084*K2084</f>
        <v>0</v>
      </c>
    </row>
    <row r="2085" customFormat="false" ht="15" hidden="false" customHeight="false" outlineLevel="0" collapsed="false">
      <c r="A2085" s="4" t="n">
        <f aca="false">WORKDAY(A2084, 1)</f>
        <v>46800</v>
      </c>
      <c r="B2085" s="33" t="n">
        <f aca="false">DATE(2000, MONTH(A2085), DAY(A2085))</f>
        <v>36573</v>
      </c>
      <c r="C2085" s="33" t="n">
        <f aca="false">VLOOKUP(B2085, $R$9:$S$13, 2)</f>
        <v>36605</v>
      </c>
      <c r="D2085" s="34" t="n">
        <f aca="false">IF(OR(C2085=B2085, AND(C2085&lt;&gt;C2084, C2084&gt;B2084)), 1, 0)</f>
        <v>0</v>
      </c>
      <c r="E2085" s="4" t="n">
        <f aca="false" t="array" ref="E2085:E2085">INDEX($A$9:A2084, MAX(IF($D$9:D2084=1, ROW(D$9:$D2084)-ROW($D$9)+1, 0)))</f>
        <v>46741</v>
      </c>
      <c r="F2085" s="36" t="n">
        <f aca="false">(A2085-$A$2)/365.25</f>
        <v>7.95619438740589</v>
      </c>
      <c r="G2085" s="37" t="n">
        <f aca="false">INDEX('Default Prob'!$P$5:$P$14,MIN(1+_xlfn.IFNA(MATCH(F2085,'Default Prob'!$F$5:$F$14,1),0),COUNT('Default Prob'!$P$5:$P$14)))</f>
        <v>0.0388543457092687</v>
      </c>
      <c r="H2085" s="37" t="n">
        <f aca="false">H2084*EXP(-G2084*(F2085-F2084))</f>
        <v>0.723449869933692</v>
      </c>
      <c r="I2085" s="38" t="n">
        <f aca="false">H2084-H2085</f>
        <v>7.69628103848285E-005</v>
      </c>
      <c r="J2085" s="39" t="n">
        <f aca="false">INDEX('Default Prob'!$C$3:$C$20, _xlfn.IFNA(MATCH(F2085, 'Default Prob'!$B$3:$B$20, 1), 1))</f>
        <v>-0.00279</v>
      </c>
      <c r="K2085" s="40" t="n">
        <f aca="false">1/((1+J2085)^F2085)</f>
        <v>1.02247770670599</v>
      </c>
      <c r="L2085" s="41" t="n">
        <f aca="false">IF(AND(D2085, A2085 &lt;= $G$2), $D$5*$D$2*(A2085-E2085)/365.25, 0)</f>
        <v>0</v>
      </c>
      <c r="M2085" s="41" t="n">
        <f aca="false">IF(A2085&lt;=$G$2, $D$5*$D$2*(A2085-E2085)/365.25, 0)</f>
        <v>0</v>
      </c>
      <c r="N2085" s="42" t="n">
        <f aca="false">(L2085*H2085 + M2085*I2085) * K2085</f>
        <v>0</v>
      </c>
      <c r="O2085" s="43" t="n">
        <f aca="false">IF(A2085&lt;=$G$2, $D$2*(1-$D$3), 0)</f>
        <v>0</v>
      </c>
      <c r="P2085" s="44" t="n">
        <f aca="false">O2085*I2085*K2085</f>
        <v>0</v>
      </c>
    </row>
    <row r="2086" customFormat="false" ht="15" hidden="false" customHeight="false" outlineLevel="0" collapsed="false">
      <c r="A2086" s="4" t="n">
        <f aca="false">WORKDAY(A2085, 1)</f>
        <v>46801</v>
      </c>
      <c r="B2086" s="33" t="n">
        <f aca="false">DATE(2000, MONTH(A2086), DAY(A2086))</f>
        <v>36574</v>
      </c>
      <c r="C2086" s="33" t="n">
        <f aca="false">VLOOKUP(B2086, $R$9:$S$13, 2)</f>
        <v>36605</v>
      </c>
      <c r="D2086" s="34" t="n">
        <f aca="false">IF(OR(C2086=B2086, AND(C2086&lt;&gt;C2085, C2085&gt;B2085)), 1, 0)</f>
        <v>0</v>
      </c>
      <c r="E2086" s="4" t="n">
        <f aca="false" t="array" ref="E2086:E2086">INDEX($A$9:A2085, MAX(IF($D$9:D2085=1, ROW(D$9:$D2085)-ROW($D$9)+1, 0)))</f>
        <v>46741</v>
      </c>
      <c r="F2086" s="36" t="n">
        <f aca="false">(A2086-$A$2)/365.25</f>
        <v>7.95893223819302</v>
      </c>
      <c r="G2086" s="37" t="n">
        <f aca="false">INDEX('Default Prob'!$P$5:$P$14,MIN(1+_xlfn.IFNA(MATCH(F2086,'Default Prob'!$F$5:$F$14,1),0),COUNT('Default Prob'!$P$5:$P$14)))</f>
        <v>0.0388543457092687</v>
      </c>
      <c r="H2086" s="37" t="n">
        <f aca="false">H2085*EXP(-G2085*(F2086-F2085))</f>
        <v>0.723372915309975</v>
      </c>
      <c r="I2086" s="38" t="n">
        <f aca="false">H2085-H2086</f>
        <v>7.69546237164853E-005</v>
      </c>
      <c r="J2086" s="39" t="n">
        <f aca="false">INDEX('Default Prob'!$C$3:$C$20, _xlfn.IFNA(MATCH(F2086, 'Default Prob'!$B$3:$B$20, 1), 1))</f>
        <v>-0.00279</v>
      </c>
      <c r="K2086" s="40" t="n">
        <f aca="false">1/((1+J2086)^F2086)</f>
        <v>1.02248552795357</v>
      </c>
      <c r="L2086" s="41" t="n">
        <f aca="false">IF(AND(D2086, A2086 &lt;= $G$2), $D$5*$D$2*(A2086-E2086)/365.25, 0)</f>
        <v>0</v>
      </c>
      <c r="M2086" s="41" t="n">
        <f aca="false">IF(A2086&lt;=$G$2, $D$5*$D$2*(A2086-E2086)/365.25, 0)</f>
        <v>0</v>
      </c>
      <c r="N2086" s="42" t="n">
        <f aca="false">(L2086*H2086 + M2086*I2086) * K2086</f>
        <v>0</v>
      </c>
      <c r="O2086" s="43" t="n">
        <f aca="false">IF(A2086&lt;=$G$2, $D$2*(1-$D$3), 0)</f>
        <v>0</v>
      </c>
      <c r="P2086" s="44" t="n">
        <f aca="false">O2086*I2086*K2086</f>
        <v>0</v>
      </c>
    </row>
    <row r="2087" customFormat="false" ht="15" hidden="false" customHeight="false" outlineLevel="0" collapsed="false">
      <c r="A2087" s="4" t="n">
        <f aca="false">WORKDAY(A2086, 1)</f>
        <v>46804</v>
      </c>
      <c r="B2087" s="33" t="n">
        <f aca="false">DATE(2000, MONTH(A2087), DAY(A2087))</f>
        <v>36577</v>
      </c>
      <c r="C2087" s="33" t="n">
        <f aca="false">VLOOKUP(B2087, $R$9:$S$13, 2)</f>
        <v>36605</v>
      </c>
      <c r="D2087" s="34" t="n">
        <f aca="false">IF(OR(C2087=B2087, AND(C2087&lt;&gt;C2086, C2086&gt;B2086)), 1, 0)</f>
        <v>0</v>
      </c>
      <c r="E2087" s="4" t="n">
        <f aca="false" t="array" ref="E2087:E2087">INDEX($A$9:A2086, MAX(IF($D$9:D2086=1, ROW(D$9:$D2086)-ROW($D$9)+1, 0)))</f>
        <v>46741</v>
      </c>
      <c r="F2087" s="36" t="n">
        <f aca="false">(A2087-$A$2)/365.25</f>
        <v>7.96714579055442</v>
      </c>
      <c r="G2087" s="37" t="n">
        <f aca="false">INDEX('Default Prob'!$P$5:$P$14,MIN(1+_xlfn.IFNA(MATCH(F2087,'Default Prob'!$F$5:$F$14,1),0),COUNT('Default Prob'!$P$5:$P$14)))</f>
        <v>0.0388543457092687</v>
      </c>
      <c r="H2087" s="37" t="n">
        <f aca="false">H2086*EXP(-G2086*(F2087-F2086))</f>
        <v>0.723142100550128</v>
      </c>
      <c r="I2087" s="38" t="n">
        <f aca="false">H2086-H2087</f>
        <v>0.000230814759847542</v>
      </c>
      <c r="J2087" s="39" t="n">
        <f aca="false">INDEX('Default Prob'!$C$3:$C$20, _xlfn.IFNA(MATCH(F2087, 'Default Prob'!$B$3:$B$20, 1), 1))</f>
        <v>-0.00279</v>
      </c>
      <c r="K2087" s="40" t="n">
        <f aca="false">1/((1+J2087)^F2087)</f>
        <v>1.02250899205528</v>
      </c>
      <c r="L2087" s="41" t="n">
        <f aca="false">IF(AND(D2087, A2087 &lt;= $G$2), $D$5*$D$2*(A2087-E2087)/365.25, 0)</f>
        <v>0</v>
      </c>
      <c r="M2087" s="41" t="n">
        <f aca="false">IF(A2087&lt;=$G$2, $D$5*$D$2*(A2087-E2087)/365.25, 0)</f>
        <v>0</v>
      </c>
      <c r="N2087" s="42" t="n">
        <f aca="false">(L2087*H2087 + M2087*I2087) * K2087</f>
        <v>0</v>
      </c>
      <c r="O2087" s="43" t="n">
        <f aca="false">IF(A2087&lt;=$G$2, $D$2*(1-$D$3), 0)</f>
        <v>0</v>
      </c>
      <c r="P2087" s="44" t="n">
        <f aca="false">O2087*I2087*K2087</f>
        <v>0</v>
      </c>
    </row>
    <row r="2088" customFormat="false" ht="15" hidden="false" customHeight="false" outlineLevel="0" collapsed="false">
      <c r="A2088" s="4" t="n">
        <f aca="false">WORKDAY(A2087, 1)</f>
        <v>46805</v>
      </c>
      <c r="B2088" s="33" t="n">
        <f aca="false">DATE(2000, MONTH(A2088), DAY(A2088))</f>
        <v>36578</v>
      </c>
      <c r="C2088" s="33" t="n">
        <f aca="false">VLOOKUP(B2088, $R$9:$S$13, 2)</f>
        <v>36605</v>
      </c>
      <c r="D2088" s="34" t="n">
        <f aca="false">IF(OR(C2088=B2088, AND(C2088&lt;&gt;C2087, C2087&gt;B2087)), 1, 0)</f>
        <v>0</v>
      </c>
      <c r="E2088" s="4" t="n">
        <f aca="false" t="array" ref="E2088:E2088">INDEX($A$9:A2087, MAX(IF($D$9:D2087=1, ROW(D$9:$D2087)-ROW($D$9)+1, 0)))</f>
        <v>46741</v>
      </c>
      <c r="F2088" s="36" t="n">
        <f aca="false">(A2088-$A$2)/365.25</f>
        <v>7.96988364134155</v>
      </c>
      <c r="G2088" s="37" t="n">
        <f aca="false">INDEX('Default Prob'!$P$5:$P$14,MIN(1+_xlfn.IFNA(MATCH(F2088,'Default Prob'!$F$5:$F$14,1),0),COUNT('Default Prob'!$P$5:$P$14)))</f>
        <v>0.0388543457092687</v>
      </c>
      <c r="H2088" s="37" t="n">
        <f aca="false">H2087*EXP(-G2087*(F2088-F2087))</f>
        <v>0.723065178664377</v>
      </c>
      <c r="I2088" s="38" t="n">
        <f aca="false">H2087-H2088</f>
        <v>7.69218857507026E-005</v>
      </c>
      <c r="J2088" s="39" t="n">
        <f aca="false">INDEX('Default Prob'!$C$3:$C$20, _xlfn.IFNA(MATCH(F2088, 'Default Prob'!$B$3:$B$20, 1), 1))</f>
        <v>-0.00279</v>
      </c>
      <c r="K2088" s="40" t="n">
        <f aca="false">1/((1+J2088)^F2088)</f>
        <v>1.02251681354217</v>
      </c>
      <c r="L2088" s="41" t="n">
        <f aca="false">IF(AND(D2088, A2088 &lt;= $G$2), $D$5*$D$2*(A2088-E2088)/365.25, 0)</f>
        <v>0</v>
      </c>
      <c r="M2088" s="41" t="n">
        <f aca="false">IF(A2088&lt;=$G$2, $D$5*$D$2*(A2088-E2088)/365.25, 0)</f>
        <v>0</v>
      </c>
      <c r="N2088" s="42" t="n">
        <f aca="false">(L2088*H2088 + M2088*I2088) * K2088</f>
        <v>0</v>
      </c>
      <c r="O2088" s="43" t="n">
        <f aca="false">IF(A2088&lt;=$G$2, $D$2*(1-$D$3), 0)</f>
        <v>0</v>
      </c>
      <c r="P2088" s="44" t="n">
        <f aca="false">O2088*I2088*K2088</f>
        <v>0</v>
      </c>
    </row>
    <row r="2089" customFormat="false" ht="15" hidden="false" customHeight="false" outlineLevel="0" collapsed="false">
      <c r="A2089" s="4" t="n">
        <f aca="false">WORKDAY(A2088, 1)</f>
        <v>46806</v>
      </c>
      <c r="B2089" s="33" t="n">
        <f aca="false">DATE(2000, MONTH(A2089), DAY(A2089))</f>
        <v>36579</v>
      </c>
      <c r="C2089" s="33" t="n">
        <f aca="false">VLOOKUP(B2089, $R$9:$S$13, 2)</f>
        <v>36605</v>
      </c>
      <c r="D2089" s="34" t="n">
        <f aca="false">IF(OR(C2089=B2089, AND(C2089&lt;&gt;C2088, C2088&gt;B2088)), 1, 0)</f>
        <v>0</v>
      </c>
      <c r="E2089" s="4" t="n">
        <f aca="false" t="array" ref="E2089:E2089">INDEX($A$9:A2088, MAX(IF($D$9:D2088=1, ROW(D$9:$D2088)-ROW($D$9)+1, 0)))</f>
        <v>46741</v>
      </c>
      <c r="F2089" s="36" t="n">
        <f aca="false">(A2089-$A$2)/365.25</f>
        <v>7.97262149212868</v>
      </c>
      <c r="G2089" s="37" t="n">
        <f aca="false">INDEX('Default Prob'!$P$5:$P$14,MIN(1+_xlfn.IFNA(MATCH(F2089,'Default Prob'!$F$5:$F$14,1),0),COUNT('Default Prob'!$P$5:$P$14)))</f>
        <v>0.0388543457092687</v>
      </c>
      <c r="H2089" s="37" t="n">
        <f aca="false">H2088*EXP(-G2088*(F2089-F2088))</f>
        <v>0.722988264960942</v>
      </c>
      <c r="I2089" s="38" t="n">
        <f aca="false">H2088-H2089</f>
        <v>7.69137034356548E-005</v>
      </c>
      <c r="J2089" s="39" t="n">
        <f aca="false">INDEX('Default Prob'!$C$3:$C$20, _xlfn.IFNA(MATCH(F2089, 'Default Prob'!$B$3:$B$20, 1), 1))</f>
        <v>-0.00279</v>
      </c>
      <c r="K2089" s="40" t="n">
        <f aca="false">1/((1+J2089)^F2089)</f>
        <v>1.02252463508889</v>
      </c>
      <c r="L2089" s="41" t="n">
        <f aca="false">IF(AND(D2089, A2089 &lt;= $G$2), $D$5*$D$2*(A2089-E2089)/365.25, 0)</f>
        <v>0</v>
      </c>
      <c r="M2089" s="41" t="n">
        <f aca="false">IF(A2089&lt;=$G$2, $D$5*$D$2*(A2089-E2089)/365.25, 0)</f>
        <v>0</v>
      </c>
      <c r="N2089" s="42" t="n">
        <f aca="false">(L2089*H2089 + M2089*I2089) * K2089</f>
        <v>0</v>
      </c>
      <c r="O2089" s="43" t="n">
        <f aca="false">IF(A2089&lt;=$G$2, $D$2*(1-$D$3), 0)</f>
        <v>0</v>
      </c>
      <c r="P2089" s="44" t="n">
        <f aca="false">O2089*I2089*K2089</f>
        <v>0</v>
      </c>
    </row>
    <row r="2090" customFormat="false" ht="15" hidden="false" customHeight="false" outlineLevel="0" collapsed="false">
      <c r="A2090" s="4" t="n">
        <f aca="false">WORKDAY(A2089, 1)</f>
        <v>46807</v>
      </c>
      <c r="B2090" s="33" t="n">
        <f aca="false">DATE(2000, MONTH(A2090), DAY(A2090))</f>
        <v>36580</v>
      </c>
      <c r="C2090" s="33" t="n">
        <f aca="false">VLOOKUP(B2090, $R$9:$S$13, 2)</f>
        <v>36605</v>
      </c>
      <c r="D2090" s="34" t="n">
        <f aca="false">IF(OR(C2090=B2090, AND(C2090&lt;&gt;C2089, C2089&gt;B2089)), 1, 0)</f>
        <v>0</v>
      </c>
      <c r="E2090" s="4" t="n">
        <f aca="false" t="array" ref="E2090:E2090">INDEX($A$9:A2089, MAX(IF($D$9:D2089=1, ROW(D$9:$D2089)-ROW($D$9)+1, 0)))</f>
        <v>46741</v>
      </c>
      <c r="F2090" s="36" t="n">
        <f aca="false">(A2090-$A$2)/365.25</f>
        <v>7.97535934291581</v>
      </c>
      <c r="G2090" s="37" t="n">
        <f aca="false">INDEX('Default Prob'!$P$5:$P$14,MIN(1+_xlfn.IFNA(MATCH(F2090,'Default Prob'!$F$5:$F$14,1),0),COUNT('Default Prob'!$P$5:$P$14)))</f>
        <v>0.0388543457092687</v>
      </c>
      <c r="H2090" s="37" t="n">
        <f aca="false">H2089*EXP(-G2089*(F2090-F2089))</f>
        <v>0.722911359438951</v>
      </c>
      <c r="I2090" s="38" t="n">
        <f aca="false">H2089-H2090</f>
        <v>7.69055219909109E-005</v>
      </c>
      <c r="J2090" s="39" t="n">
        <f aca="false">INDEX('Default Prob'!$C$3:$C$20, _xlfn.IFNA(MATCH(F2090, 'Default Prob'!$B$3:$B$20, 1), 1))</f>
        <v>-0.00279</v>
      </c>
      <c r="K2090" s="40" t="n">
        <f aca="false">1/((1+J2090)^F2090)</f>
        <v>1.02253245669545</v>
      </c>
      <c r="L2090" s="41" t="n">
        <f aca="false">IF(AND(D2090, A2090 &lt;= $G$2), $D$5*$D$2*(A2090-E2090)/365.25, 0)</f>
        <v>0</v>
      </c>
      <c r="M2090" s="41" t="n">
        <f aca="false">IF(A2090&lt;=$G$2, $D$5*$D$2*(A2090-E2090)/365.25, 0)</f>
        <v>0</v>
      </c>
      <c r="N2090" s="42" t="n">
        <f aca="false">(L2090*H2090 + M2090*I2090) * K2090</f>
        <v>0</v>
      </c>
      <c r="O2090" s="43" t="n">
        <f aca="false">IF(A2090&lt;=$G$2, $D$2*(1-$D$3), 0)</f>
        <v>0</v>
      </c>
      <c r="P2090" s="44" t="n">
        <f aca="false">O2090*I2090*K2090</f>
        <v>0</v>
      </c>
    </row>
    <row r="2091" customFormat="false" ht="15" hidden="false" customHeight="false" outlineLevel="0" collapsed="false">
      <c r="A2091" s="4" t="n">
        <f aca="false">WORKDAY(A2090, 1)</f>
        <v>46808</v>
      </c>
      <c r="B2091" s="33" t="n">
        <f aca="false">DATE(2000, MONTH(A2091), DAY(A2091))</f>
        <v>36581</v>
      </c>
      <c r="C2091" s="33" t="n">
        <f aca="false">VLOOKUP(B2091, $R$9:$S$13, 2)</f>
        <v>36605</v>
      </c>
      <c r="D2091" s="34" t="n">
        <f aca="false">IF(OR(C2091=B2091, AND(C2091&lt;&gt;C2090, C2090&gt;B2090)), 1, 0)</f>
        <v>0</v>
      </c>
      <c r="E2091" s="4" t="n">
        <f aca="false" t="array" ref="E2091:E2091">INDEX($A$9:A2090, MAX(IF($D$9:D2090=1, ROW(D$9:$D2090)-ROW($D$9)+1, 0)))</f>
        <v>46741</v>
      </c>
      <c r="F2091" s="36" t="n">
        <f aca="false">(A2091-$A$2)/365.25</f>
        <v>7.97809719370294</v>
      </c>
      <c r="G2091" s="37" t="n">
        <f aca="false">INDEX('Default Prob'!$P$5:$P$14,MIN(1+_xlfn.IFNA(MATCH(F2091,'Default Prob'!$F$5:$F$14,1),0),COUNT('Default Prob'!$P$5:$P$14)))</f>
        <v>0.0388543457092687</v>
      </c>
      <c r="H2091" s="37" t="n">
        <f aca="false">H2090*EXP(-G2090*(F2091-F2090))</f>
        <v>0.722834462097534</v>
      </c>
      <c r="I2091" s="38" t="n">
        <f aca="false">H2090-H2091</f>
        <v>7.68973414164709E-005</v>
      </c>
      <c r="J2091" s="39" t="n">
        <f aca="false">INDEX('Default Prob'!$C$3:$C$20, _xlfn.IFNA(MATCH(F2091, 'Default Prob'!$B$3:$B$20, 1), 1))</f>
        <v>-0.00279</v>
      </c>
      <c r="K2091" s="40" t="n">
        <f aca="false">1/((1+J2091)^F2091)</f>
        <v>1.02254027836183</v>
      </c>
      <c r="L2091" s="41" t="n">
        <f aca="false">IF(AND(D2091, A2091 &lt;= $G$2), $D$5*$D$2*(A2091-E2091)/365.25, 0)</f>
        <v>0</v>
      </c>
      <c r="M2091" s="41" t="n">
        <f aca="false">IF(A2091&lt;=$G$2, $D$5*$D$2*(A2091-E2091)/365.25, 0)</f>
        <v>0</v>
      </c>
      <c r="N2091" s="42" t="n">
        <f aca="false">(L2091*H2091 + M2091*I2091) * K2091</f>
        <v>0</v>
      </c>
      <c r="O2091" s="43" t="n">
        <f aca="false">IF(A2091&lt;=$G$2, $D$2*(1-$D$3), 0)</f>
        <v>0</v>
      </c>
      <c r="P2091" s="44" t="n">
        <f aca="false">O2091*I2091*K2091</f>
        <v>0</v>
      </c>
    </row>
    <row r="2092" customFormat="false" ht="15" hidden="false" customHeight="false" outlineLevel="0" collapsed="false">
      <c r="A2092" s="4" t="n">
        <f aca="false">WORKDAY(A2091, 1)</f>
        <v>46811</v>
      </c>
      <c r="B2092" s="33" t="n">
        <f aca="false">DATE(2000, MONTH(A2092), DAY(A2092))</f>
        <v>36584</v>
      </c>
      <c r="C2092" s="33" t="n">
        <f aca="false">VLOOKUP(B2092, $R$9:$S$13, 2)</f>
        <v>36605</v>
      </c>
      <c r="D2092" s="34" t="n">
        <f aca="false">IF(OR(C2092=B2092, AND(C2092&lt;&gt;C2091, C2091&gt;B2091)), 1, 0)</f>
        <v>0</v>
      </c>
      <c r="E2092" s="4" t="n">
        <f aca="false" t="array" ref="E2092:E2092">INDEX($A$9:A2091, MAX(IF($D$9:D2091=1, ROW(D$9:$D2091)-ROW($D$9)+1, 0)))</f>
        <v>46741</v>
      </c>
      <c r="F2092" s="36" t="n">
        <f aca="false">(A2092-$A$2)/365.25</f>
        <v>7.98631074606434</v>
      </c>
      <c r="G2092" s="37" t="n">
        <f aca="false">INDEX('Default Prob'!$P$5:$P$14,MIN(1+_xlfn.IFNA(MATCH(F2092,'Default Prob'!$F$5:$F$14,1),0),COUNT('Default Prob'!$P$5:$P$14)))</f>
        <v>0.0388543457092687</v>
      </c>
      <c r="H2092" s="37" t="n">
        <f aca="false">H2091*EXP(-G2091*(F2092-F2091))</f>
        <v>0.72260381914803</v>
      </c>
      <c r="I2092" s="38" t="n">
        <f aca="false">H2091-H2092</f>
        <v>0.000230642949504256</v>
      </c>
      <c r="J2092" s="39" t="n">
        <f aca="false">INDEX('Default Prob'!$C$3:$C$20, _xlfn.IFNA(MATCH(F2092, 'Default Prob'!$B$3:$B$20, 1), 1))</f>
        <v>-0.00279</v>
      </c>
      <c r="K2092" s="40" t="n">
        <f aca="false">1/((1+J2092)^F2092)</f>
        <v>1.02256374371996</v>
      </c>
      <c r="L2092" s="41" t="n">
        <f aca="false">IF(AND(D2092, A2092 &lt;= $G$2), $D$5*$D$2*(A2092-E2092)/365.25, 0)</f>
        <v>0</v>
      </c>
      <c r="M2092" s="41" t="n">
        <f aca="false">IF(A2092&lt;=$G$2, $D$5*$D$2*(A2092-E2092)/365.25, 0)</f>
        <v>0</v>
      </c>
      <c r="N2092" s="42" t="n">
        <f aca="false">(L2092*H2092 + M2092*I2092) * K2092</f>
        <v>0</v>
      </c>
      <c r="O2092" s="43" t="n">
        <f aca="false">IF(A2092&lt;=$G$2, $D$2*(1-$D$3), 0)</f>
        <v>0</v>
      </c>
      <c r="P2092" s="44" t="n">
        <f aca="false">O2092*I2092*K2092</f>
        <v>0</v>
      </c>
    </row>
    <row r="2093" customFormat="false" ht="15" hidden="false" customHeight="false" outlineLevel="0" collapsed="false">
      <c r="A2093" s="4" t="n">
        <f aca="false">WORKDAY(A2092, 1)</f>
        <v>46812</v>
      </c>
      <c r="B2093" s="33" t="n">
        <f aca="false">DATE(2000, MONTH(A2093), DAY(A2093))</f>
        <v>36585</v>
      </c>
      <c r="C2093" s="33" t="n">
        <f aca="false">VLOOKUP(B2093, $R$9:$S$13, 2)</f>
        <v>36605</v>
      </c>
      <c r="D2093" s="34" t="n">
        <f aca="false">IF(OR(C2093=B2093, AND(C2093&lt;&gt;C2092, C2092&gt;B2092)), 1, 0)</f>
        <v>0</v>
      </c>
      <c r="E2093" s="4" t="n">
        <f aca="false" t="array" ref="E2093:E2093">INDEX($A$9:A2092, MAX(IF($D$9:D2092=1, ROW(D$9:$D2092)-ROW($D$9)+1, 0)))</f>
        <v>46741</v>
      </c>
      <c r="F2093" s="36" t="n">
        <f aca="false">(A2093-$A$2)/365.25</f>
        <v>7.98904859685147</v>
      </c>
      <c r="G2093" s="37" t="n">
        <f aca="false">INDEX('Default Prob'!$P$5:$P$14,MIN(1+_xlfn.IFNA(MATCH(F2093,'Default Prob'!$F$5:$F$14,1),0),COUNT('Default Prob'!$P$5:$P$14)))</f>
        <v>0.0388543457092687</v>
      </c>
      <c r="H2093" s="37" t="n">
        <f aca="false">H2092*EXP(-G2092*(F2093-F2092))</f>
        <v>0.72252695452021</v>
      </c>
      <c r="I2093" s="38" t="n">
        <f aca="false">H2092-H2093</f>
        <v>7.68646278196394E-005</v>
      </c>
      <c r="J2093" s="39" t="n">
        <f aca="false">INDEX('Default Prob'!$C$3:$C$20, _xlfn.IFNA(MATCH(F2093, 'Default Prob'!$B$3:$B$20, 1), 1))</f>
        <v>-0.00279</v>
      </c>
      <c r="K2093" s="40" t="n">
        <f aca="false">1/((1+J2093)^F2093)</f>
        <v>1.02257156562566</v>
      </c>
      <c r="L2093" s="41" t="n">
        <f aca="false">IF(AND(D2093, A2093 &lt;= $G$2), $D$5*$D$2*(A2093-E2093)/365.25, 0)</f>
        <v>0</v>
      </c>
      <c r="M2093" s="41" t="n">
        <f aca="false">IF(A2093&lt;=$G$2, $D$5*$D$2*(A2093-E2093)/365.25, 0)</f>
        <v>0</v>
      </c>
      <c r="N2093" s="42" t="n">
        <f aca="false">(L2093*H2093 + M2093*I2093) * K2093</f>
        <v>0</v>
      </c>
      <c r="O2093" s="43" t="n">
        <f aca="false">IF(A2093&lt;=$G$2, $D$2*(1-$D$3), 0)</f>
        <v>0</v>
      </c>
      <c r="P2093" s="44" t="n">
        <f aca="false">O2093*I2093*K2093</f>
        <v>0</v>
      </c>
    </row>
    <row r="2094" customFormat="false" ht="15" hidden="false" customHeight="false" outlineLevel="0" collapsed="false">
      <c r="A2094" s="4" t="n">
        <f aca="false">WORKDAY(A2093, 1)</f>
        <v>46813</v>
      </c>
      <c r="B2094" s="33" t="n">
        <f aca="false">DATE(2000, MONTH(A2094), DAY(A2094))</f>
        <v>36586</v>
      </c>
      <c r="C2094" s="33" t="n">
        <f aca="false">VLOOKUP(B2094, $R$9:$S$13, 2)</f>
        <v>36605</v>
      </c>
      <c r="D2094" s="34" t="n">
        <f aca="false">IF(OR(C2094=B2094, AND(C2094&lt;&gt;C2093, C2093&gt;B2093)), 1, 0)</f>
        <v>0</v>
      </c>
      <c r="E2094" s="4" t="n">
        <f aca="false" t="array" ref="E2094:E2094">INDEX($A$9:A2093, MAX(IF($D$9:D2093=1, ROW(D$9:$D2093)-ROW($D$9)+1, 0)))</f>
        <v>46741</v>
      </c>
      <c r="F2094" s="36" t="n">
        <f aca="false">(A2094-$A$2)/365.25</f>
        <v>7.9917864476386</v>
      </c>
      <c r="G2094" s="37" t="n">
        <f aca="false">INDEX('Default Prob'!$P$5:$P$14,MIN(1+_xlfn.IFNA(MATCH(F2094,'Default Prob'!$F$5:$F$14,1),0),COUNT('Default Prob'!$P$5:$P$14)))</f>
        <v>0.0388543457092687</v>
      </c>
      <c r="H2094" s="37" t="n">
        <f aca="false">H2093*EXP(-G2093*(F2094-F2093))</f>
        <v>0.722450098068615</v>
      </c>
      <c r="I2094" s="38" t="n">
        <f aca="false">H2093-H2094</f>
        <v>7.68564515952752E-005</v>
      </c>
      <c r="J2094" s="39" t="n">
        <f aca="false">INDEX('Default Prob'!$C$3:$C$20, _xlfn.IFNA(MATCH(F2094, 'Default Prob'!$B$3:$B$20, 1), 1))</f>
        <v>-0.00279</v>
      </c>
      <c r="K2094" s="40" t="n">
        <f aca="false">1/((1+J2094)^F2094)</f>
        <v>1.0225793875912</v>
      </c>
      <c r="L2094" s="41" t="n">
        <f aca="false">IF(AND(D2094, A2094 &lt;= $G$2), $D$5*$D$2*(A2094-E2094)/365.25, 0)</f>
        <v>0</v>
      </c>
      <c r="M2094" s="41" t="n">
        <f aca="false">IF(A2094&lt;=$G$2, $D$5*$D$2*(A2094-E2094)/365.25, 0)</f>
        <v>0</v>
      </c>
      <c r="N2094" s="42" t="n">
        <f aca="false">(L2094*H2094 + M2094*I2094) * K2094</f>
        <v>0</v>
      </c>
      <c r="O2094" s="43" t="n">
        <f aca="false">IF(A2094&lt;=$G$2, $D$2*(1-$D$3), 0)</f>
        <v>0</v>
      </c>
      <c r="P2094" s="44" t="n">
        <f aca="false">O2094*I2094*K2094</f>
        <v>0</v>
      </c>
    </row>
    <row r="2095" customFormat="false" ht="15" hidden="false" customHeight="false" outlineLevel="0" collapsed="false">
      <c r="A2095" s="4" t="n">
        <f aca="false">WORKDAY(A2094, 1)</f>
        <v>46814</v>
      </c>
      <c r="B2095" s="33" t="n">
        <f aca="false">DATE(2000, MONTH(A2095), DAY(A2095))</f>
        <v>36587</v>
      </c>
      <c r="C2095" s="33" t="n">
        <f aca="false">VLOOKUP(B2095, $R$9:$S$13, 2)</f>
        <v>36605</v>
      </c>
      <c r="D2095" s="34" t="n">
        <f aca="false">IF(OR(C2095=B2095, AND(C2095&lt;&gt;C2094, C2094&gt;B2094)), 1, 0)</f>
        <v>0</v>
      </c>
      <c r="E2095" s="4" t="n">
        <f aca="false" t="array" ref="E2095:E2095">INDEX($A$9:A2094, MAX(IF($D$9:D2094=1, ROW(D$9:$D2094)-ROW($D$9)+1, 0)))</f>
        <v>46741</v>
      </c>
      <c r="F2095" s="36" t="n">
        <f aca="false">(A2095-$A$2)/365.25</f>
        <v>7.99452429842574</v>
      </c>
      <c r="G2095" s="37" t="n">
        <f aca="false">INDEX('Default Prob'!$P$5:$P$14,MIN(1+_xlfn.IFNA(MATCH(F2095,'Default Prob'!$F$5:$F$14,1),0),COUNT('Default Prob'!$P$5:$P$14)))</f>
        <v>0.0388543457092687</v>
      </c>
      <c r="H2095" s="37" t="n">
        <f aca="false">H2094*EXP(-G2094*(F2095-F2094))</f>
        <v>0.722373249792375</v>
      </c>
      <c r="I2095" s="38" t="n">
        <f aca="false">H2094-H2095</f>
        <v>7.68482762405487E-005</v>
      </c>
      <c r="J2095" s="39" t="n">
        <f aca="false">INDEX('Default Prob'!$C$3:$C$20, _xlfn.IFNA(MATCH(F2095, 'Default Prob'!$B$3:$B$20, 1), 1))</f>
        <v>-0.00279</v>
      </c>
      <c r="K2095" s="40" t="n">
        <f aca="false">1/((1+J2095)^F2095)</f>
        <v>1.02258720961657</v>
      </c>
      <c r="L2095" s="41" t="n">
        <f aca="false">IF(AND(D2095, A2095 &lt;= $G$2), $D$5*$D$2*(A2095-E2095)/365.25, 0)</f>
        <v>0</v>
      </c>
      <c r="M2095" s="41" t="n">
        <f aca="false">IF(A2095&lt;=$G$2, $D$5*$D$2*(A2095-E2095)/365.25, 0)</f>
        <v>0</v>
      </c>
      <c r="N2095" s="42" t="n">
        <f aca="false">(L2095*H2095 + M2095*I2095) * K2095</f>
        <v>0</v>
      </c>
      <c r="O2095" s="43" t="n">
        <f aca="false">IF(A2095&lt;=$G$2, $D$2*(1-$D$3), 0)</f>
        <v>0</v>
      </c>
      <c r="P2095" s="44" t="n">
        <f aca="false">O2095*I2095*K2095</f>
        <v>0</v>
      </c>
    </row>
    <row r="2096" customFormat="false" ht="15" hidden="false" customHeight="false" outlineLevel="0" collapsed="false">
      <c r="A2096" s="4" t="n">
        <f aca="false">WORKDAY(A2095, 1)</f>
        <v>46815</v>
      </c>
      <c r="B2096" s="33" t="n">
        <f aca="false">DATE(2000, MONTH(A2096), DAY(A2096))</f>
        <v>36588</v>
      </c>
      <c r="C2096" s="33" t="n">
        <f aca="false">VLOOKUP(B2096, $R$9:$S$13, 2)</f>
        <v>36605</v>
      </c>
      <c r="D2096" s="34" t="n">
        <f aca="false">IF(OR(C2096=B2096, AND(C2096&lt;&gt;C2095, C2095&gt;B2095)), 1, 0)</f>
        <v>0</v>
      </c>
      <c r="E2096" s="4" t="n">
        <f aca="false" t="array" ref="E2096:E2096">INDEX($A$9:A2095, MAX(IF($D$9:D2095=1, ROW(D$9:$D2095)-ROW($D$9)+1, 0)))</f>
        <v>46741</v>
      </c>
      <c r="F2096" s="36" t="n">
        <f aca="false">(A2096-$A$2)/365.25</f>
        <v>7.99726214921287</v>
      </c>
      <c r="G2096" s="37" t="n">
        <f aca="false">INDEX('Default Prob'!$P$5:$P$14,MIN(1+_xlfn.IFNA(MATCH(F2096,'Default Prob'!$F$5:$F$14,1),0),COUNT('Default Prob'!$P$5:$P$14)))</f>
        <v>0.0388543457092687</v>
      </c>
      <c r="H2096" s="37" t="n">
        <f aca="false">H2095*EXP(-G2095*(F2096-F2095))</f>
        <v>0.722296409690619</v>
      </c>
      <c r="I2096" s="38" t="n">
        <f aca="false">H2095-H2096</f>
        <v>7.68401017554598E-005</v>
      </c>
      <c r="J2096" s="39" t="n">
        <f aca="false">INDEX('Default Prob'!$C$3:$C$20, _xlfn.IFNA(MATCH(F2096, 'Default Prob'!$B$3:$B$20, 1), 1))</f>
        <v>-0.00279</v>
      </c>
      <c r="K2096" s="40" t="n">
        <f aca="false">1/((1+J2096)^F2096)</f>
        <v>1.02259503170178</v>
      </c>
      <c r="L2096" s="41" t="n">
        <f aca="false">IF(AND(D2096, A2096 &lt;= $G$2), $D$5*$D$2*(A2096-E2096)/365.25, 0)</f>
        <v>0</v>
      </c>
      <c r="M2096" s="41" t="n">
        <f aca="false">IF(A2096&lt;=$G$2, $D$5*$D$2*(A2096-E2096)/365.25, 0)</f>
        <v>0</v>
      </c>
      <c r="N2096" s="42" t="n">
        <f aca="false">(L2096*H2096 + M2096*I2096) * K2096</f>
        <v>0</v>
      </c>
      <c r="O2096" s="43" t="n">
        <f aca="false">IF(A2096&lt;=$G$2, $D$2*(1-$D$3), 0)</f>
        <v>0</v>
      </c>
      <c r="P2096" s="44" t="n">
        <f aca="false">O2096*I2096*K2096</f>
        <v>0</v>
      </c>
    </row>
    <row r="2097" customFormat="false" ht="15" hidden="false" customHeight="false" outlineLevel="0" collapsed="false">
      <c r="A2097" s="4" t="n">
        <f aca="false">WORKDAY(A2096, 1)</f>
        <v>46818</v>
      </c>
      <c r="B2097" s="33" t="n">
        <f aca="false">DATE(2000, MONTH(A2097), DAY(A2097))</f>
        <v>36591</v>
      </c>
      <c r="C2097" s="33" t="n">
        <f aca="false">VLOOKUP(B2097, $R$9:$S$13, 2)</f>
        <v>36605</v>
      </c>
      <c r="D2097" s="34" t="n">
        <f aca="false">IF(OR(C2097=B2097, AND(C2097&lt;&gt;C2096, C2096&gt;B2096)), 1, 0)</f>
        <v>0</v>
      </c>
      <c r="E2097" s="4" t="n">
        <f aca="false" t="array" ref="E2097:E2097">INDEX($A$9:A2096, MAX(IF($D$9:D2096=1, ROW(D$9:$D2096)-ROW($D$9)+1, 0)))</f>
        <v>46741</v>
      </c>
      <c r="F2097" s="36" t="n">
        <f aca="false">(A2097-$A$2)/365.25</f>
        <v>8.00547570157426</v>
      </c>
      <c r="G2097" s="37" t="n">
        <f aca="false">INDEX('Default Prob'!$P$5:$P$14,MIN(1+_xlfn.IFNA(MATCH(F2097,'Default Prob'!$F$5:$F$14,1),0),COUNT('Default Prob'!$P$5:$P$14)))</f>
        <v>0.0346328858618064</v>
      </c>
      <c r="H2097" s="37" t="n">
        <f aca="false">H2096*EXP(-G2096*(F2097-F2096))</f>
        <v>0.722065938423569</v>
      </c>
      <c r="I2097" s="38" t="n">
        <f aca="false">H2096-H2097</f>
        <v>0.000230471267050447</v>
      </c>
      <c r="J2097" s="39" t="n">
        <f aca="false">INDEX('Default Prob'!$C$3:$C$20, _xlfn.IFNA(MATCH(F2097, 'Default Prob'!$B$3:$B$20, 1), 1))</f>
        <v>-0.00236</v>
      </c>
      <c r="K2097" s="40" t="n">
        <f aca="false">1/((1+J2097)^F2097)</f>
        <v>1.01909527810228</v>
      </c>
      <c r="L2097" s="41" t="n">
        <f aca="false">IF(AND(D2097, A2097 &lt;= $G$2), $D$5*$D$2*(A2097-E2097)/365.25, 0)</f>
        <v>0</v>
      </c>
      <c r="M2097" s="41" t="n">
        <f aca="false">IF(A2097&lt;=$G$2, $D$5*$D$2*(A2097-E2097)/365.25, 0)</f>
        <v>0</v>
      </c>
      <c r="N2097" s="42" t="n">
        <f aca="false">(L2097*H2097 + M2097*I2097) * K2097</f>
        <v>0</v>
      </c>
      <c r="O2097" s="43" t="n">
        <f aca="false">IF(A2097&lt;=$G$2, $D$2*(1-$D$3), 0)</f>
        <v>0</v>
      </c>
      <c r="P2097" s="44" t="n">
        <f aca="false">O2097*I2097*K2097</f>
        <v>0</v>
      </c>
    </row>
    <row r="2098" customFormat="false" ht="15" hidden="false" customHeight="false" outlineLevel="0" collapsed="false">
      <c r="A2098" s="4" t="n">
        <f aca="false">WORKDAY(A2097, 1)</f>
        <v>46819</v>
      </c>
      <c r="B2098" s="33" t="n">
        <f aca="false">DATE(2000, MONTH(A2098), DAY(A2098))</f>
        <v>36592</v>
      </c>
      <c r="C2098" s="33" t="n">
        <f aca="false">VLOOKUP(B2098, $R$9:$S$13, 2)</f>
        <v>36605</v>
      </c>
      <c r="D2098" s="34" t="n">
        <f aca="false">IF(OR(C2098=B2098, AND(C2098&lt;&gt;C2097, C2097&gt;B2097)), 1, 0)</f>
        <v>0</v>
      </c>
      <c r="E2098" s="4" t="n">
        <f aca="false" t="array" ref="E2098:E2098">INDEX($A$9:A2097, MAX(IF($D$9:D2097=1, ROW(D$9:$D2097)-ROW($D$9)+1, 0)))</f>
        <v>46741</v>
      </c>
      <c r="F2098" s="36" t="n">
        <f aca="false">(A2098-$A$2)/365.25</f>
        <v>8.0082135523614</v>
      </c>
      <c r="G2098" s="37" t="n">
        <f aca="false">INDEX('Default Prob'!$P$5:$P$14,MIN(1+_xlfn.IFNA(MATCH(F2098,'Default Prob'!$F$5:$F$14,1),0),COUNT('Default Prob'!$P$5:$P$14)))</f>
        <v>0.0346328858618064</v>
      </c>
      <c r="H2098" s="37" t="n">
        <f aca="false">H2097*EXP(-G2097*(F2098-F2097))</f>
        <v>0.721997475612675</v>
      </c>
      <c r="I2098" s="38" t="n">
        <f aca="false">H2097-H2098</f>
        <v>6.846281089401E-005</v>
      </c>
      <c r="J2098" s="39" t="n">
        <f aca="false">INDEX('Default Prob'!$C$3:$C$20, _xlfn.IFNA(MATCH(F2098, 'Default Prob'!$B$3:$B$20, 1), 1))</f>
        <v>-0.00236</v>
      </c>
      <c r="K2098" s="40" t="n">
        <f aca="false">1/((1+J2098)^F2098)</f>
        <v>1.01910187061451</v>
      </c>
      <c r="L2098" s="41" t="n">
        <f aca="false">IF(AND(D2098, A2098 &lt;= $G$2), $D$5*$D$2*(A2098-E2098)/365.25, 0)</f>
        <v>0</v>
      </c>
      <c r="M2098" s="41" t="n">
        <f aca="false">IF(A2098&lt;=$G$2, $D$5*$D$2*(A2098-E2098)/365.25, 0)</f>
        <v>0</v>
      </c>
      <c r="N2098" s="42" t="n">
        <f aca="false">(L2098*H2098 + M2098*I2098) * K2098</f>
        <v>0</v>
      </c>
      <c r="O2098" s="43" t="n">
        <f aca="false">IF(A2098&lt;=$G$2, $D$2*(1-$D$3), 0)</f>
        <v>0</v>
      </c>
      <c r="P2098" s="44" t="n">
        <f aca="false">O2098*I2098*K2098</f>
        <v>0</v>
      </c>
    </row>
    <row r="2099" customFormat="false" ht="15" hidden="false" customHeight="false" outlineLevel="0" collapsed="false">
      <c r="A2099" s="4" t="n">
        <f aca="false">WORKDAY(A2098, 1)</f>
        <v>46820</v>
      </c>
      <c r="B2099" s="33" t="n">
        <f aca="false">DATE(2000, MONTH(A2099), DAY(A2099))</f>
        <v>36593</v>
      </c>
      <c r="C2099" s="33" t="n">
        <f aca="false">VLOOKUP(B2099, $R$9:$S$13, 2)</f>
        <v>36605</v>
      </c>
      <c r="D2099" s="34" t="n">
        <f aca="false">IF(OR(C2099=B2099, AND(C2099&lt;&gt;C2098, C2098&gt;B2098)), 1, 0)</f>
        <v>0</v>
      </c>
      <c r="E2099" s="4" t="n">
        <f aca="false" t="array" ref="E2099:E2099">INDEX($A$9:A2098, MAX(IF($D$9:D2098=1, ROW(D$9:$D2098)-ROW($D$9)+1, 0)))</f>
        <v>46741</v>
      </c>
      <c r="F2099" s="36" t="n">
        <f aca="false">(A2099-$A$2)/365.25</f>
        <v>8.01095140314853</v>
      </c>
      <c r="G2099" s="37" t="n">
        <f aca="false">INDEX('Default Prob'!$P$5:$P$14,MIN(1+_xlfn.IFNA(MATCH(F2099,'Default Prob'!$F$5:$F$14,1),0),COUNT('Default Prob'!$P$5:$P$14)))</f>
        <v>0.0346328858618064</v>
      </c>
      <c r="H2099" s="37" t="n">
        <f aca="false">H2098*EXP(-G2098*(F2099-F2098))</f>
        <v>0.721929019293094</v>
      </c>
      <c r="I2099" s="38" t="n">
        <f aca="false">H2098-H2099</f>
        <v>6.84563195803012E-005</v>
      </c>
      <c r="J2099" s="39" t="n">
        <f aca="false">INDEX('Default Prob'!$C$3:$C$20, _xlfn.IFNA(MATCH(F2099, 'Default Prob'!$B$3:$B$20, 1), 1))</f>
        <v>-0.00236</v>
      </c>
      <c r="K2099" s="40" t="n">
        <f aca="false">1/((1+J2099)^F2099)</f>
        <v>1.0191084631694</v>
      </c>
      <c r="L2099" s="41" t="n">
        <f aca="false">IF(AND(D2099, A2099 &lt;= $G$2), $D$5*$D$2*(A2099-E2099)/365.25, 0)</f>
        <v>0</v>
      </c>
      <c r="M2099" s="41" t="n">
        <f aca="false">IF(A2099&lt;=$G$2, $D$5*$D$2*(A2099-E2099)/365.25, 0)</f>
        <v>0</v>
      </c>
      <c r="N2099" s="42" t="n">
        <f aca="false">(L2099*H2099 + M2099*I2099) * K2099</f>
        <v>0</v>
      </c>
      <c r="O2099" s="43" t="n">
        <f aca="false">IF(A2099&lt;=$G$2, $D$2*(1-$D$3), 0)</f>
        <v>0</v>
      </c>
      <c r="P2099" s="44" t="n">
        <f aca="false">O2099*I2099*K2099</f>
        <v>0</v>
      </c>
    </row>
    <row r="2100" customFormat="false" ht="15" hidden="false" customHeight="false" outlineLevel="0" collapsed="false">
      <c r="A2100" s="4" t="n">
        <f aca="false">WORKDAY(A2099, 1)</f>
        <v>46821</v>
      </c>
      <c r="B2100" s="33" t="n">
        <f aca="false">DATE(2000, MONTH(A2100), DAY(A2100))</f>
        <v>36594</v>
      </c>
      <c r="C2100" s="33" t="n">
        <f aca="false">VLOOKUP(B2100, $R$9:$S$13, 2)</f>
        <v>36605</v>
      </c>
      <c r="D2100" s="34" t="n">
        <f aca="false">IF(OR(C2100=B2100, AND(C2100&lt;&gt;C2099, C2099&gt;B2099)), 1, 0)</f>
        <v>0</v>
      </c>
      <c r="E2100" s="4" t="n">
        <f aca="false" t="array" ref="E2100:E2100">INDEX($A$9:A2099, MAX(IF($D$9:D2099=1, ROW(D$9:$D2099)-ROW($D$9)+1, 0)))</f>
        <v>46741</v>
      </c>
      <c r="F2100" s="36" t="n">
        <f aca="false">(A2100-$A$2)/365.25</f>
        <v>8.01368925393566</v>
      </c>
      <c r="G2100" s="37" t="n">
        <f aca="false">INDEX('Default Prob'!$P$5:$P$14,MIN(1+_xlfn.IFNA(MATCH(F2100,'Default Prob'!$F$5:$F$14,1),0),COUNT('Default Prob'!$P$5:$P$14)))</f>
        <v>0.0346328858618064</v>
      </c>
      <c r="H2100" s="37" t="n">
        <f aca="false">H2099*EXP(-G2099*(F2100-F2099))</f>
        <v>0.721860569464212</v>
      </c>
      <c r="I2100" s="38" t="n">
        <f aca="false">H2099-H2100</f>
        <v>6.84498288822111E-005</v>
      </c>
      <c r="J2100" s="39" t="n">
        <f aca="false">INDEX('Default Prob'!$C$3:$C$20, _xlfn.IFNA(MATCH(F2100, 'Default Prob'!$B$3:$B$20, 1), 1))</f>
        <v>-0.00236</v>
      </c>
      <c r="K2100" s="40" t="n">
        <f aca="false">1/((1+J2100)^F2100)</f>
        <v>1.01911505576693</v>
      </c>
      <c r="L2100" s="41" t="n">
        <f aca="false">IF(AND(D2100, A2100 &lt;= $G$2), $D$5*$D$2*(A2100-E2100)/365.25, 0)</f>
        <v>0</v>
      </c>
      <c r="M2100" s="41" t="n">
        <f aca="false">IF(A2100&lt;=$G$2, $D$5*$D$2*(A2100-E2100)/365.25, 0)</f>
        <v>0</v>
      </c>
      <c r="N2100" s="42" t="n">
        <f aca="false">(L2100*H2100 + M2100*I2100) * K2100</f>
        <v>0</v>
      </c>
      <c r="O2100" s="43" t="n">
        <f aca="false">IF(A2100&lt;=$G$2, $D$2*(1-$D$3), 0)</f>
        <v>0</v>
      </c>
      <c r="P2100" s="44" t="n">
        <f aca="false">O2100*I2100*K2100</f>
        <v>0</v>
      </c>
    </row>
    <row r="2101" customFormat="false" ht="15" hidden="false" customHeight="false" outlineLevel="0" collapsed="false">
      <c r="A2101" s="4" t="n">
        <f aca="false">WORKDAY(A2100, 1)</f>
        <v>46822</v>
      </c>
      <c r="B2101" s="33" t="n">
        <f aca="false">DATE(2000, MONTH(A2101), DAY(A2101))</f>
        <v>36595</v>
      </c>
      <c r="C2101" s="33" t="n">
        <f aca="false">VLOOKUP(B2101, $R$9:$S$13, 2)</f>
        <v>36605</v>
      </c>
      <c r="D2101" s="34" t="n">
        <f aca="false">IF(OR(C2101=B2101, AND(C2101&lt;&gt;C2100, C2100&gt;B2100)), 1, 0)</f>
        <v>0</v>
      </c>
      <c r="E2101" s="4" t="n">
        <f aca="false" t="array" ref="E2101:E2101">INDEX($A$9:A2100, MAX(IF($D$9:D2100=1, ROW(D$9:$D2100)-ROW($D$9)+1, 0)))</f>
        <v>46741</v>
      </c>
      <c r="F2101" s="36" t="n">
        <f aca="false">(A2101-$A$2)/365.25</f>
        <v>8.01642710472279</v>
      </c>
      <c r="G2101" s="37" t="n">
        <f aca="false">INDEX('Default Prob'!$P$5:$P$14,MIN(1+_xlfn.IFNA(MATCH(F2101,'Default Prob'!$F$5:$F$14,1),0),COUNT('Default Prob'!$P$5:$P$14)))</f>
        <v>0.0346328858618064</v>
      </c>
      <c r="H2101" s="37" t="n">
        <f aca="false">H2100*EXP(-G2100*(F2101-F2100))</f>
        <v>0.721792126125413</v>
      </c>
      <c r="I2101" s="38" t="n">
        <f aca="false">H2100-H2101</f>
        <v>6.84433387994066E-005</v>
      </c>
      <c r="J2101" s="39" t="n">
        <f aca="false">INDEX('Default Prob'!$C$3:$C$20, _xlfn.IFNA(MATCH(F2101, 'Default Prob'!$B$3:$B$20, 1), 1))</f>
        <v>-0.00236</v>
      </c>
      <c r="K2101" s="40" t="n">
        <f aca="false">1/((1+J2101)^F2101)</f>
        <v>1.0191216484071</v>
      </c>
      <c r="L2101" s="41" t="n">
        <f aca="false">IF(AND(D2101, A2101 &lt;= $G$2), $D$5*$D$2*(A2101-E2101)/365.25, 0)</f>
        <v>0</v>
      </c>
      <c r="M2101" s="41" t="n">
        <f aca="false">IF(A2101&lt;=$G$2, $D$5*$D$2*(A2101-E2101)/365.25, 0)</f>
        <v>0</v>
      </c>
      <c r="N2101" s="42" t="n">
        <f aca="false">(L2101*H2101 + M2101*I2101) * K2101</f>
        <v>0</v>
      </c>
      <c r="O2101" s="43" t="n">
        <f aca="false">IF(A2101&lt;=$G$2, $D$2*(1-$D$3), 0)</f>
        <v>0</v>
      </c>
      <c r="P2101" s="44" t="n">
        <f aca="false">O2101*I2101*K2101</f>
        <v>0</v>
      </c>
    </row>
    <row r="2102" customFormat="false" ht="15" hidden="false" customHeight="false" outlineLevel="0" collapsed="false">
      <c r="A2102" s="4" t="n">
        <f aca="false">WORKDAY(A2101, 1)</f>
        <v>46825</v>
      </c>
      <c r="B2102" s="33" t="n">
        <f aca="false">DATE(2000, MONTH(A2102), DAY(A2102))</f>
        <v>36598</v>
      </c>
      <c r="C2102" s="33" t="n">
        <f aca="false">VLOOKUP(B2102, $R$9:$S$13, 2)</f>
        <v>36605</v>
      </c>
      <c r="D2102" s="34" t="n">
        <f aca="false">IF(OR(C2102=B2102, AND(C2102&lt;&gt;C2101, C2101&gt;B2101)), 1, 0)</f>
        <v>0</v>
      </c>
      <c r="E2102" s="4" t="n">
        <f aca="false" t="array" ref="E2102:E2102">INDEX($A$9:A2101, MAX(IF($D$9:D2101=1, ROW(D$9:$D2101)-ROW($D$9)+1, 0)))</f>
        <v>46741</v>
      </c>
      <c r="F2102" s="36" t="n">
        <f aca="false">(A2102-$A$2)/365.25</f>
        <v>8.02464065708419</v>
      </c>
      <c r="G2102" s="37" t="n">
        <f aca="false">INDEX('Default Prob'!$P$5:$P$14,MIN(1+_xlfn.IFNA(MATCH(F2102,'Default Prob'!$F$5:$F$14,1),0),COUNT('Default Prob'!$P$5:$P$14)))</f>
        <v>0.0346328858618064</v>
      </c>
      <c r="H2102" s="37" t="n">
        <f aca="false">H2101*EXP(-G2101*(F2102-F2101))</f>
        <v>0.721586835043358</v>
      </c>
      <c r="I2102" s="38" t="n">
        <f aca="false">H2101-H2102</f>
        <v>0.000205291082055137</v>
      </c>
      <c r="J2102" s="39" t="n">
        <f aca="false">INDEX('Default Prob'!$C$3:$C$20, _xlfn.IFNA(MATCH(F2102, 'Default Prob'!$B$3:$B$20, 1), 1))</f>
        <v>-0.00236</v>
      </c>
      <c r="K2102" s="40" t="n">
        <f aca="false">1/((1+J2102)^F2102)</f>
        <v>1.01914142658352</v>
      </c>
      <c r="L2102" s="41" t="n">
        <f aca="false">IF(AND(D2102, A2102 &lt;= $G$2), $D$5*$D$2*(A2102-E2102)/365.25, 0)</f>
        <v>0</v>
      </c>
      <c r="M2102" s="41" t="n">
        <f aca="false">IF(A2102&lt;=$G$2, $D$5*$D$2*(A2102-E2102)/365.25, 0)</f>
        <v>0</v>
      </c>
      <c r="N2102" s="42" t="n">
        <f aca="false">(L2102*H2102 + M2102*I2102) * K2102</f>
        <v>0</v>
      </c>
      <c r="O2102" s="43" t="n">
        <f aca="false">IF(A2102&lt;=$G$2, $D$2*(1-$D$3), 0)</f>
        <v>0</v>
      </c>
      <c r="P2102" s="44" t="n">
        <f aca="false">O2102*I2102*K2102</f>
        <v>0</v>
      </c>
    </row>
    <row r="2103" customFormat="false" ht="15" hidden="false" customHeight="false" outlineLevel="0" collapsed="false">
      <c r="A2103" s="4" t="n">
        <f aca="false">WORKDAY(A2102, 1)</f>
        <v>46826</v>
      </c>
      <c r="B2103" s="33" t="n">
        <f aca="false">DATE(2000, MONTH(A2103), DAY(A2103))</f>
        <v>36599</v>
      </c>
      <c r="C2103" s="33" t="n">
        <f aca="false">VLOOKUP(B2103, $R$9:$S$13, 2)</f>
        <v>36605</v>
      </c>
      <c r="D2103" s="34" t="n">
        <f aca="false">IF(OR(C2103=B2103, AND(C2103&lt;&gt;C2102, C2102&gt;B2102)), 1, 0)</f>
        <v>0</v>
      </c>
      <c r="E2103" s="4" t="n">
        <f aca="false" t="array" ref="E2103:E2103">INDEX($A$9:A2102, MAX(IF($D$9:D2102=1, ROW(D$9:$D2102)-ROW($D$9)+1, 0)))</f>
        <v>46741</v>
      </c>
      <c r="F2103" s="36" t="n">
        <f aca="false">(A2103-$A$2)/365.25</f>
        <v>8.02737850787132</v>
      </c>
      <c r="G2103" s="37" t="n">
        <f aca="false">INDEX('Default Prob'!$P$5:$P$14,MIN(1+_xlfn.IFNA(MATCH(F2103,'Default Prob'!$F$5:$F$14,1),0),COUNT('Default Prob'!$P$5:$P$14)))</f>
        <v>0.0346328858618064</v>
      </c>
      <c r="H2103" s="37" t="n">
        <f aca="false">H2102*EXP(-G2102*(F2103-F2102))</f>
        <v>0.721518417658736</v>
      </c>
      <c r="I2103" s="38" t="n">
        <f aca="false">H2102-H2103</f>
        <v>6.84173846213776E-005</v>
      </c>
      <c r="J2103" s="39" t="n">
        <f aca="false">INDEX('Default Prob'!$C$3:$C$20, _xlfn.IFNA(MATCH(F2103, 'Default Prob'!$B$3:$B$20, 1), 1))</f>
        <v>-0.00236</v>
      </c>
      <c r="K2103" s="40" t="n">
        <f aca="false">1/((1+J2103)^F2103)</f>
        <v>1.01914801939429</v>
      </c>
      <c r="L2103" s="41" t="n">
        <f aca="false">IF(AND(D2103, A2103 &lt;= $G$2), $D$5*$D$2*(A2103-E2103)/365.25, 0)</f>
        <v>0</v>
      </c>
      <c r="M2103" s="41" t="n">
        <f aca="false">IF(A2103&lt;=$G$2, $D$5*$D$2*(A2103-E2103)/365.25, 0)</f>
        <v>0</v>
      </c>
      <c r="N2103" s="42" t="n">
        <f aca="false">(L2103*H2103 + M2103*I2103) * K2103</f>
        <v>0</v>
      </c>
      <c r="O2103" s="43" t="n">
        <f aca="false">IF(A2103&lt;=$G$2, $D$2*(1-$D$3), 0)</f>
        <v>0</v>
      </c>
      <c r="P2103" s="44" t="n">
        <f aca="false">O2103*I2103*K2103</f>
        <v>0</v>
      </c>
    </row>
    <row r="2104" customFormat="false" ht="15" hidden="false" customHeight="false" outlineLevel="0" collapsed="false">
      <c r="A2104" s="4" t="n">
        <f aca="false">WORKDAY(A2103, 1)</f>
        <v>46827</v>
      </c>
      <c r="B2104" s="33" t="n">
        <f aca="false">DATE(2000, MONTH(A2104), DAY(A2104))</f>
        <v>36600</v>
      </c>
      <c r="C2104" s="33" t="n">
        <f aca="false">VLOOKUP(B2104, $R$9:$S$13, 2)</f>
        <v>36605</v>
      </c>
      <c r="D2104" s="34" t="n">
        <f aca="false">IF(OR(C2104=B2104, AND(C2104&lt;&gt;C2103, C2103&gt;B2103)), 1, 0)</f>
        <v>0</v>
      </c>
      <c r="E2104" s="4" t="n">
        <f aca="false" t="array" ref="E2104:E2104">INDEX($A$9:A2103, MAX(IF($D$9:D2103=1, ROW(D$9:$D2103)-ROW($D$9)+1, 0)))</f>
        <v>46741</v>
      </c>
      <c r="F2104" s="36" t="n">
        <f aca="false">(A2104-$A$2)/365.25</f>
        <v>8.03011635865845</v>
      </c>
      <c r="G2104" s="37" t="n">
        <f aca="false">INDEX('Default Prob'!$P$5:$P$14,MIN(1+_xlfn.IFNA(MATCH(F2104,'Default Prob'!$F$5:$F$14,1),0),COUNT('Default Prob'!$P$5:$P$14)))</f>
        <v>0.0346328858618064</v>
      </c>
      <c r="H2104" s="37" t="n">
        <f aca="false">H2103*EXP(-G2103*(F2104-F2103))</f>
        <v>0.721450006761121</v>
      </c>
      <c r="I2104" s="38" t="n">
        <f aca="false">H2103-H2104</f>
        <v>6.841089761489E-005</v>
      </c>
      <c r="J2104" s="39" t="n">
        <f aca="false">INDEX('Default Prob'!$C$3:$C$20, _xlfn.IFNA(MATCH(F2104, 'Default Prob'!$B$3:$B$20, 1), 1))</f>
        <v>-0.00236</v>
      </c>
      <c r="K2104" s="40" t="n">
        <f aca="false">1/((1+J2104)^F2104)</f>
        <v>1.01915461224771</v>
      </c>
      <c r="L2104" s="41" t="n">
        <f aca="false">IF(AND(D2104, A2104 &lt;= $G$2), $D$5*$D$2*(A2104-E2104)/365.25, 0)</f>
        <v>0</v>
      </c>
      <c r="M2104" s="41" t="n">
        <f aca="false">IF(A2104&lt;=$G$2, $D$5*$D$2*(A2104-E2104)/365.25, 0)</f>
        <v>0</v>
      </c>
      <c r="N2104" s="42" t="n">
        <f aca="false">(L2104*H2104 + M2104*I2104) * K2104</f>
        <v>0</v>
      </c>
      <c r="O2104" s="43" t="n">
        <f aca="false">IF(A2104&lt;=$G$2, $D$2*(1-$D$3), 0)</f>
        <v>0</v>
      </c>
      <c r="P2104" s="44" t="n">
        <f aca="false">O2104*I2104*K2104</f>
        <v>0</v>
      </c>
    </row>
    <row r="2105" customFormat="false" ht="15" hidden="false" customHeight="false" outlineLevel="0" collapsed="false">
      <c r="A2105" s="4" t="n">
        <f aca="false">WORKDAY(A2104, 1)</f>
        <v>46828</v>
      </c>
      <c r="B2105" s="33" t="n">
        <f aca="false">DATE(2000, MONTH(A2105), DAY(A2105))</f>
        <v>36601</v>
      </c>
      <c r="C2105" s="33" t="n">
        <f aca="false">VLOOKUP(B2105, $R$9:$S$13, 2)</f>
        <v>36605</v>
      </c>
      <c r="D2105" s="34" t="n">
        <f aca="false">IF(OR(C2105=B2105, AND(C2105&lt;&gt;C2104, C2104&gt;B2104)), 1, 0)</f>
        <v>0</v>
      </c>
      <c r="E2105" s="4" t="n">
        <f aca="false" t="array" ref="E2105:E2105">INDEX($A$9:A2104, MAX(IF($D$9:D2104=1, ROW(D$9:$D2104)-ROW($D$9)+1, 0)))</f>
        <v>46741</v>
      </c>
      <c r="F2105" s="36" t="n">
        <f aca="false">(A2105-$A$2)/365.25</f>
        <v>8.03285420944559</v>
      </c>
      <c r="G2105" s="37" t="n">
        <f aca="false">INDEX('Default Prob'!$P$5:$P$14,MIN(1+_xlfn.IFNA(MATCH(F2105,'Default Prob'!$F$5:$F$14,1),0),COUNT('Default Prob'!$P$5:$P$14)))</f>
        <v>0.0346328858618064</v>
      </c>
      <c r="H2105" s="37" t="n">
        <f aca="false">H2104*EXP(-G2104*(F2105-F2104))</f>
        <v>0.721381602349898</v>
      </c>
      <c r="I2105" s="38" t="n">
        <f aca="false">H2104-H2105</f>
        <v>6.8404411223355E-005</v>
      </c>
      <c r="J2105" s="39" t="n">
        <f aca="false">INDEX('Default Prob'!$C$3:$C$20, _xlfn.IFNA(MATCH(F2105, 'Default Prob'!$B$3:$B$20, 1), 1))</f>
        <v>-0.00236</v>
      </c>
      <c r="K2105" s="40" t="n">
        <f aca="false">1/((1+J2105)^F2105)</f>
        <v>1.01916120514378</v>
      </c>
      <c r="L2105" s="41" t="n">
        <f aca="false">IF(AND(D2105, A2105 &lt;= $G$2), $D$5*$D$2*(A2105-E2105)/365.25, 0)</f>
        <v>0</v>
      </c>
      <c r="M2105" s="41" t="n">
        <f aca="false">IF(A2105&lt;=$G$2, $D$5*$D$2*(A2105-E2105)/365.25, 0)</f>
        <v>0</v>
      </c>
      <c r="N2105" s="42" t="n">
        <f aca="false">(L2105*H2105 + M2105*I2105) * K2105</f>
        <v>0</v>
      </c>
      <c r="O2105" s="43" t="n">
        <f aca="false">IF(A2105&lt;=$G$2, $D$2*(1-$D$3), 0)</f>
        <v>0</v>
      </c>
      <c r="P2105" s="44" t="n">
        <f aca="false">O2105*I2105*K2105</f>
        <v>0</v>
      </c>
    </row>
    <row r="2106" customFormat="false" ht="15" hidden="false" customHeight="false" outlineLevel="0" collapsed="false">
      <c r="A2106" s="4" t="n">
        <f aca="false">WORKDAY(A2105, 1)</f>
        <v>46829</v>
      </c>
      <c r="B2106" s="33" t="n">
        <f aca="false">DATE(2000, MONTH(A2106), DAY(A2106))</f>
        <v>36602</v>
      </c>
      <c r="C2106" s="33" t="n">
        <f aca="false">VLOOKUP(B2106, $R$9:$S$13, 2)</f>
        <v>36605</v>
      </c>
      <c r="D2106" s="34" t="n">
        <f aca="false">IF(OR(C2106=B2106, AND(C2106&lt;&gt;C2105, C2105&gt;B2105)), 1, 0)</f>
        <v>0</v>
      </c>
      <c r="E2106" s="4" t="n">
        <f aca="false" t="array" ref="E2106:E2106">INDEX($A$9:A2105, MAX(IF($D$9:D2105=1, ROW(D$9:$D2105)-ROW($D$9)+1, 0)))</f>
        <v>46741</v>
      </c>
      <c r="F2106" s="36" t="n">
        <f aca="false">(A2106-$A$2)/365.25</f>
        <v>8.03559206023272</v>
      </c>
      <c r="G2106" s="37" t="n">
        <f aca="false">INDEX('Default Prob'!$P$5:$P$14,MIN(1+_xlfn.IFNA(MATCH(F2106,'Default Prob'!$F$5:$F$14,1),0),COUNT('Default Prob'!$P$5:$P$14)))</f>
        <v>0.0346328858618064</v>
      </c>
      <c r="H2106" s="37" t="n">
        <f aca="false">H2105*EXP(-G2105*(F2106-F2105))</f>
        <v>0.721313204424451</v>
      </c>
      <c r="I2106" s="38" t="n">
        <f aca="false">H2105-H2106</f>
        <v>6.83979254469946E-005</v>
      </c>
      <c r="J2106" s="39" t="n">
        <f aca="false">INDEX('Default Prob'!$C$3:$C$20, _xlfn.IFNA(MATCH(F2106, 'Default Prob'!$B$3:$B$20, 1), 1))</f>
        <v>-0.00236</v>
      </c>
      <c r="K2106" s="40" t="n">
        <f aca="false">1/((1+J2106)^F2106)</f>
        <v>1.0191677980825</v>
      </c>
      <c r="L2106" s="41" t="n">
        <f aca="false">IF(AND(D2106, A2106 &lt;= $G$2), $D$5*$D$2*(A2106-E2106)/365.25, 0)</f>
        <v>0</v>
      </c>
      <c r="M2106" s="41" t="n">
        <f aca="false">IF(A2106&lt;=$G$2, $D$5*$D$2*(A2106-E2106)/365.25, 0)</f>
        <v>0</v>
      </c>
      <c r="N2106" s="42" t="n">
        <f aca="false">(L2106*H2106 + M2106*I2106) * K2106</f>
        <v>0</v>
      </c>
      <c r="O2106" s="43" t="n">
        <f aca="false">IF(A2106&lt;=$G$2, $D$2*(1-$D$3), 0)</f>
        <v>0</v>
      </c>
      <c r="P2106" s="44" t="n">
        <f aca="false">O2106*I2106*K2106</f>
        <v>0</v>
      </c>
    </row>
    <row r="2107" customFormat="false" ht="15" hidden="false" customHeight="false" outlineLevel="0" collapsed="false">
      <c r="A2107" s="4" t="n">
        <f aca="false">WORKDAY(A2106, 1)</f>
        <v>46832</v>
      </c>
      <c r="B2107" s="33" t="n">
        <f aca="false">DATE(2000, MONTH(A2107), DAY(A2107))</f>
        <v>36605</v>
      </c>
      <c r="C2107" s="33" t="n">
        <f aca="false">VLOOKUP(B2107, $R$9:$S$13, 2)</f>
        <v>36605</v>
      </c>
      <c r="D2107" s="34" t="n">
        <f aca="false">IF(OR(C2107=B2107, AND(C2107&lt;&gt;C2106, C2106&gt;B2106)), 1, 0)</f>
        <v>1</v>
      </c>
      <c r="E2107" s="4" t="n">
        <f aca="false" t="array" ref="E2107:E2107">INDEX($A$9:A2106, MAX(IF($D$9:D2106=1, ROW(D$9:$D2106)-ROW($D$9)+1, 0)))</f>
        <v>46741</v>
      </c>
      <c r="F2107" s="36" t="n">
        <f aca="false">(A2107-$A$2)/365.25</f>
        <v>8.04380561259411</v>
      </c>
      <c r="G2107" s="37" t="n">
        <f aca="false">INDEX('Default Prob'!$P$5:$P$14,MIN(1+_xlfn.IFNA(MATCH(F2107,'Default Prob'!$F$5:$F$14,1),0),COUNT('Default Prob'!$P$5:$P$14)))</f>
        <v>0.0346328858618064</v>
      </c>
      <c r="H2107" s="37" t="n">
        <f aca="false">H2106*EXP(-G2106*(F2107-F2106))</f>
        <v>0.72110804955662</v>
      </c>
      <c r="I2107" s="38" t="n">
        <f aca="false">H2106-H2107</f>
        <v>0.000205154867831236</v>
      </c>
      <c r="J2107" s="39" t="n">
        <f aca="false">INDEX('Default Prob'!$C$3:$C$20, _xlfn.IFNA(MATCH(F2107, 'Default Prob'!$B$3:$B$20, 1), 1))</f>
        <v>-0.00236</v>
      </c>
      <c r="K2107" s="40" t="n">
        <f aca="false">1/((1+J2107)^F2107)</f>
        <v>1.01918757715455</v>
      </c>
      <c r="L2107" s="41" t="n">
        <f aca="false">IF(AND(D2107, A2107 &lt;= $G$2), $D$5*$D$2*(A2107-E2107)/365.25, 0)</f>
        <v>0</v>
      </c>
      <c r="M2107" s="41" t="n">
        <f aca="false">IF(A2107&lt;=$G$2, $D$5*$D$2*(A2107-E2107)/365.25, 0)</f>
        <v>0</v>
      </c>
      <c r="N2107" s="42" t="n">
        <f aca="false">(L2107*H2107 + M2107*I2107) * K2107</f>
        <v>0</v>
      </c>
      <c r="O2107" s="43" t="n">
        <f aca="false">IF(A2107&lt;=$G$2, $D$2*(1-$D$3), 0)</f>
        <v>0</v>
      </c>
      <c r="P2107" s="44" t="n">
        <f aca="false">O2107*I2107*K2107</f>
        <v>0</v>
      </c>
    </row>
    <row r="2108" customFormat="false" ht="15" hidden="false" customHeight="false" outlineLevel="0" collapsed="false">
      <c r="A2108" s="4" t="n">
        <f aca="false">WORKDAY(A2107, 1)</f>
        <v>46833</v>
      </c>
      <c r="B2108" s="33" t="n">
        <f aca="false">DATE(2000, MONTH(A2108), DAY(A2108))</f>
        <v>36606</v>
      </c>
      <c r="C2108" s="33" t="n">
        <f aca="false">VLOOKUP(B2108, $R$9:$S$13, 2)</f>
        <v>36697</v>
      </c>
      <c r="D2108" s="34" t="n">
        <f aca="false">IF(OR(C2108=B2108, AND(C2108&lt;&gt;C2107, C2107&gt;B2107)), 1, 0)</f>
        <v>0</v>
      </c>
      <c r="E2108" s="4" t="n">
        <f aca="false" t="array" ref="E2108:E2108">INDEX($A$9:A2107, MAX(IF($D$9:D2107=1, ROW(D$9:$D2107)-ROW($D$9)+1, 0)))</f>
        <v>46832</v>
      </c>
      <c r="F2108" s="36" t="n">
        <f aca="false">(A2108-$A$2)/365.25</f>
        <v>8.04654346338125</v>
      </c>
      <c r="G2108" s="37" t="n">
        <f aca="false">INDEX('Default Prob'!$P$5:$P$14,MIN(1+_xlfn.IFNA(MATCH(F2108,'Default Prob'!$F$5:$F$14,1),0),COUNT('Default Prob'!$P$5:$P$14)))</f>
        <v>0.0346328858618064</v>
      </c>
      <c r="H2108" s="37" t="n">
        <f aca="false">H2107*EXP(-G2107*(F2108-F2107))</f>
        <v>0.72103967756813</v>
      </c>
      <c r="I2108" s="38" t="n">
        <f aca="false">H2107-H2108</f>
        <v>6.83719884900791E-005</v>
      </c>
      <c r="J2108" s="39" t="n">
        <f aca="false">INDEX('Default Prob'!$C$3:$C$20, _xlfn.IFNA(MATCH(F2108, 'Default Prob'!$B$3:$B$20, 1), 1))</f>
        <v>-0.00236</v>
      </c>
      <c r="K2108" s="40" t="n">
        <f aca="false">1/((1+J2108)^F2108)</f>
        <v>1.01919417026386</v>
      </c>
      <c r="L2108" s="41" t="n">
        <f aca="false">IF(AND(D2108, A2108 &lt;= $G$2), $D$5*$D$2*(A2108-E2108)/365.25, 0)</f>
        <v>0</v>
      </c>
      <c r="M2108" s="41" t="n">
        <f aca="false">IF(A2108&lt;=$G$2, $D$5*$D$2*(A2108-E2108)/365.25, 0)</f>
        <v>0</v>
      </c>
      <c r="N2108" s="42" t="n">
        <f aca="false">(L2108*H2108 + M2108*I2108) * K2108</f>
        <v>0</v>
      </c>
      <c r="O2108" s="43" t="n">
        <f aca="false">IF(A2108&lt;=$G$2, $D$2*(1-$D$3), 0)</f>
        <v>0</v>
      </c>
      <c r="P2108" s="44" t="n">
        <f aca="false">O2108*I2108*K2108</f>
        <v>0</v>
      </c>
    </row>
    <row r="2109" customFormat="false" ht="15" hidden="false" customHeight="false" outlineLevel="0" collapsed="false">
      <c r="A2109" s="4" t="n">
        <f aca="false">WORKDAY(A2108, 1)</f>
        <v>46834</v>
      </c>
      <c r="B2109" s="33" t="n">
        <f aca="false">DATE(2000, MONTH(A2109), DAY(A2109))</f>
        <v>36607</v>
      </c>
      <c r="C2109" s="33" t="n">
        <f aca="false">VLOOKUP(B2109, $R$9:$S$13, 2)</f>
        <v>36697</v>
      </c>
      <c r="D2109" s="34" t="n">
        <f aca="false">IF(OR(C2109=B2109, AND(C2109&lt;&gt;C2108, C2108&gt;B2108)), 1, 0)</f>
        <v>0</v>
      </c>
      <c r="E2109" s="4" t="n">
        <f aca="false" t="array" ref="E2109:E2109">INDEX($A$9:A2108, MAX(IF($D$9:D2108=1, ROW(D$9:$D2108)-ROW($D$9)+1, 0)))</f>
        <v>46832</v>
      </c>
      <c r="F2109" s="36" t="n">
        <f aca="false">(A2109-$A$2)/365.25</f>
        <v>8.04928131416838</v>
      </c>
      <c r="G2109" s="37" t="n">
        <f aca="false">INDEX('Default Prob'!$P$5:$P$14,MIN(1+_xlfn.IFNA(MATCH(F2109,'Default Prob'!$F$5:$F$14,1),0),COUNT('Default Prob'!$P$5:$P$14)))</f>
        <v>0.0346328858618064</v>
      </c>
      <c r="H2109" s="37" t="n">
        <f aca="false">H2108*EXP(-G2108*(F2109-F2108))</f>
        <v>0.720971312062342</v>
      </c>
      <c r="I2109" s="38" t="n">
        <f aca="false">H2108-H2109</f>
        <v>6.83655057877042E-005</v>
      </c>
      <c r="J2109" s="39" t="n">
        <f aca="false">INDEX('Default Prob'!$C$3:$C$20, _xlfn.IFNA(MATCH(F2109, 'Default Prob'!$B$3:$B$20, 1), 1))</f>
        <v>-0.00236</v>
      </c>
      <c r="K2109" s="40" t="n">
        <f aca="false">1/((1+J2109)^F2109)</f>
        <v>1.01920076341583</v>
      </c>
      <c r="L2109" s="41" t="n">
        <f aca="false">IF(AND(D2109, A2109 &lt;= $G$2), $D$5*$D$2*(A2109-E2109)/365.25, 0)</f>
        <v>0</v>
      </c>
      <c r="M2109" s="41" t="n">
        <f aca="false">IF(A2109&lt;=$G$2, $D$5*$D$2*(A2109-E2109)/365.25, 0)</f>
        <v>0</v>
      </c>
      <c r="N2109" s="42" t="n">
        <f aca="false">(L2109*H2109 + M2109*I2109) * K2109</f>
        <v>0</v>
      </c>
      <c r="O2109" s="43" t="n">
        <f aca="false">IF(A2109&lt;=$G$2, $D$2*(1-$D$3), 0)</f>
        <v>0</v>
      </c>
      <c r="P2109" s="44" t="n">
        <f aca="false">O2109*I2109*K2109</f>
        <v>0</v>
      </c>
    </row>
    <row r="2110" customFormat="false" ht="15" hidden="false" customHeight="false" outlineLevel="0" collapsed="false">
      <c r="A2110" s="4" t="n">
        <f aca="false">WORKDAY(A2109, 1)</f>
        <v>46835</v>
      </c>
      <c r="B2110" s="33" t="n">
        <f aca="false">DATE(2000, MONTH(A2110), DAY(A2110))</f>
        <v>36608</v>
      </c>
      <c r="C2110" s="33" t="n">
        <f aca="false">VLOOKUP(B2110, $R$9:$S$13, 2)</f>
        <v>36697</v>
      </c>
      <c r="D2110" s="34" t="n">
        <f aca="false">IF(OR(C2110=B2110, AND(C2110&lt;&gt;C2109, C2109&gt;B2109)), 1, 0)</f>
        <v>0</v>
      </c>
      <c r="E2110" s="4" t="n">
        <f aca="false" t="array" ref="E2110:E2110">INDEX($A$9:A2109, MAX(IF($D$9:D2109=1, ROW(D$9:$D2109)-ROW($D$9)+1, 0)))</f>
        <v>46832</v>
      </c>
      <c r="F2110" s="36" t="n">
        <f aca="false">(A2110-$A$2)/365.25</f>
        <v>8.05201916495551</v>
      </c>
      <c r="G2110" s="37" t="n">
        <f aca="false">INDEX('Default Prob'!$P$5:$P$14,MIN(1+_xlfn.IFNA(MATCH(F2110,'Default Prob'!$F$5:$F$14,1),0),COUNT('Default Prob'!$P$5:$P$14)))</f>
        <v>0.0346328858618064</v>
      </c>
      <c r="H2110" s="37" t="n">
        <f aca="false">H2109*EXP(-G2109*(F2110-F2109))</f>
        <v>0.720902953038642</v>
      </c>
      <c r="I2110" s="38" t="n">
        <f aca="false">H2109-H2110</f>
        <v>6.83590237000597E-005</v>
      </c>
      <c r="J2110" s="39" t="n">
        <f aca="false">INDEX('Default Prob'!$C$3:$C$20, _xlfn.IFNA(MATCH(F2110, 'Default Prob'!$B$3:$B$20, 1), 1))</f>
        <v>-0.00236</v>
      </c>
      <c r="K2110" s="40" t="n">
        <f aca="false">1/((1+J2110)^F2110)</f>
        <v>1.01920735661045</v>
      </c>
      <c r="L2110" s="41" t="n">
        <f aca="false">IF(AND(D2110, A2110 &lt;= $G$2), $D$5*$D$2*(A2110-E2110)/365.25, 0)</f>
        <v>0</v>
      </c>
      <c r="M2110" s="41" t="n">
        <f aca="false">IF(A2110&lt;=$G$2, $D$5*$D$2*(A2110-E2110)/365.25, 0)</f>
        <v>0</v>
      </c>
      <c r="N2110" s="42" t="n">
        <f aca="false">(L2110*H2110 + M2110*I2110) * K2110</f>
        <v>0</v>
      </c>
      <c r="O2110" s="43" t="n">
        <f aca="false">IF(A2110&lt;=$G$2, $D$2*(1-$D$3), 0)</f>
        <v>0</v>
      </c>
      <c r="P2110" s="44" t="n">
        <f aca="false">O2110*I2110*K2110</f>
        <v>0</v>
      </c>
    </row>
    <row r="2111" customFormat="false" ht="15" hidden="false" customHeight="false" outlineLevel="0" collapsed="false">
      <c r="A2111" s="4" t="n">
        <f aca="false">WORKDAY(A2110, 1)</f>
        <v>46836</v>
      </c>
      <c r="B2111" s="33" t="n">
        <f aca="false">DATE(2000, MONTH(A2111), DAY(A2111))</f>
        <v>36609</v>
      </c>
      <c r="C2111" s="33" t="n">
        <f aca="false">VLOOKUP(B2111, $R$9:$S$13, 2)</f>
        <v>36697</v>
      </c>
      <c r="D2111" s="34" t="n">
        <f aca="false">IF(OR(C2111=B2111, AND(C2111&lt;&gt;C2110, C2110&gt;B2110)), 1, 0)</f>
        <v>0</v>
      </c>
      <c r="E2111" s="4" t="n">
        <f aca="false" t="array" ref="E2111:E2111">INDEX($A$9:A2110, MAX(IF($D$9:D2110=1, ROW(D$9:$D2110)-ROW($D$9)+1, 0)))</f>
        <v>46832</v>
      </c>
      <c r="F2111" s="36" t="n">
        <f aca="false">(A2111-$A$2)/365.25</f>
        <v>8.05475701574264</v>
      </c>
      <c r="G2111" s="37" t="n">
        <f aca="false">INDEX('Default Prob'!$P$5:$P$14,MIN(1+_xlfn.IFNA(MATCH(F2111,'Default Prob'!$F$5:$F$14,1),0),COUNT('Default Prob'!$P$5:$P$14)))</f>
        <v>0.0346328858618064</v>
      </c>
      <c r="H2111" s="37" t="n">
        <f aca="false">H2110*EXP(-G2110*(F2111-F2110))</f>
        <v>0.720834600496415</v>
      </c>
      <c r="I2111" s="38" t="n">
        <f aca="false">H2110-H2111</f>
        <v>6.83525422269238E-005</v>
      </c>
      <c r="J2111" s="39" t="n">
        <f aca="false">INDEX('Default Prob'!$C$3:$C$20, _xlfn.IFNA(MATCH(F2111, 'Default Prob'!$B$3:$B$20, 1), 1))</f>
        <v>-0.00236</v>
      </c>
      <c r="K2111" s="40" t="n">
        <f aca="false">1/((1+J2111)^F2111)</f>
        <v>1.01921394984772</v>
      </c>
      <c r="L2111" s="41" t="n">
        <f aca="false">IF(AND(D2111, A2111 &lt;= $G$2), $D$5*$D$2*(A2111-E2111)/365.25, 0)</f>
        <v>0</v>
      </c>
      <c r="M2111" s="41" t="n">
        <f aca="false">IF(A2111&lt;=$G$2, $D$5*$D$2*(A2111-E2111)/365.25, 0)</f>
        <v>0</v>
      </c>
      <c r="N2111" s="42" t="n">
        <f aca="false">(L2111*H2111 + M2111*I2111) * K2111</f>
        <v>0</v>
      </c>
      <c r="O2111" s="43" t="n">
        <f aca="false">IF(A2111&lt;=$G$2, $D$2*(1-$D$3), 0)</f>
        <v>0</v>
      </c>
      <c r="P2111" s="44" t="n">
        <f aca="false">O2111*I2111*K2111</f>
        <v>0</v>
      </c>
    </row>
    <row r="2112" customFormat="false" ht="15" hidden="false" customHeight="false" outlineLevel="0" collapsed="false">
      <c r="A2112" s="4" t="n">
        <f aca="false">WORKDAY(A2111, 1)</f>
        <v>46839</v>
      </c>
      <c r="B2112" s="33" t="n">
        <f aca="false">DATE(2000, MONTH(A2112), DAY(A2112))</f>
        <v>36612</v>
      </c>
      <c r="C2112" s="33" t="n">
        <f aca="false">VLOOKUP(B2112, $R$9:$S$13, 2)</f>
        <v>36697</v>
      </c>
      <c r="D2112" s="34" t="n">
        <f aca="false">IF(OR(C2112=B2112, AND(C2112&lt;&gt;C2111, C2111&gt;B2111)), 1, 0)</f>
        <v>0</v>
      </c>
      <c r="E2112" s="4" t="n">
        <f aca="false" t="array" ref="E2112:E2112">INDEX($A$9:A2111, MAX(IF($D$9:D2111=1, ROW(D$9:$D2111)-ROW($D$9)+1, 0)))</f>
        <v>46832</v>
      </c>
      <c r="F2112" s="36" t="n">
        <f aca="false">(A2112-$A$2)/365.25</f>
        <v>8.06297056810404</v>
      </c>
      <c r="G2112" s="37" t="n">
        <f aca="false">INDEX('Default Prob'!$P$5:$P$14,MIN(1+_xlfn.IFNA(MATCH(F2112,'Default Prob'!$F$5:$F$14,1),0),COUNT('Default Prob'!$P$5:$P$14)))</f>
        <v>0.0346328858618064</v>
      </c>
      <c r="H2112" s="37" t="n">
        <f aca="false">H2111*EXP(-G2111*(F2112-F2111))</f>
        <v>0.720629581752427</v>
      </c>
      <c r="I2112" s="38" t="n">
        <f aca="false">H2111-H2112</f>
        <v>0.000205018743988039</v>
      </c>
      <c r="J2112" s="39" t="n">
        <f aca="false">INDEX('Default Prob'!$C$3:$C$20, _xlfn.IFNA(MATCH(F2112, 'Default Prob'!$B$3:$B$20, 1), 1))</f>
        <v>-0.00236</v>
      </c>
      <c r="K2112" s="40" t="n">
        <f aca="false">1/((1+J2112)^F2112)</f>
        <v>1.01923372981544</v>
      </c>
      <c r="L2112" s="41" t="n">
        <f aca="false">IF(AND(D2112, A2112 &lt;= $G$2), $D$5*$D$2*(A2112-E2112)/365.25, 0)</f>
        <v>0</v>
      </c>
      <c r="M2112" s="41" t="n">
        <f aca="false">IF(A2112&lt;=$G$2, $D$5*$D$2*(A2112-E2112)/365.25, 0)</f>
        <v>0</v>
      </c>
      <c r="N2112" s="42" t="n">
        <f aca="false">(L2112*H2112 + M2112*I2112) * K2112</f>
        <v>0</v>
      </c>
      <c r="O2112" s="43" t="n">
        <f aca="false">IF(A2112&lt;=$G$2, $D$2*(1-$D$3), 0)</f>
        <v>0</v>
      </c>
      <c r="P2112" s="44" t="n">
        <f aca="false">O2112*I2112*K2112</f>
        <v>0</v>
      </c>
    </row>
    <row r="2113" customFormat="false" ht="15" hidden="false" customHeight="false" outlineLevel="0" collapsed="false">
      <c r="A2113" s="4" t="n">
        <f aca="false">WORKDAY(A2112, 1)</f>
        <v>46840</v>
      </c>
      <c r="B2113" s="33" t="n">
        <f aca="false">DATE(2000, MONTH(A2113), DAY(A2113))</f>
        <v>36613</v>
      </c>
      <c r="C2113" s="33" t="n">
        <f aca="false">VLOOKUP(B2113, $R$9:$S$13, 2)</f>
        <v>36697</v>
      </c>
      <c r="D2113" s="34" t="n">
        <f aca="false">IF(OR(C2113=B2113, AND(C2113&lt;&gt;C2112, C2112&gt;B2112)), 1, 0)</f>
        <v>0</v>
      </c>
      <c r="E2113" s="4" t="n">
        <f aca="false" t="array" ref="E2113:E2113">INDEX($A$9:A2112, MAX(IF($D$9:D2112=1, ROW(D$9:$D2112)-ROW($D$9)+1, 0)))</f>
        <v>46832</v>
      </c>
      <c r="F2113" s="36" t="n">
        <f aca="false">(A2113-$A$2)/365.25</f>
        <v>8.06570841889117</v>
      </c>
      <c r="G2113" s="37" t="n">
        <f aca="false">INDEX('Default Prob'!$P$5:$P$14,MIN(1+_xlfn.IFNA(MATCH(F2113,'Default Prob'!$F$5:$F$14,1),0),COUNT('Default Prob'!$P$5:$P$14)))</f>
        <v>0.0346328858618064</v>
      </c>
      <c r="H2113" s="37" t="n">
        <f aca="false">H2112*EXP(-G2112*(F2113-F2112))</f>
        <v>0.720561255129947</v>
      </c>
      <c r="I2113" s="38" t="n">
        <f aca="false">H2112-H2113</f>
        <v>6.83266224796863E-005</v>
      </c>
      <c r="J2113" s="39" t="n">
        <f aca="false">INDEX('Default Prob'!$C$3:$C$20, _xlfn.IFNA(MATCH(F2113, 'Default Prob'!$B$3:$B$20, 1), 1))</f>
        <v>-0.00236</v>
      </c>
      <c r="K2113" s="40" t="n">
        <f aca="false">1/((1+J2113)^F2113)</f>
        <v>1.01924032322332</v>
      </c>
      <c r="L2113" s="41" t="n">
        <f aca="false">IF(AND(D2113, A2113 &lt;= $G$2), $D$5*$D$2*(A2113-E2113)/365.25, 0)</f>
        <v>0</v>
      </c>
      <c r="M2113" s="41" t="n">
        <f aca="false">IF(A2113&lt;=$G$2, $D$5*$D$2*(A2113-E2113)/365.25, 0)</f>
        <v>0</v>
      </c>
      <c r="N2113" s="42" t="n">
        <f aca="false">(L2113*H2113 + M2113*I2113) * K2113</f>
        <v>0</v>
      </c>
      <c r="O2113" s="43" t="n">
        <f aca="false">IF(A2113&lt;=$G$2, $D$2*(1-$D$3), 0)</f>
        <v>0</v>
      </c>
      <c r="P2113" s="44" t="n">
        <f aca="false">O2113*I2113*K2113</f>
        <v>0</v>
      </c>
    </row>
    <row r="2114" customFormat="false" ht="15" hidden="false" customHeight="false" outlineLevel="0" collapsed="false">
      <c r="A2114" s="4" t="n">
        <f aca="false">WORKDAY(A2113, 1)</f>
        <v>46841</v>
      </c>
      <c r="B2114" s="33" t="n">
        <f aca="false">DATE(2000, MONTH(A2114), DAY(A2114))</f>
        <v>36614</v>
      </c>
      <c r="C2114" s="33" t="n">
        <f aca="false">VLOOKUP(B2114, $R$9:$S$13, 2)</f>
        <v>36697</v>
      </c>
      <c r="D2114" s="34" t="n">
        <f aca="false">IF(OR(C2114=B2114, AND(C2114&lt;&gt;C2113, C2113&gt;B2113)), 1, 0)</f>
        <v>0</v>
      </c>
      <c r="E2114" s="4" t="n">
        <f aca="false" t="array" ref="E2114:E2114">INDEX($A$9:A2113, MAX(IF($D$9:D2113=1, ROW(D$9:$D2113)-ROW($D$9)+1, 0)))</f>
        <v>46832</v>
      </c>
      <c r="F2114" s="36" t="n">
        <f aca="false">(A2114-$A$2)/365.25</f>
        <v>8.0684462696783</v>
      </c>
      <c r="G2114" s="37" t="n">
        <f aca="false">INDEX('Default Prob'!$P$5:$P$14,MIN(1+_xlfn.IFNA(MATCH(F2114,'Default Prob'!$F$5:$F$14,1),0),COUNT('Default Prob'!$P$5:$P$14)))</f>
        <v>0.0346328858618064</v>
      </c>
      <c r="H2114" s="37" t="n">
        <f aca="false">H2113*EXP(-G2113*(F2114-F2113))</f>
        <v>0.720492934985868</v>
      </c>
      <c r="I2114" s="38" t="n">
        <f aca="false">H2113-H2114</f>
        <v>6.83201440788705E-005</v>
      </c>
      <c r="J2114" s="39" t="n">
        <f aca="false">INDEX('Default Prob'!$C$3:$C$20, _xlfn.IFNA(MATCH(F2114, 'Default Prob'!$B$3:$B$20, 1), 1))</f>
        <v>-0.00236</v>
      </c>
      <c r="K2114" s="40" t="n">
        <f aca="false">1/((1+J2114)^F2114)</f>
        <v>1.01924691667385</v>
      </c>
      <c r="L2114" s="41" t="n">
        <f aca="false">IF(AND(D2114, A2114 &lt;= $G$2), $D$5*$D$2*(A2114-E2114)/365.25, 0)</f>
        <v>0</v>
      </c>
      <c r="M2114" s="41" t="n">
        <f aca="false">IF(A2114&lt;=$G$2, $D$5*$D$2*(A2114-E2114)/365.25, 0)</f>
        <v>0</v>
      </c>
      <c r="N2114" s="42" t="n">
        <f aca="false">(L2114*H2114 + M2114*I2114) * K2114</f>
        <v>0</v>
      </c>
      <c r="O2114" s="43" t="n">
        <f aca="false">IF(A2114&lt;=$G$2, $D$2*(1-$D$3), 0)</f>
        <v>0</v>
      </c>
      <c r="P2114" s="44" t="n">
        <f aca="false">O2114*I2114*K2114</f>
        <v>0</v>
      </c>
    </row>
    <row r="2115" customFormat="false" ht="15" hidden="false" customHeight="false" outlineLevel="0" collapsed="false">
      <c r="A2115" s="4" t="n">
        <f aca="false">WORKDAY(A2114, 1)</f>
        <v>46842</v>
      </c>
      <c r="B2115" s="33" t="n">
        <f aca="false">DATE(2000, MONTH(A2115), DAY(A2115))</f>
        <v>36615</v>
      </c>
      <c r="C2115" s="33" t="n">
        <f aca="false">VLOOKUP(B2115, $R$9:$S$13, 2)</f>
        <v>36697</v>
      </c>
      <c r="D2115" s="34" t="n">
        <f aca="false">IF(OR(C2115=B2115, AND(C2115&lt;&gt;C2114, C2114&gt;B2114)), 1, 0)</f>
        <v>0</v>
      </c>
      <c r="E2115" s="4" t="n">
        <f aca="false" t="array" ref="E2115:E2115">INDEX($A$9:A2114, MAX(IF($D$9:D2114=1, ROW(D$9:$D2114)-ROW($D$9)+1, 0)))</f>
        <v>46832</v>
      </c>
      <c r="F2115" s="36" t="n">
        <f aca="false">(A2115-$A$2)/365.25</f>
        <v>8.07118412046543</v>
      </c>
      <c r="G2115" s="37" t="n">
        <f aca="false">INDEX('Default Prob'!$P$5:$P$14,MIN(1+_xlfn.IFNA(MATCH(F2115,'Default Prob'!$F$5:$F$14,1),0),COUNT('Default Prob'!$P$5:$P$14)))</f>
        <v>0.0346328858618064</v>
      </c>
      <c r="H2115" s="37" t="n">
        <f aca="false">H2114*EXP(-G2114*(F2115-F2114))</f>
        <v>0.720424621319576</v>
      </c>
      <c r="I2115" s="38" t="n">
        <f aca="false">H2114-H2115</f>
        <v>6.83136662921191E-005</v>
      </c>
      <c r="J2115" s="39" t="n">
        <f aca="false">INDEX('Default Prob'!$C$3:$C$20, _xlfn.IFNA(MATCH(F2115, 'Default Prob'!$B$3:$B$20, 1), 1))</f>
        <v>-0.00236</v>
      </c>
      <c r="K2115" s="40" t="n">
        <f aca="false">1/((1+J2115)^F2115)</f>
        <v>1.01925351016704</v>
      </c>
      <c r="L2115" s="41" t="n">
        <f aca="false">IF(AND(D2115, A2115 &lt;= $G$2), $D$5*$D$2*(A2115-E2115)/365.25, 0)</f>
        <v>0</v>
      </c>
      <c r="M2115" s="41" t="n">
        <f aca="false">IF(A2115&lt;=$G$2, $D$5*$D$2*(A2115-E2115)/365.25, 0)</f>
        <v>0</v>
      </c>
      <c r="N2115" s="42" t="n">
        <f aca="false">(L2115*H2115 + M2115*I2115) * K2115</f>
        <v>0</v>
      </c>
      <c r="O2115" s="43" t="n">
        <f aca="false">IF(A2115&lt;=$G$2, $D$2*(1-$D$3), 0)</f>
        <v>0</v>
      </c>
      <c r="P2115" s="44" t="n">
        <f aca="false">O2115*I2115*K2115</f>
        <v>0</v>
      </c>
    </row>
    <row r="2116" customFormat="false" ht="15" hidden="false" customHeight="false" outlineLevel="0" collapsed="false">
      <c r="A2116" s="4" t="n">
        <f aca="false">WORKDAY(A2115, 1)</f>
        <v>46843</v>
      </c>
      <c r="B2116" s="33" t="n">
        <f aca="false">DATE(2000, MONTH(A2116), DAY(A2116))</f>
        <v>36616</v>
      </c>
      <c r="C2116" s="33" t="n">
        <f aca="false">VLOOKUP(B2116, $R$9:$S$13, 2)</f>
        <v>36697</v>
      </c>
      <c r="D2116" s="34" t="n">
        <f aca="false">IF(OR(C2116=B2116, AND(C2116&lt;&gt;C2115, C2115&gt;B2115)), 1, 0)</f>
        <v>0</v>
      </c>
      <c r="E2116" s="4" t="n">
        <f aca="false" t="array" ref="E2116:E2116">INDEX($A$9:A2115, MAX(IF($D$9:D2115=1, ROW(D$9:$D2115)-ROW($D$9)+1, 0)))</f>
        <v>46832</v>
      </c>
      <c r="F2116" s="36" t="n">
        <f aca="false">(A2116-$A$2)/365.25</f>
        <v>8.07392197125257</v>
      </c>
      <c r="G2116" s="37" t="n">
        <f aca="false">INDEX('Default Prob'!$P$5:$P$14,MIN(1+_xlfn.IFNA(MATCH(F2116,'Default Prob'!$F$5:$F$14,1),0),COUNT('Default Prob'!$P$5:$P$14)))</f>
        <v>0.0346328858618064</v>
      </c>
      <c r="H2116" s="37" t="n">
        <f aca="false">H2115*EXP(-G2115*(F2116-F2115))</f>
        <v>0.720356314130457</v>
      </c>
      <c r="I2116" s="38" t="n">
        <f aca="false">H2115-H2116</f>
        <v>6.8307189119654E-005</v>
      </c>
      <c r="J2116" s="39" t="n">
        <f aca="false">INDEX('Default Prob'!$C$3:$C$20, _xlfn.IFNA(MATCH(F2116, 'Default Prob'!$B$3:$B$20, 1), 1))</f>
        <v>-0.00236</v>
      </c>
      <c r="K2116" s="40" t="n">
        <f aca="false">1/((1+J2116)^F2116)</f>
        <v>1.01926010370287</v>
      </c>
      <c r="L2116" s="41" t="n">
        <f aca="false">IF(AND(D2116, A2116 &lt;= $G$2), $D$5*$D$2*(A2116-E2116)/365.25, 0)</f>
        <v>0</v>
      </c>
      <c r="M2116" s="41" t="n">
        <f aca="false">IF(A2116&lt;=$G$2, $D$5*$D$2*(A2116-E2116)/365.25, 0)</f>
        <v>0</v>
      </c>
      <c r="N2116" s="42" t="n">
        <f aca="false">(L2116*H2116 + M2116*I2116) * K2116</f>
        <v>0</v>
      </c>
      <c r="O2116" s="43" t="n">
        <f aca="false">IF(A2116&lt;=$G$2, $D$2*(1-$D$3), 0)</f>
        <v>0</v>
      </c>
      <c r="P2116" s="44" t="n">
        <f aca="false">O2116*I2116*K2116</f>
        <v>0</v>
      </c>
    </row>
    <row r="2117" customFormat="false" ht="15" hidden="false" customHeight="false" outlineLevel="0" collapsed="false">
      <c r="A2117" s="4" t="n">
        <f aca="false">WORKDAY(A2116, 1)</f>
        <v>46846</v>
      </c>
      <c r="B2117" s="33" t="n">
        <f aca="false">DATE(2000, MONTH(A2117), DAY(A2117))</f>
        <v>36619</v>
      </c>
      <c r="C2117" s="33" t="n">
        <f aca="false">VLOOKUP(B2117, $R$9:$S$13, 2)</f>
        <v>36697</v>
      </c>
      <c r="D2117" s="34" t="n">
        <f aca="false">IF(OR(C2117=B2117, AND(C2117&lt;&gt;C2116, C2116&gt;B2116)), 1, 0)</f>
        <v>0</v>
      </c>
      <c r="E2117" s="4" t="n">
        <f aca="false" t="array" ref="E2117:E2117">INDEX($A$9:A2116, MAX(IF($D$9:D2116=1, ROW(D$9:$D2116)-ROW($D$9)+1, 0)))</f>
        <v>46832</v>
      </c>
      <c r="F2117" s="36" t="n">
        <f aca="false">(A2117-$A$2)/365.25</f>
        <v>8.08213552361396</v>
      </c>
      <c r="G2117" s="37" t="n">
        <f aca="false">INDEX('Default Prob'!$P$5:$P$14,MIN(1+_xlfn.IFNA(MATCH(F2117,'Default Prob'!$F$5:$F$14,1),0),COUNT('Default Prob'!$P$5:$P$14)))</f>
        <v>0.0346328858618064</v>
      </c>
      <c r="H2117" s="37" t="n">
        <f aca="false">H2116*EXP(-G2116*(F2117-F2116))</f>
        <v>0.720151431419991</v>
      </c>
      <c r="I2117" s="38" t="n">
        <f aca="false">H2116-H2117</f>
        <v>0.00020488271046526</v>
      </c>
      <c r="J2117" s="39" t="n">
        <f aca="false">INDEX('Default Prob'!$C$3:$C$20, _xlfn.IFNA(MATCH(F2117, 'Default Prob'!$B$3:$B$20, 1), 1))</f>
        <v>-0.00236</v>
      </c>
      <c r="K2117" s="40" t="n">
        <f aca="false">1/((1+J2117)^F2117)</f>
        <v>1.01927988456631</v>
      </c>
      <c r="L2117" s="41" t="n">
        <f aca="false">IF(AND(D2117, A2117 &lt;= $G$2), $D$5*$D$2*(A2117-E2117)/365.25, 0)</f>
        <v>0</v>
      </c>
      <c r="M2117" s="41" t="n">
        <f aca="false">IF(A2117&lt;=$G$2, $D$5*$D$2*(A2117-E2117)/365.25, 0)</f>
        <v>0</v>
      </c>
      <c r="N2117" s="42" t="n">
        <f aca="false">(L2117*H2117 + M2117*I2117) * K2117</f>
        <v>0</v>
      </c>
      <c r="O2117" s="43" t="n">
        <f aca="false">IF(A2117&lt;=$G$2, $D$2*(1-$D$3), 0)</f>
        <v>0</v>
      </c>
      <c r="P2117" s="44" t="n">
        <f aca="false">O2117*I2117*K2117</f>
        <v>0</v>
      </c>
    </row>
    <row r="2118" customFormat="false" ht="15" hidden="false" customHeight="false" outlineLevel="0" collapsed="false">
      <c r="A2118" s="4" t="n">
        <f aca="false">WORKDAY(A2117, 1)</f>
        <v>46847</v>
      </c>
      <c r="B2118" s="33" t="n">
        <f aca="false">DATE(2000, MONTH(A2118), DAY(A2118))</f>
        <v>36620</v>
      </c>
      <c r="C2118" s="33" t="n">
        <f aca="false">VLOOKUP(B2118, $R$9:$S$13, 2)</f>
        <v>36697</v>
      </c>
      <c r="D2118" s="34" t="n">
        <f aca="false">IF(OR(C2118=B2118, AND(C2118&lt;&gt;C2117, C2117&gt;B2117)), 1, 0)</f>
        <v>0</v>
      </c>
      <c r="E2118" s="4" t="n">
        <f aca="false" t="array" ref="E2118:E2118">INDEX($A$9:A2117, MAX(IF($D$9:D2117=1, ROW(D$9:$D2117)-ROW($D$9)+1, 0)))</f>
        <v>46832</v>
      </c>
      <c r="F2118" s="36" t="n">
        <f aca="false">(A2118-$A$2)/365.25</f>
        <v>8.0848733744011</v>
      </c>
      <c r="G2118" s="37" t="n">
        <f aca="false">INDEX('Default Prob'!$P$5:$P$14,MIN(1+_xlfn.IFNA(MATCH(F2118,'Default Prob'!$F$5:$F$14,1),0),COUNT('Default Prob'!$P$5:$P$14)))</f>
        <v>0.0346328858618064</v>
      </c>
      <c r="H2118" s="37" t="n">
        <f aca="false">H2117*EXP(-G2117*(F2118-F2117))</f>
        <v>0.720083150133421</v>
      </c>
      <c r="I2118" s="38" t="n">
        <f aca="false">H2117-H2118</f>
        <v>6.82812865705484E-005</v>
      </c>
      <c r="J2118" s="39" t="n">
        <f aca="false">INDEX('Default Prob'!$C$3:$C$20, _xlfn.IFNA(MATCH(F2118, 'Default Prob'!$B$3:$B$20, 1), 1))</f>
        <v>-0.00236</v>
      </c>
      <c r="K2118" s="40" t="n">
        <f aca="false">1/((1+J2118)^F2118)</f>
        <v>1.01928647827276</v>
      </c>
      <c r="L2118" s="41" t="n">
        <f aca="false">IF(AND(D2118, A2118 &lt;= $G$2), $D$5*$D$2*(A2118-E2118)/365.25, 0)</f>
        <v>0</v>
      </c>
      <c r="M2118" s="41" t="n">
        <f aca="false">IF(A2118&lt;=$G$2, $D$5*$D$2*(A2118-E2118)/365.25, 0)</f>
        <v>0</v>
      </c>
      <c r="N2118" s="42" t="n">
        <f aca="false">(L2118*H2118 + M2118*I2118) * K2118</f>
        <v>0</v>
      </c>
      <c r="O2118" s="43" t="n">
        <f aca="false">IF(A2118&lt;=$G$2, $D$2*(1-$D$3), 0)</f>
        <v>0</v>
      </c>
      <c r="P2118" s="44" t="n">
        <f aca="false">O2118*I2118*K2118</f>
        <v>0</v>
      </c>
    </row>
    <row r="2119" customFormat="false" ht="15" hidden="false" customHeight="false" outlineLevel="0" collapsed="false">
      <c r="A2119" s="4" t="n">
        <f aca="false">WORKDAY(A2118, 1)</f>
        <v>46848</v>
      </c>
      <c r="B2119" s="33" t="n">
        <f aca="false">DATE(2000, MONTH(A2119), DAY(A2119))</f>
        <v>36621</v>
      </c>
      <c r="C2119" s="33" t="n">
        <f aca="false">VLOOKUP(B2119, $R$9:$S$13, 2)</f>
        <v>36697</v>
      </c>
      <c r="D2119" s="34" t="n">
        <f aca="false">IF(OR(C2119=B2119, AND(C2119&lt;&gt;C2118, C2118&gt;B2118)), 1, 0)</f>
        <v>0</v>
      </c>
      <c r="E2119" s="4" t="n">
        <f aca="false" t="array" ref="E2119:E2119">INDEX($A$9:A2118, MAX(IF($D$9:D2118=1, ROW(D$9:$D2118)-ROW($D$9)+1, 0)))</f>
        <v>46832</v>
      </c>
      <c r="F2119" s="36" t="n">
        <f aca="false">(A2119-$A$2)/365.25</f>
        <v>8.08761122518823</v>
      </c>
      <c r="G2119" s="37" t="n">
        <f aca="false">INDEX('Default Prob'!$P$5:$P$14,MIN(1+_xlfn.IFNA(MATCH(F2119,'Default Prob'!$F$5:$F$14,1),0),COUNT('Default Prob'!$P$5:$P$14)))</f>
        <v>0.0346328858618064</v>
      </c>
      <c r="H2119" s="37" t="n">
        <f aca="false">H2118*EXP(-G2118*(F2119-F2118))</f>
        <v>0.720014875320953</v>
      </c>
      <c r="I2119" s="38" t="n">
        <f aca="false">H2118-H2119</f>
        <v>6.82748124681831E-005</v>
      </c>
      <c r="J2119" s="39" t="n">
        <f aca="false">INDEX('Default Prob'!$C$3:$C$20, _xlfn.IFNA(MATCH(F2119, 'Default Prob'!$B$3:$B$20, 1), 1))</f>
        <v>-0.00236</v>
      </c>
      <c r="K2119" s="40" t="n">
        <f aca="false">1/((1+J2119)^F2119)</f>
        <v>1.01929307202186</v>
      </c>
      <c r="L2119" s="41" t="n">
        <f aca="false">IF(AND(D2119, A2119 &lt;= $G$2), $D$5*$D$2*(A2119-E2119)/365.25, 0)</f>
        <v>0</v>
      </c>
      <c r="M2119" s="41" t="n">
        <f aca="false">IF(A2119&lt;=$G$2, $D$5*$D$2*(A2119-E2119)/365.25, 0)</f>
        <v>0</v>
      </c>
      <c r="N2119" s="42" t="n">
        <f aca="false">(L2119*H2119 + M2119*I2119) * K2119</f>
        <v>0</v>
      </c>
      <c r="O2119" s="43" t="n">
        <f aca="false">IF(A2119&lt;=$G$2, $D$2*(1-$D$3), 0)</f>
        <v>0</v>
      </c>
      <c r="P2119" s="44" t="n">
        <f aca="false">O2119*I2119*K2119</f>
        <v>0</v>
      </c>
    </row>
    <row r="2120" customFormat="false" ht="15" hidden="false" customHeight="false" outlineLevel="0" collapsed="false">
      <c r="A2120" s="4" t="n">
        <f aca="false">WORKDAY(A2119, 1)</f>
        <v>46849</v>
      </c>
      <c r="B2120" s="33" t="n">
        <f aca="false">DATE(2000, MONTH(A2120), DAY(A2120))</f>
        <v>36622</v>
      </c>
      <c r="C2120" s="33" t="n">
        <f aca="false">VLOOKUP(B2120, $R$9:$S$13, 2)</f>
        <v>36697</v>
      </c>
      <c r="D2120" s="34" t="n">
        <f aca="false">IF(OR(C2120=B2120, AND(C2120&lt;&gt;C2119, C2119&gt;B2119)), 1, 0)</f>
        <v>0</v>
      </c>
      <c r="E2120" s="4" t="n">
        <f aca="false" t="array" ref="E2120:E2120">INDEX($A$9:A2119, MAX(IF($D$9:D2119=1, ROW(D$9:$D2119)-ROW($D$9)+1, 0)))</f>
        <v>46832</v>
      </c>
      <c r="F2120" s="36" t="n">
        <f aca="false">(A2120-$A$2)/365.25</f>
        <v>8.09034907597536</v>
      </c>
      <c r="G2120" s="37" t="n">
        <f aca="false">INDEX('Default Prob'!$P$5:$P$14,MIN(1+_xlfn.IFNA(MATCH(F2120,'Default Prob'!$F$5:$F$14,1),0),COUNT('Default Prob'!$P$5:$P$14)))</f>
        <v>0.0346328858618064</v>
      </c>
      <c r="H2120" s="37" t="n">
        <f aca="false">H2119*EXP(-G2119*(F2120-F2119))</f>
        <v>0.719946606981973</v>
      </c>
      <c r="I2120" s="38" t="n">
        <f aca="false">H2119-H2120</f>
        <v>6.82683389795491E-005</v>
      </c>
      <c r="J2120" s="39" t="n">
        <f aca="false">INDEX('Default Prob'!$C$3:$C$20, _xlfn.IFNA(MATCH(F2120, 'Default Prob'!$B$3:$B$20, 1), 1))</f>
        <v>-0.00236</v>
      </c>
      <c r="K2120" s="40" t="n">
        <f aca="false">1/((1+J2120)^F2120)</f>
        <v>1.01929966581363</v>
      </c>
      <c r="L2120" s="41" t="n">
        <f aca="false">IF(AND(D2120, A2120 &lt;= $G$2), $D$5*$D$2*(A2120-E2120)/365.25, 0)</f>
        <v>0</v>
      </c>
      <c r="M2120" s="41" t="n">
        <f aca="false">IF(A2120&lt;=$G$2, $D$5*$D$2*(A2120-E2120)/365.25, 0)</f>
        <v>0</v>
      </c>
      <c r="N2120" s="42" t="n">
        <f aca="false">(L2120*H2120 + M2120*I2120) * K2120</f>
        <v>0</v>
      </c>
      <c r="O2120" s="43" t="n">
        <f aca="false">IF(A2120&lt;=$G$2, $D$2*(1-$D$3), 0)</f>
        <v>0</v>
      </c>
      <c r="P2120" s="44" t="n">
        <f aca="false">O2120*I2120*K2120</f>
        <v>0</v>
      </c>
    </row>
    <row r="2121" customFormat="false" ht="15" hidden="false" customHeight="false" outlineLevel="0" collapsed="false">
      <c r="A2121" s="4" t="n">
        <f aca="false">WORKDAY(A2120, 1)</f>
        <v>46850</v>
      </c>
      <c r="B2121" s="33" t="n">
        <f aca="false">DATE(2000, MONTH(A2121), DAY(A2121))</f>
        <v>36623</v>
      </c>
      <c r="C2121" s="33" t="n">
        <f aca="false">VLOOKUP(B2121, $R$9:$S$13, 2)</f>
        <v>36697</v>
      </c>
      <c r="D2121" s="34" t="n">
        <f aca="false">IF(OR(C2121=B2121, AND(C2121&lt;&gt;C2120, C2120&gt;B2120)), 1, 0)</f>
        <v>0</v>
      </c>
      <c r="E2121" s="4" t="n">
        <f aca="false" t="array" ref="E2121:E2121">INDEX($A$9:A2120, MAX(IF($D$9:D2120=1, ROW(D$9:$D2120)-ROW($D$9)+1, 0)))</f>
        <v>46832</v>
      </c>
      <c r="F2121" s="36" t="n">
        <f aca="false">(A2121-$A$2)/365.25</f>
        <v>8.09308692676249</v>
      </c>
      <c r="G2121" s="37" t="n">
        <f aca="false">INDEX('Default Prob'!$P$5:$P$14,MIN(1+_xlfn.IFNA(MATCH(F2121,'Default Prob'!$F$5:$F$14,1),0),COUNT('Default Prob'!$P$5:$P$14)))</f>
        <v>0.0346328858618064</v>
      </c>
      <c r="H2121" s="37" t="n">
        <f aca="false">H2120*EXP(-G2120*(F2121-F2120))</f>
        <v>0.719878345115868</v>
      </c>
      <c r="I2121" s="38" t="n">
        <f aca="false">H2120-H2121</f>
        <v>6.82618661048684E-005</v>
      </c>
      <c r="J2121" s="39" t="n">
        <f aca="false">INDEX('Default Prob'!$C$3:$C$20, _xlfn.IFNA(MATCH(F2121, 'Default Prob'!$B$3:$B$20, 1), 1))</f>
        <v>-0.00236</v>
      </c>
      <c r="K2121" s="40" t="n">
        <f aca="false">1/((1+J2121)^F2121)</f>
        <v>1.01930625964804</v>
      </c>
      <c r="L2121" s="41" t="n">
        <f aca="false">IF(AND(D2121, A2121 &lt;= $G$2), $D$5*$D$2*(A2121-E2121)/365.25, 0)</f>
        <v>0</v>
      </c>
      <c r="M2121" s="41" t="n">
        <f aca="false">IF(A2121&lt;=$G$2, $D$5*$D$2*(A2121-E2121)/365.25, 0)</f>
        <v>0</v>
      </c>
      <c r="N2121" s="42" t="n">
        <f aca="false">(L2121*H2121 + M2121*I2121) * K2121</f>
        <v>0</v>
      </c>
      <c r="O2121" s="43" t="n">
        <f aca="false">IF(A2121&lt;=$G$2, $D$2*(1-$D$3), 0)</f>
        <v>0</v>
      </c>
      <c r="P2121" s="44" t="n">
        <f aca="false">O2121*I2121*K2121</f>
        <v>0</v>
      </c>
    </row>
    <row r="2122" customFormat="false" ht="15" hidden="false" customHeight="false" outlineLevel="0" collapsed="false">
      <c r="A2122" s="4" t="n">
        <f aca="false">WORKDAY(A2121, 1)</f>
        <v>46853</v>
      </c>
      <c r="B2122" s="33" t="n">
        <f aca="false">DATE(2000, MONTH(A2122), DAY(A2122))</f>
        <v>36626</v>
      </c>
      <c r="C2122" s="33" t="n">
        <f aca="false">VLOOKUP(B2122, $R$9:$S$13, 2)</f>
        <v>36697</v>
      </c>
      <c r="D2122" s="34" t="n">
        <f aca="false">IF(OR(C2122=B2122, AND(C2122&lt;&gt;C2121, C2121&gt;B2121)), 1, 0)</f>
        <v>0</v>
      </c>
      <c r="E2122" s="4" t="n">
        <f aca="false" t="array" ref="E2122:E2122">INDEX($A$9:A2121, MAX(IF($D$9:D2121=1, ROW(D$9:$D2121)-ROW($D$9)+1, 0)))</f>
        <v>46832</v>
      </c>
      <c r="F2122" s="36" t="n">
        <f aca="false">(A2122-$A$2)/365.25</f>
        <v>8.10130047912389</v>
      </c>
      <c r="G2122" s="37" t="n">
        <f aca="false">INDEX('Default Prob'!$P$5:$P$14,MIN(1+_xlfn.IFNA(MATCH(F2122,'Default Prob'!$F$5:$F$14,1),0),COUNT('Default Prob'!$P$5:$P$14)))</f>
        <v>0.0346328858618064</v>
      </c>
      <c r="H2122" s="37" t="n">
        <f aca="false">H2121*EXP(-G2121*(F2122-F2121))</f>
        <v>0.719673598348665</v>
      </c>
      <c r="I2122" s="38" t="n">
        <f aca="false">H2121-H2122</f>
        <v>0.000204746767203168</v>
      </c>
      <c r="J2122" s="39" t="n">
        <f aca="false">INDEX('Default Prob'!$C$3:$C$20, _xlfn.IFNA(MATCH(F2122, 'Default Prob'!$B$3:$B$20, 1), 1))</f>
        <v>-0.00236</v>
      </c>
      <c r="K2122" s="40" t="n">
        <f aca="false">1/((1+J2122)^F2122)</f>
        <v>1.01932604140723</v>
      </c>
      <c r="L2122" s="41" t="n">
        <f aca="false">IF(AND(D2122, A2122 &lt;= $G$2), $D$5*$D$2*(A2122-E2122)/365.25, 0)</f>
        <v>0</v>
      </c>
      <c r="M2122" s="41" t="n">
        <f aca="false">IF(A2122&lt;=$G$2, $D$5*$D$2*(A2122-E2122)/365.25, 0)</f>
        <v>0</v>
      </c>
      <c r="N2122" s="42" t="n">
        <f aca="false">(L2122*H2122 + M2122*I2122) * K2122</f>
        <v>0</v>
      </c>
      <c r="O2122" s="43" t="n">
        <f aca="false">IF(A2122&lt;=$G$2, $D$2*(1-$D$3), 0)</f>
        <v>0</v>
      </c>
      <c r="P2122" s="44" t="n">
        <f aca="false">O2122*I2122*K2122</f>
        <v>0</v>
      </c>
    </row>
    <row r="2123" customFormat="false" ht="15" hidden="false" customHeight="false" outlineLevel="0" collapsed="false">
      <c r="A2123" s="4" t="n">
        <f aca="false">WORKDAY(A2122, 1)</f>
        <v>46854</v>
      </c>
      <c r="B2123" s="33" t="n">
        <f aca="false">DATE(2000, MONTH(A2123), DAY(A2123))</f>
        <v>36627</v>
      </c>
      <c r="C2123" s="33" t="n">
        <f aca="false">VLOOKUP(B2123, $R$9:$S$13, 2)</f>
        <v>36697</v>
      </c>
      <c r="D2123" s="34" t="n">
        <f aca="false">IF(OR(C2123=B2123, AND(C2123&lt;&gt;C2122, C2122&gt;B2122)), 1, 0)</f>
        <v>0</v>
      </c>
      <c r="E2123" s="4" t="n">
        <f aca="false" t="array" ref="E2123:E2123">INDEX($A$9:A2122, MAX(IF($D$9:D2122=1, ROW(D$9:$D2122)-ROW($D$9)+1, 0)))</f>
        <v>46832</v>
      </c>
      <c r="F2123" s="36" t="n">
        <f aca="false">(A2123-$A$2)/365.25</f>
        <v>8.10403832991102</v>
      </c>
      <c r="G2123" s="37" t="n">
        <f aca="false">INDEX('Default Prob'!$P$5:$P$14,MIN(1+_xlfn.IFNA(MATCH(F2123,'Default Prob'!$F$5:$F$14,1),0),COUNT('Default Prob'!$P$5:$P$14)))</f>
        <v>0.0346328858618064</v>
      </c>
      <c r="H2123" s="37" t="n">
        <f aca="false">H2122*EXP(-G2122*(F2123-F2122))</f>
        <v>0.719605362367922</v>
      </c>
      <c r="I2123" s="38" t="n">
        <f aca="false">H2122-H2123</f>
        <v>6.82359807425703E-005</v>
      </c>
      <c r="J2123" s="39" t="n">
        <f aca="false">INDEX('Default Prob'!$C$3:$C$20, _xlfn.IFNA(MATCH(F2123, 'Default Prob'!$B$3:$B$20, 1), 1))</f>
        <v>-0.00236</v>
      </c>
      <c r="K2123" s="40" t="n">
        <f aca="false">1/((1+J2123)^F2123)</f>
        <v>1.01933263541227</v>
      </c>
      <c r="L2123" s="41" t="n">
        <f aca="false">IF(AND(D2123, A2123 &lt;= $G$2), $D$5*$D$2*(A2123-E2123)/365.25, 0)</f>
        <v>0</v>
      </c>
      <c r="M2123" s="41" t="n">
        <f aca="false">IF(A2123&lt;=$G$2, $D$5*$D$2*(A2123-E2123)/365.25, 0)</f>
        <v>0</v>
      </c>
      <c r="N2123" s="42" t="n">
        <f aca="false">(L2123*H2123 + M2123*I2123) * K2123</f>
        <v>0</v>
      </c>
      <c r="O2123" s="43" t="n">
        <f aca="false">IF(A2123&lt;=$G$2, $D$2*(1-$D$3), 0)</f>
        <v>0</v>
      </c>
      <c r="P2123" s="44" t="n">
        <f aca="false">O2123*I2123*K2123</f>
        <v>0</v>
      </c>
    </row>
    <row r="2124" customFormat="false" ht="15" hidden="false" customHeight="false" outlineLevel="0" collapsed="false">
      <c r="A2124" s="4" t="n">
        <f aca="false">WORKDAY(A2123, 1)</f>
        <v>46855</v>
      </c>
      <c r="B2124" s="33" t="n">
        <f aca="false">DATE(2000, MONTH(A2124), DAY(A2124))</f>
        <v>36628</v>
      </c>
      <c r="C2124" s="33" t="n">
        <f aca="false">VLOOKUP(B2124, $R$9:$S$13, 2)</f>
        <v>36697</v>
      </c>
      <c r="D2124" s="34" t="n">
        <f aca="false">IF(OR(C2124=B2124, AND(C2124&lt;&gt;C2123, C2123&gt;B2123)), 1, 0)</f>
        <v>0</v>
      </c>
      <c r="E2124" s="4" t="n">
        <f aca="false" t="array" ref="E2124:E2124">INDEX($A$9:A2123, MAX(IF($D$9:D2123=1, ROW(D$9:$D2123)-ROW($D$9)+1, 0)))</f>
        <v>46832</v>
      </c>
      <c r="F2124" s="36" t="n">
        <f aca="false">(A2124-$A$2)/365.25</f>
        <v>8.10677618069815</v>
      </c>
      <c r="G2124" s="37" t="n">
        <f aca="false">INDEX('Default Prob'!$P$5:$P$14,MIN(1+_xlfn.IFNA(MATCH(F2124,'Default Prob'!$F$5:$F$14,1),0),COUNT('Default Prob'!$P$5:$P$14)))</f>
        <v>0.0346328858618064</v>
      </c>
      <c r="H2124" s="37" t="n">
        <f aca="false">H2123*EXP(-G2123*(F2124-F2123))</f>
        <v>0.719537132856987</v>
      </c>
      <c r="I2124" s="38" t="n">
        <f aca="false">H2123-H2124</f>
        <v>6.82295109357689E-005</v>
      </c>
      <c r="J2124" s="39" t="n">
        <f aca="false">INDEX('Default Prob'!$C$3:$C$20, _xlfn.IFNA(MATCH(F2124, 'Default Prob'!$B$3:$B$20, 1), 1))</f>
        <v>-0.00236</v>
      </c>
      <c r="K2124" s="40" t="n">
        <f aca="false">1/((1+J2124)^F2124)</f>
        <v>1.01933922945997</v>
      </c>
      <c r="L2124" s="41" t="n">
        <f aca="false">IF(AND(D2124, A2124 &lt;= $G$2), $D$5*$D$2*(A2124-E2124)/365.25, 0)</f>
        <v>0</v>
      </c>
      <c r="M2124" s="41" t="n">
        <f aca="false">IF(A2124&lt;=$G$2, $D$5*$D$2*(A2124-E2124)/365.25, 0)</f>
        <v>0</v>
      </c>
      <c r="N2124" s="42" t="n">
        <f aca="false">(L2124*H2124 + M2124*I2124) * K2124</f>
        <v>0</v>
      </c>
      <c r="O2124" s="43" t="n">
        <f aca="false">IF(A2124&lt;=$G$2, $D$2*(1-$D$3), 0)</f>
        <v>0</v>
      </c>
      <c r="P2124" s="44" t="n">
        <f aca="false">O2124*I2124*K2124</f>
        <v>0</v>
      </c>
    </row>
    <row r="2125" customFormat="false" ht="15" hidden="false" customHeight="false" outlineLevel="0" collapsed="false">
      <c r="A2125" s="4" t="n">
        <f aca="false">WORKDAY(A2124, 1)</f>
        <v>46856</v>
      </c>
      <c r="B2125" s="33" t="n">
        <f aca="false">DATE(2000, MONTH(A2125), DAY(A2125))</f>
        <v>36629</v>
      </c>
      <c r="C2125" s="33" t="n">
        <f aca="false">VLOOKUP(B2125, $R$9:$S$13, 2)</f>
        <v>36697</v>
      </c>
      <c r="D2125" s="34" t="n">
        <f aca="false">IF(OR(C2125=B2125, AND(C2125&lt;&gt;C2124, C2124&gt;B2124)), 1, 0)</f>
        <v>0</v>
      </c>
      <c r="E2125" s="4" t="n">
        <f aca="false" t="array" ref="E2125:E2125">INDEX($A$9:A2124, MAX(IF($D$9:D2124=1, ROW(D$9:$D2124)-ROW($D$9)+1, 0)))</f>
        <v>46832</v>
      </c>
      <c r="F2125" s="36" t="n">
        <f aca="false">(A2125-$A$2)/365.25</f>
        <v>8.10951403148528</v>
      </c>
      <c r="G2125" s="37" t="n">
        <f aca="false">INDEX('Default Prob'!$P$5:$P$14,MIN(1+_xlfn.IFNA(MATCH(F2125,'Default Prob'!$F$5:$F$14,1),0),COUNT('Default Prob'!$P$5:$P$14)))</f>
        <v>0.0346328858618064</v>
      </c>
      <c r="H2125" s="37" t="n">
        <f aca="false">H2124*EXP(-G2124*(F2125-F2124))</f>
        <v>0.719468909815244</v>
      </c>
      <c r="I2125" s="38" t="n">
        <f aca="false">H2124-H2125</f>
        <v>6.82230417425877E-005</v>
      </c>
      <c r="J2125" s="39" t="n">
        <f aca="false">INDEX('Default Prob'!$C$3:$C$20, _xlfn.IFNA(MATCH(F2125, 'Default Prob'!$B$3:$B$20, 1), 1))</f>
        <v>-0.00236</v>
      </c>
      <c r="K2125" s="40" t="n">
        <f aca="false">1/((1+J2125)^F2125)</f>
        <v>1.01934582355032</v>
      </c>
      <c r="L2125" s="41" t="n">
        <f aca="false">IF(AND(D2125, A2125 &lt;= $G$2), $D$5*$D$2*(A2125-E2125)/365.25, 0)</f>
        <v>0</v>
      </c>
      <c r="M2125" s="41" t="n">
        <f aca="false">IF(A2125&lt;=$G$2, $D$5*$D$2*(A2125-E2125)/365.25, 0)</f>
        <v>0</v>
      </c>
      <c r="N2125" s="42" t="n">
        <f aca="false">(L2125*H2125 + M2125*I2125) * K2125</f>
        <v>0</v>
      </c>
      <c r="O2125" s="43" t="n">
        <f aca="false">IF(A2125&lt;=$G$2, $D$2*(1-$D$3), 0)</f>
        <v>0</v>
      </c>
      <c r="P2125" s="44" t="n">
        <f aca="false">O2125*I2125*K2125</f>
        <v>0</v>
      </c>
    </row>
    <row r="2126" customFormat="false" ht="15" hidden="false" customHeight="false" outlineLevel="0" collapsed="false">
      <c r="A2126" s="4" t="n">
        <f aca="false">WORKDAY(A2125, 1)</f>
        <v>46857</v>
      </c>
      <c r="B2126" s="33" t="n">
        <f aca="false">DATE(2000, MONTH(A2126), DAY(A2126))</f>
        <v>36630</v>
      </c>
      <c r="C2126" s="33" t="n">
        <f aca="false">VLOOKUP(B2126, $R$9:$S$13, 2)</f>
        <v>36697</v>
      </c>
      <c r="D2126" s="34" t="n">
        <f aca="false">IF(OR(C2126=B2126, AND(C2126&lt;&gt;C2125, C2125&gt;B2125)), 1, 0)</f>
        <v>0</v>
      </c>
      <c r="E2126" s="4" t="n">
        <f aca="false" t="array" ref="E2126:E2126">INDEX($A$9:A2125, MAX(IF($D$9:D2125=1, ROW(D$9:$D2125)-ROW($D$9)+1, 0)))</f>
        <v>46832</v>
      </c>
      <c r="F2126" s="36" t="n">
        <f aca="false">(A2126-$A$2)/365.25</f>
        <v>8.11225188227242</v>
      </c>
      <c r="G2126" s="37" t="n">
        <f aca="false">INDEX('Default Prob'!$P$5:$P$14,MIN(1+_xlfn.IFNA(MATCH(F2126,'Default Prob'!$F$5:$F$14,1),0),COUNT('Default Prob'!$P$5:$P$14)))</f>
        <v>0.0346328858618064</v>
      </c>
      <c r="H2126" s="37" t="n">
        <f aca="false">H2125*EXP(-G2125*(F2126-F2125))</f>
        <v>0.719400693242081</v>
      </c>
      <c r="I2126" s="38" t="n">
        <f aca="false">H2125-H2126</f>
        <v>6.82165731626938E-005</v>
      </c>
      <c r="J2126" s="39" t="n">
        <f aca="false">INDEX('Default Prob'!$C$3:$C$20, _xlfn.IFNA(MATCH(F2126, 'Default Prob'!$B$3:$B$20, 1), 1))</f>
        <v>-0.00236</v>
      </c>
      <c r="K2126" s="40" t="n">
        <f aca="false">1/((1+J2126)^F2126)</f>
        <v>1.01935241768333</v>
      </c>
      <c r="L2126" s="41" t="n">
        <f aca="false">IF(AND(D2126, A2126 &lt;= $G$2), $D$5*$D$2*(A2126-E2126)/365.25, 0)</f>
        <v>0</v>
      </c>
      <c r="M2126" s="41" t="n">
        <f aca="false">IF(A2126&lt;=$G$2, $D$5*$D$2*(A2126-E2126)/365.25, 0)</f>
        <v>0</v>
      </c>
      <c r="N2126" s="42" t="n">
        <f aca="false">(L2126*H2126 + M2126*I2126) * K2126</f>
        <v>0</v>
      </c>
      <c r="O2126" s="43" t="n">
        <f aca="false">IF(A2126&lt;=$G$2, $D$2*(1-$D$3), 0)</f>
        <v>0</v>
      </c>
      <c r="P2126" s="44" t="n">
        <f aca="false">O2126*I2126*K2126</f>
        <v>0</v>
      </c>
    </row>
    <row r="2127" customFormat="false" ht="15" hidden="false" customHeight="false" outlineLevel="0" collapsed="false">
      <c r="A2127" s="4" t="n">
        <f aca="false">WORKDAY(A2126, 1)</f>
        <v>46860</v>
      </c>
      <c r="B2127" s="33" t="n">
        <f aca="false">DATE(2000, MONTH(A2127), DAY(A2127))</f>
        <v>36633</v>
      </c>
      <c r="C2127" s="33" t="n">
        <f aca="false">VLOOKUP(B2127, $R$9:$S$13, 2)</f>
        <v>36697</v>
      </c>
      <c r="D2127" s="34" t="n">
        <f aca="false">IF(OR(C2127=B2127, AND(C2127&lt;&gt;C2126, C2126&gt;B2126)), 1, 0)</f>
        <v>0</v>
      </c>
      <c r="E2127" s="4" t="n">
        <f aca="false" t="array" ref="E2127:E2127">INDEX($A$9:A2126, MAX(IF($D$9:D2126=1, ROW(D$9:$D2126)-ROW($D$9)+1, 0)))</f>
        <v>46832</v>
      </c>
      <c r="F2127" s="36" t="n">
        <f aca="false">(A2127-$A$2)/365.25</f>
        <v>8.12046543463381</v>
      </c>
      <c r="G2127" s="37" t="n">
        <f aca="false">INDEX('Default Prob'!$P$5:$P$14,MIN(1+_xlfn.IFNA(MATCH(F2127,'Default Prob'!$F$5:$F$14,1),0),COUNT('Default Prob'!$P$5:$P$14)))</f>
        <v>0.0346328858618064</v>
      </c>
      <c r="H2127" s="37" t="n">
        <f aca="false">H2126*EXP(-G2126*(F2127-F2126))</f>
        <v>0.71919608232794</v>
      </c>
      <c r="I2127" s="38" t="n">
        <f aca="false">H2126-H2127</f>
        <v>0.000204610914141812</v>
      </c>
      <c r="J2127" s="39" t="n">
        <f aca="false">INDEX('Default Prob'!$C$3:$C$20, _xlfn.IFNA(MATCH(F2127, 'Default Prob'!$B$3:$B$20, 1), 1))</f>
        <v>-0.00236</v>
      </c>
      <c r="K2127" s="40" t="n">
        <f aca="false">1/((1+J2127)^F2127)</f>
        <v>1.01937220033831</v>
      </c>
      <c r="L2127" s="41" t="n">
        <f aca="false">IF(AND(D2127, A2127 &lt;= $G$2), $D$5*$D$2*(A2127-E2127)/365.25, 0)</f>
        <v>0</v>
      </c>
      <c r="M2127" s="41" t="n">
        <f aca="false">IF(A2127&lt;=$G$2, $D$5*$D$2*(A2127-E2127)/365.25, 0)</f>
        <v>0</v>
      </c>
      <c r="N2127" s="42" t="n">
        <f aca="false">(L2127*H2127 + M2127*I2127) * K2127</f>
        <v>0</v>
      </c>
      <c r="O2127" s="43" t="n">
        <f aca="false">IF(A2127&lt;=$G$2, $D$2*(1-$D$3), 0)</f>
        <v>0</v>
      </c>
      <c r="P2127" s="44" t="n">
        <f aca="false">O2127*I2127*K2127</f>
        <v>0</v>
      </c>
    </row>
    <row r="2128" customFormat="false" ht="15" hidden="false" customHeight="false" outlineLevel="0" collapsed="false">
      <c r="A2128" s="4" t="n">
        <f aca="false">WORKDAY(A2127, 1)</f>
        <v>46861</v>
      </c>
      <c r="B2128" s="33" t="n">
        <f aca="false">DATE(2000, MONTH(A2128), DAY(A2128))</f>
        <v>36634</v>
      </c>
      <c r="C2128" s="33" t="n">
        <f aca="false">VLOOKUP(B2128, $R$9:$S$13, 2)</f>
        <v>36697</v>
      </c>
      <c r="D2128" s="34" t="n">
        <f aca="false">IF(OR(C2128=B2128, AND(C2128&lt;&gt;C2127, C2127&gt;B2127)), 1, 0)</f>
        <v>0</v>
      </c>
      <c r="E2128" s="4" t="n">
        <f aca="false" t="array" ref="E2128:E2128">INDEX($A$9:A2127, MAX(IF($D$9:D2127=1, ROW(D$9:$D2127)-ROW($D$9)+1, 0)))</f>
        <v>46832</v>
      </c>
      <c r="F2128" s="36" t="n">
        <f aca="false">(A2128-$A$2)/365.25</f>
        <v>8.12320328542094</v>
      </c>
      <c r="G2128" s="37" t="n">
        <f aca="false">INDEX('Default Prob'!$P$5:$P$14,MIN(1+_xlfn.IFNA(MATCH(F2128,'Default Prob'!$F$5:$F$14,1),0),COUNT('Default Prob'!$P$5:$P$14)))</f>
        <v>0.0346328858618064</v>
      </c>
      <c r="H2128" s="37" t="n">
        <f aca="false">H2127*EXP(-G2127*(F2128-F2127))</f>
        <v>0.719127891622964</v>
      </c>
      <c r="I2128" s="38" t="n">
        <f aca="false">H2127-H2128</f>
        <v>6.8190704975768E-005</v>
      </c>
      <c r="J2128" s="39" t="n">
        <f aca="false">INDEX('Default Prob'!$C$3:$C$20, _xlfn.IFNA(MATCH(F2128, 'Default Prob'!$B$3:$B$20, 1), 1))</f>
        <v>-0.00236</v>
      </c>
      <c r="K2128" s="40" t="n">
        <f aca="false">1/((1+J2128)^F2128)</f>
        <v>1.01937879464195</v>
      </c>
      <c r="L2128" s="41" t="n">
        <f aca="false">IF(AND(D2128, A2128 &lt;= $G$2), $D$5*$D$2*(A2128-E2128)/365.25, 0)</f>
        <v>0</v>
      </c>
      <c r="M2128" s="41" t="n">
        <f aca="false">IF(A2128&lt;=$G$2, $D$5*$D$2*(A2128-E2128)/365.25, 0)</f>
        <v>0</v>
      </c>
      <c r="N2128" s="42" t="n">
        <f aca="false">(L2128*H2128 + M2128*I2128) * K2128</f>
        <v>0</v>
      </c>
      <c r="O2128" s="43" t="n">
        <f aca="false">IF(A2128&lt;=$G$2, $D$2*(1-$D$3), 0)</f>
        <v>0</v>
      </c>
      <c r="P2128" s="44" t="n">
        <f aca="false">O2128*I2128*K2128</f>
        <v>0</v>
      </c>
    </row>
    <row r="2129" customFormat="false" ht="15" hidden="false" customHeight="false" outlineLevel="0" collapsed="false">
      <c r="A2129" s="4" t="n">
        <f aca="false">WORKDAY(A2128, 1)</f>
        <v>46862</v>
      </c>
      <c r="B2129" s="33" t="n">
        <f aca="false">DATE(2000, MONTH(A2129), DAY(A2129))</f>
        <v>36635</v>
      </c>
      <c r="C2129" s="33" t="n">
        <f aca="false">VLOOKUP(B2129, $R$9:$S$13, 2)</f>
        <v>36697</v>
      </c>
      <c r="D2129" s="34" t="n">
        <f aca="false">IF(OR(C2129=B2129, AND(C2129&lt;&gt;C2128, C2128&gt;B2128)), 1, 0)</f>
        <v>0</v>
      </c>
      <c r="E2129" s="4" t="n">
        <f aca="false" t="array" ref="E2129:E2129">INDEX($A$9:A2128, MAX(IF($D$9:D2128=1, ROW(D$9:$D2128)-ROW($D$9)+1, 0)))</f>
        <v>46832</v>
      </c>
      <c r="F2129" s="36" t="n">
        <f aca="false">(A2129-$A$2)/365.25</f>
        <v>8.12594113620808</v>
      </c>
      <c r="G2129" s="37" t="n">
        <f aca="false">INDEX('Default Prob'!$P$5:$P$14,MIN(1+_xlfn.IFNA(MATCH(F2129,'Default Prob'!$F$5:$F$14,1),0),COUNT('Default Prob'!$P$5:$P$14)))</f>
        <v>0.0346328858618064</v>
      </c>
      <c r="H2129" s="37" t="n">
        <f aca="false">H2128*EXP(-G2128*(F2129-F2128))</f>
        <v>0.719059707383502</v>
      </c>
      <c r="I2129" s="38" t="n">
        <f aca="false">H2128-H2129</f>
        <v>6.81842394619769E-005</v>
      </c>
      <c r="J2129" s="39" t="n">
        <f aca="false">INDEX('Default Prob'!$C$3:$C$20, _xlfn.IFNA(MATCH(F2129, 'Default Prob'!$B$3:$B$20, 1), 1))</f>
        <v>-0.00236</v>
      </c>
      <c r="K2129" s="40" t="n">
        <f aca="false">1/((1+J2129)^F2129)</f>
        <v>1.01938538898825</v>
      </c>
      <c r="L2129" s="41" t="n">
        <f aca="false">IF(AND(D2129, A2129 &lt;= $G$2), $D$5*$D$2*(A2129-E2129)/365.25, 0)</f>
        <v>0</v>
      </c>
      <c r="M2129" s="41" t="n">
        <f aca="false">IF(A2129&lt;=$G$2, $D$5*$D$2*(A2129-E2129)/365.25, 0)</f>
        <v>0</v>
      </c>
      <c r="N2129" s="42" t="n">
        <f aca="false">(L2129*H2129 + M2129*I2129) * K2129</f>
        <v>0</v>
      </c>
      <c r="O2129" s="43" t="n">
        <f aca="false">IF(A2129&lt;=$G$2, $D$2*(1-$D$3), 0)</f>
        <v>0</v>
      </c>
      <c r="P2129" s="44" t="n">
        <f aca="false">O2129*I2129*K2129</f>
        <v>0</v>
      </c>
    </row>
    <row r="2130" customFormat="false" ht="15" hidden="false" customHeight="false" outlineLevel="0" collapsed="false">
      <c r="A2130" s="4" t="n">
        <f aca="false">WORKDAY(A2129, 1)</f>
        <v>46863</v>
      </c>
      <c r="B2130" s="33" t="n">
        <f aca="false">DATE(2000, MONTH(A2130), DAY(A2130))</f>
        <v>36636</v>
      </c>
      <c r="C2130" s="33" t="n">
        <f aca="false">VLOOKUP(B2130, $R$9:$S$13, 2)</f>
        <v>36697</v>
      </c>
      <c r="D2130" s="34" t="n">
        <f aca="false">IF(OR(C2130=B2130, AND(C2130&lt;&gt;C2129, C2129&gt;B2129)), 1, 0)</f>
        <v>0</v>
      </c>
      <c r="E2130" s="4" t="n">
        <f aca="false" t="array" ref="E2130:E2130">INDEX($A$9:A2129, MAX(IF($D$9:D2129=1, ROW(D$9:$D2129)-ROW($D$9)+1, 0)))</f>
        <v>46832</v>
      </c>
      <c r="F2130" s="36" t="n">
        <f aca="false">(A2130-$A$2)/365.25</f>
        <v>8.12867898699521</v>
      </c>
      <c r="G2130" s="37" t="n">
        <f aca="false">INDEX('Default Prob'!$P$5:$P$14,MIN(1+_xlfn.IFNA(MATCH(F2130,'Default Prob'!$F$5:$F$14,1),0),COUNT('Default Prob'!$P$5:$P$14)))</f>
        <v>0.0346328858618064</v>
      </c>
      <c r="H2130" s="37" t="n">
        <f aca="false">H2129*EXP(-G2129*(F2130-F2129))</f>
        <v>0.718991529608941</v>
      </c>
      <c r="I2130" s="38" t="n">
        <f aca="false">H2129-H2130</f>
        <v>6.8177774561029E-005</v>
      </c>
      <c r="J2130" s="39" t="n">
        <f aca="false">INDEX('Default Prob'!$C$3:$C$20, _xlfn.IFNA(MATCH(F2130, 'Default Prob'!$B$3:$B$20, 1), 1))</f>
        <v>-0.00236</v>
      </c>
      <c r="K2130" s="40" t="n">
        <f aca="false">1/((1+J2130)^F2130)</f>
        <v>1.01939198337721</v>
      </c>
      <c r="L2130" s="41" t="n">
        <f aca="false">IF(AND(D2130, A2130 &lt;= $G$2), $D$5*$D$2*(A2130-E2130)/365.25, 0)</f>
        <v>0</v>
      </c>
      <c r="M2130" s="41" t="n">
        <f aca="false">IF(A2130&lt;=$G$2, $D$5*$D$2*(A2130-E2130)/365.25, 0)</f>
        <v>0</v>
      </c>
      <c r="N2130" s="42" t="n">
        <f aca="false">(L2130*H2130 + M2130*I2130) * K2130</f>
        <v>0</v>
      </c>
      <c r="O2130" s="43" t="n">
        <f aca="false">IF(A2130&lt;=$G$2, $D$2*(1-$D$3), 0)</f>
        <v>0</v>
      </c>
      <c r="P2130" s="44" t="n">
        <f aca="false">O2130*I2130*K2130</f>
        <v>0</v>
      </c>
    </row>
    <row r="2131" customFormat="false" ht="15" hidden="false" customHeight="false" outlineLevel="0" collapsed="false">
      <c r="A2131" s="4" t="n">
        <f aca="false">WORKDAY(A2130, 1)</f>
        <v>46864</v>
      </c>
      <c r="B2131" s="33" t="n">
        <f aca="false">DATE(2000, MONTH(A2131), DAY(A2131))</f>
        <v>36637</v>
      </c>
      <c r="C2131" s="33" t="n">
        <f aca="false">VLOOKUP(B2131, $R$9:$S$13, 2)</f>
        <v>36697</v>
      </c>
      <c r="D2131" s="34" t="n">
        <f aca="false">IF(OR(C2131=B2131, AND(C2131&lt;&gt;C2130, C2130&gt;B2130)), 1, 0)</f>
        <v>0</v>
      </c>
      <c r="E2131" s="4" t="n">
        <f aca="false" t="array" ref="E2131:E2131">INDEX($A$9:A2130, MAX(IF($D$9:D2130=1, ROW(D$9:$D2130)-ROW($D$9)+1, 0)))</f>
        <v>46832</v>
      </c>
      <c r="F2131" s="36" t="n">
        <f aca="false">(A2131-$A$2)/365.25</f>
        <v>8.13141683778234</v>
      </c>
      <c r="G2131" s="37" t="n">
        <f aca="false">INDEX('Default Prob'!$P$5:$P$14,MIN(1+_xlfn.IFNA(MATCH(F2131,'Default Prob'!$F$5:$F$14,1),0),COUNT('Default Prob'!$P$5:$P$14)))</f>
        <v>0.0346328858618064</v>
      </c>
      <c r="H2131" s="37" t="n">
        <f aca="false">H2130*EXP(-G2130*(F2131-F2130))</f>
        <v>0.718923358298668</v>
      </c>
      <c r="I2131" s="38" t="n">
        <f aca="false">H2130-H2131</f>
        <v>6.81713102732573E-005</v>
      </c>
      <c r="J2131" s="39" t="n">
        <f aca="false">INDEX('Default Prob'!$C$3:$C$20, _xlfn.IFNA(MATCH(F2131, 'Default Prob'!$B$3:$B$20, 1), 1))</f>
        <v>-0.00236</v>
      </c>
      <c r="K2131" s="40" t="n">
        <f aca="false">1/((1+J2131)^F2131)</f>
        <v>1.01939857780883</v>
      </c>
      <c r="L2131" s="41" t="n">
        <f aca="false">IF(AND(D2131, A2131 &lt;= $G$2), $D$5*$D$2*(A2131-E2131)/365.25, 0)</f>
        <v>0</v>
      </c>
      <c r="M2131" s="41" t="n">
        <f aca="false">IF(A2131&lt;=$G$2, $D$5*$D$2*(A2131-E2131)/365.25, 0)</f>
        <v>0</v>
      </c>
      <c r="N2131" s="42" t="n">
        <f aca="false">(L2131*H2131 + M2131*I2131) * K2131</f>
        <v>0</v>
      </c>
      <c r="O2131" s="43" t="n">
        <f aca="false">IF(A2131&lt;=$G$2, $D$2*(1-$D$3), 0)</f>
        <v>0</v>
      </c>
      <c r="P2131" s="44" t="n">
        <f aca="false">O2131*I2131*K2131</f>
        <v>0</v>
      </c>
    </row>
    <row r="2132" customFormat="false" ht="15" hidden="false" customHeight="false" outlineLevel="0" collapsed="false">
      <c r="A2132" s="4" t="n">
        <f aca="false">WORKDAY(A2131, 1)</f>
        <v>46867</v>
      </c>
      <c r="B2132" s="33" t="n">
        <f aca="false">DATE(2000, MONTH(A2132), DAY(A2132))</f>
        <v>36640</v>
      </c>
      <c r="C2132" s="33" t="n">
        <f aca="false">VLOOKUP(B2132, $R$9:$S$13, 2)</f>
        <v>36697</v>
      </c>
      <c r="D2132" s="34" t="n">
        <f aca="false">IF(OR(C2132=B2132, AND(C2132&lt;&gt;C2131, C2131&gt;B2131)), 1, 0)</f>
        <v>0</v>
      </c>
      <c r="E2132" s="4" t="n">
        <f aca="false" t="array" ref="E2132:E2132">INDEX($A$9:A2131, MAX(IF($D$9:D2131=1, ROW(D$9:$D2131)-ROW($D$9)+1, 0)))</f>
        <v>46832</v>
      </c>
      <c r="F2132" s="36" t="n">
        <f aca="false">(A2132-$A$2)/365.25</f>
        <v>8.13963039014374</v>
      </c>
      <c r="G2132" s="37" t="n">
        <f aca="false">INDEX('Default Prob'!$P$5:$P$14,MIN(1+_xlfn.IFNA(MATCH(F2132,'Default Prob'!$F$5:$F$14,1),0),COUNT('Default Prob'!$P$5:$P$14)))</f>
        <v>0.0346328858618064</v>
      </c>
      <c r="H2132" s="37" t="n">
        <f aca="false">H2131*EXP(-G2131*(F2132-F2131))</f>
        <v>0.718718883147446</v>
      </c>
      <c r="I2132" s="38" t="n">
        <f aca="false">H2131-H2132</f>
        <v>0.000204475151221239</v>
      </c>
      <c r="J2132" s="39" t="n">
        <f aca="false">INDEX('Default Prob'!$C$3:$C$20, _xlfn.IFNA(MATCH(F2132, 'Default Prob'!$B$3:$B$20, 1), 1))</f>
        <v>-0.00236</v>
      </c>
      <c r="K2132" s="40" t="n">
        <f aca="false">1/((1+J2132)^F2132)</f>
        <v>1.01941836135964</v>
      </c>
      <c r="L2132" s="41" t="n">
        <f aca="false">IF(AND(D2132, A2132 &lt;= $G$2), $D$5*$D$2*(A2132-E2132)/365.25, 0)</f>
        <v>0</v>
      </c>
      <c r="M2132" s="41" t="n">
        <f aca="false">IF(A2132&lt;=$G$2, $D$5*$D$2*(A2132-E2132)/365.25, 0)</f>
        <v>0</v>
      </c>
      <c r="N2132" s="42" t="n">
        <f aca="false">(L2132*H2132 + M2132*I2132) * K2132</f>
        <v>0</v>
      </c>
      <c r="O2132" s="43" t="n">
        <f aca="false">IF(A2132&lt;=$G$2, $D$2*(1-$D$3), 0)</f>
        <v>0</v>
      </c>
      <c r="P2132" s="44" t="n">
        <f aca="false">O2132*I2132*K2132</f>
        <v>0</v>
      </c>
    </row>
    <row r="2133" customFormat="false" ht="15" hidden="false" customHeight="false" outlineLevel="0" collapsed="false">
      <c r="A2133" s="4" t="n">
        <f aca="false">WORKDAY(A2132, 1)</f>
        <v>46868</v>
      </c>
      <c r="B2133" s="33" t="n">
        <f aca="false">DATE(2000, MONTH(A2133), DAY(A2133))</f>
        <v>36641</v>
      </c>
      <c r="C2133" s="33" t="n">
        <f aca="false">VLOOKUP(B2133, $R$9:$S$13, 2)</f>
        <v>36697</v>
      </c>
      <c r="D2133" s="34" t="n">
        <f aca="false">IF(OR(C2133=B2133, AND(C2133&lt;&gt;C2132, C2132&gt;B2132)), 1, 0)</f>
        <v>0</v>
      </c>
      <c r="E2133" s="4" t="n">
        <f aca="false" t="array" ref="E2133:E2133">INDEX($A$9:A2132, MAX(IF($D$9:D2132=1, ROW(D$9:$D2132)-ROW($D$9)+1, 0)))</f>
        <v>46832</v>
      </c>
      <c r="F2133" s="36" t="n">
        <f aca="false">(A2133-$A$2)/365.25</f>
        <v>8.14236824093087</v>
      </c>
      <c r="G2133" s="37" t="n">
        <f aca="false">INDEX('Default Prob'!$P$5:$P$14,MIN(1+_xlfn.IFNA(MATCH(F2133,'Default Prob'!$F$5:$F$14,1),0),COUNT('Default Prob'!$P$5:$P$14)))</f>
        <v>0.0346328858618064</v>
      </c>
      <c r="H2133" s="37" t="n">
        <f aca="false">H2132*EXP(-G2132*(F2133-F2132))</f>
        <v>0.718650737688196</v>
      </c>
      <c r="I2133" s="38" t="n">
        <f aca="false">H2132-H2133</f>
        <v>6.81454592502684E-005</v>
      </c>
      <c r="J2133" s="39" t="n">
        <f aca="false">INDEX('Default Prob'!$C$3:$C$20, _xlfn.IFNA(MATCH(F2133, 'Default Prob'!$B$3:$B$20, 1), 1))</f>
        <v>-0.00236</v>
      </c>
      <c r="K2133" s="40" t="n">
        <f aca="false">1/((1+J2133)^F2133)</f>
        <v>1.01942495596189</v>
      </c>
      <c r="L2133" s="41" t="n">
        <f aca="false">IF(AND(D2133, A2133 &lt;= $G$2), $D$5*$D$2*(A2133-E2133)/365.25, 0)</f>
        <v>0</v>
      </c>
      <c r="M2133" s="41" t="n">
        <f aca="false">IF(A2133&lt;=$G$2, $D$5*$D$2*(A2133-E2133)/365.25, 0)</f>
        <v>0</v>
      </c>
      <c r="N2133" s="42" t="n">
        <f aca="false">(L2133*H2133 + M2133*I2133) * K2133</f>
        <v>0</v>
      </c>
      <c r="O2133" s="43" t="n">
        <f aca="false">IF(A2133&lt;=$G$2, $D$2*(1-$D$3), 0)</f>
        <v>0</v>
      </c>
      <c r="P2133" s="44" t="n">
        <f aca="false">O2133*I2133*K2133</f>
        <v>0</v>
      </c>
    </row>
    <row r="2134" customFormat="false" ht="15" hidden="false" customHeight="false" outlineLevel="0" collapsed="false">
      <c r="A2134" s="4" t="n">
        <f aca="false">WORKDAY(A2133, 1)</f>
        <v>46869</v>
      </c>
      <c r="B2134" s="33" t="n">
        <f aca="false">DATE(2000, MONTH(A2134), DAY(A2134))</f>
        <v>36642</v>
      </c>
      <c r="C2134" s="33" t="n">
        <f aca="false">VLOOKUP(B2134, $R$9:$S$13, 2)</f>
        <v>36697</v>
      </c>
      <c r="D2134" s="34" t="n">
        <f aca="false">IF(OR(C2134=B2134, AND(C2134&lt;&gt;C2133, C2133&gt;B2133)), 1, 0)</f>
        <v>0</v>
      </c>
      <c r="E2134" s="4" t="n">
        <f aca="false" t="array" ref="E2134:E2134">INDEX($A$9:A2133, MAX(IF($D$9:D2133=1, ROW(D$9:$D2133)-ROW($D$9)+1, 0)))</f>
        <v>46832</v>
      </c>
      <c r="F2134" s="36" t="n">
        <f aca="false">(A2134-$A$2)/365.25</f>
        <v>8.145106091718</v>
      </c>
      <c r="G2134" s="37" t="n">
        <f aca="false">INDEX('Default Prob'!$P$5:$P$14,MIN(1+_xlfn.IFNA(MATCH(F2134,'Default Prob'!$F$5:$F$14,1),0),COUNT('Default Prob'!$P$5:$P$14)))</f>
        <v>0.0346328858618064</v>
      </c>
      <c r="H2134" s="37" t="n">
        <f aca="false">H2133*EXP(-G2133*(F2134-F2133))</f>
        <v>0.71858259869017</v>
      </c>
      <c r="I2134" s="38" t="n">
        <f aca="false">H2133-H2134</f>
        <v>6.81389980263791E-005</v>
      </c>
      <c r="J2134" s="39" t="n">
        <f aca="false">INDEX('Default Prob'!$C$3:$C$20, _xlfn.IFNA(MATCH(F2134, 'Default Prob'!$B$3:$B$20, 1), 1))</f>
        <v>-0.00236</v>
      </c>
      <c r="K2134" s="40" t="n">
        <f aca="false">1/((1+J2134)^F2134)</f>
        <v>1.01943155060681</v>
      </c>
      <c r="L2134" s="41" t="n">
        <f aca="false">IF(AND(D2134, A2134 &lt;= $G$2), $D$5*$D$2*(A2134-E2134)/365.25, 0)</f>
        <v>0</v>
      </c>
      <c r="M2134" s="41" t="n">
        <f aca="false">IF(A2134&lt;=$G$2, $D$5*$D$2*(A2134-E2134)/365.25, 0)</f>
        <v>0</v>
      </c>
      <c r="N2134" s="42" t="n">
        <f aca="false">(L2134*H2134 + M2134*I2134) * K2134</f>
        <v>0</v>
      </c>
      <c r="O2134" s="43" t="n">
        <f aca="false">IF(A2134&lt;=$G$2, $D$2*(1-$D$3), 0)</f>
        <v>0</v>
      </c>
      <c r="P2134" s="44" t="n">
        <f aca="false">O2134*I2134*K2134</f>
        <v>0</v>
      </c>
    </row>
    <row r="2135" customFormat="false" ht="15" hidden="false" customHeight="false" outlineLevel="0" collapsed="false">
      <c r="A2135" s="4" t="n">
        <f aca="false">WORKDAY(A2134, 1)</f>
        <v>46870</v>
      </c>
      <c r="B2135" s="33" t="n">
        <f aca="false">DATE(2000, MONTH(A2135), DAY(A2135))</f>
        <v>36643</v>
      </c>
      <c r="C2135" s="33" t="n">
        <f aca="false">VLOOKUP(B2135, $R$9:$S$13, 2)</f>
        <v>36697</v>
      </c>
      <c r="D2135" s="34" t="n">
        <f aca="false">IF(OR(C2135=B2135, AND(C2135&lt;&gt;C2134, C2134&gt;B2134)), 1, 0)</f>
        <v>0</v>
      </c>
      <c r="E2135" s="4" t="n">
        <f aca="false" t="array" ref="E2135:E2135">INDEX($A$9:A2134, MAX(IF($D$9:D2134=1, ROW(D$9:$D2134)-ROW($D$9)+1, 0)))</f>
        <v>46832</v>
      </c>
      <c r="F2135" s="36" t="n">
        <f aca="false">(A2135-$A$2)/365.25</f>
        <v>8.14784394250513</v>
      </c>
      <c r="G2135" s="37" t="n">
        <f aca="false">INDEX('Default Prob'!$P$5:$P$14,MIN(1+_xlfn.IFNA(MATCH(F2135,'Default Prob'!$F$5:$F$14,1),0),COUNT('Default Prob'!$P$5:$P$14)))</f>
        <v>0.0346328858618064</v>
      </c>
      <c r="H2135" s="37" t="n">
        <f aca="false">H2134*EXP(-G2134*(F2135-F2134))</f>
        <v>0.718514466152755</v>
      </c>
      <c r="I2135" s="38" t="n">
        <f aca="false">H2134-H2135</f>
        <v>6.81325374151109E-005</v>
      </c>
      <c r="J2135" s="39" t="n">
        <f aca="false">INDEX('Default Prob'!$C$3:$C$20, _xlfn.IFNA(MATCH(F2135, 'Default Prob'!$B$3:$B$20, 1), 1))</f>
        <v>-0.00236</v>
      </c>
      <c r="K2135" s="40" t="n">
        <f aca="false">1/((1+J2135)^F2135)</f>
        <v>1.01943814529439</v>
      </c>
      <c r="L2135" s="41" t="n">
        <f aca="false">IF(AND(D2135, A2135 &lt;= $G$2), $D$5*$D$2*(A2135-E2135)/365.25, 0)</f>
        <v>0</v>
      </c>
      <c r="M2135" s="41" t="n">
        <f aca="false">IF(A2135&lt;=$G$2, $D$5*$D$2*(A2135-E2135)/365.25, 0)</f>
        <v>0</v>
      </c>
      <c r="N2135" s="42" t="n">
        <f aca="false">(L2135*H2135 + M2135*I2135) * K2135</f>
        <v>0</v>
      </c>
      <c r="O2135" s="43" t="n">
        <f aca="false">IF(A2135&lt;=$G$2, $D$2*(1-$D$3), 0)</f>
        <v>0</v>
      </c>
      <c r="P2135" s="44" t="n">
        <f aca="false">O2135*I2135*K2135</f>
        <v>0</v>
      </c>
    </row>
    <row r="2136" customFormat="false" ht="15" hidden="false" customHeight="false" outlineLevel="0" collapsed="false">
      <c r="A2136" s="4" t="n">
        <f aca="false">WORKDAY(A2135, 1)</f>
        <v>46871</v>
      </c>
      <c r="B2136" s="33" t="n">
        <f aca="false">DATE(2000, MONTH(A2136), DAY(A2136))</f>
        <v>36644</v>
      </c>
      <c r="C2136" s="33" t="n">
        <f aca="false">VLOOKUP(B2136, $R$9:$S$13, 2)</f>
        <v>36697</v>
      </c>
      <c r="D2136" s="34" t="n">
        <f aca="false">IF(OR(C2136=B2136, AND(C2136&lt;&gt;C2135, C2135&gt;B2135)), 1, 0)</f>
        <v>0</v>
      </c>
      <c r="E2136" s="4" t="n">
        <f aca="false" t="array" ref="E2136:E2136">INDEX($A$9:A2135, MAX(IF($D$9:D2135=1, ROW(D$9:$D2135)-ROW($D$9)+1, 0)))</f>
        <v>46832</v>
      </c>
      <c r="F2136" s="36" t="n">
        <f aca="false">(A2136-$A$2)/365.25</f>
        <v>8.15058179329227</v>
      </c>
      <c r="G2136" s="37" t="n">
        <f aca="false">INDEX('Default Prob'!$P$5:$P$14,MIN(1+_xlfn.IFNA(MATCH(F2136,'Default Prob'!$F$5:$F$14,1),0),COUNT('Default Prob'!$P$5:$P$14)))</f>
        <v>0.0346328858618064</v>
      </c>
      <c r="H2136" s="37" t="n">
        <f aca="false">H2135*EXP(-G2135*(F2136-F2135))</f>
        <v>0.718446340075338</v>
      </c>
      <c r="I2136" s="38" t="n">
        <f aca="false">H2135-H2136</f>
        <v>6.81260774164638E-005</v>
      </c>
      <c r="J2136" s="39" t="n">
        <f aca="false">INDEX('Default Prob'!$C$3:$C$20, _xlfn.IFNA(MATCH(F2136, 'Default Prob'!$B$3:$B$20, 1), 1))</f>
        <v>-0.00236</v>
      </c>
      <c r="K2136" s="40" t="n">
        <f aca="false">1/((1+J2136)^F2136)</f>
        <v>1.01944474002463</v>
      </c>
      <c r="L2136" s="41" t="n">
        <f aca="false">IF(AND(D2136, A2136 &lt;= $G$2), $D$5*$D$2*(A2136-E2136)/365.25, 0)</f>
        <v>0</v>
      </c>
      <c r="M2136" s="41" t="n">
        <f aca="false">IF(A2136&lt;=$G$2, $D$5*$D$2*(A2136-E2136)/365.25, 0)</f>
        <v>0</v>
      </c>
      <c r="N2136" s="42" t="n">
        <f aca="false">(L2136*H2136 + M2136*I2136) * K2136</f>
        <v>0</v>
      </c>
      <c r="O2136" s="43" t="n">
        <f aca="false">IF(A2136&lt;=$G$2, $D$2*(1-$D$3), 0)</f>
        <v>0</v>
      </c>
      <c r="P2136" s="44" t="n">
        <f aca="false">O2136*I2136*K2136</f>
        <v>0</v>
      </c>
    </row>
    <row r="2137" customFormat="false" ht="15" hidden="false" customHeight="false" outlineLevel="0" collapsed="false">
      <c r="A2137" s="4" t="n">
        <f aca="false">WORKDAY(A2136, 1)</f>
        <v>46874</v>
      </c>
      <c r="B2137" s="33" t="n">
        <f aca="false">DATE(2000, MONTH(A2137), DAY(A2137))</f>
        <v>36647</v>
      </c>
      <c r="C2137" s="33" t="n">
        <f aca="false">VLOOKUP(B2137, $R$9:$S$13, 2)</f>
        <v>36697</v>
      </c>
      <c r="D2137" s="34" t="n">
        <f aca="false">IF(OR(C2137=B2137, AND(C2137&lt;&gt;C2136, C2136&gt;B2136)), 1, 0)</f>
        <v>0</v>
      </c>
      <c r="E2137" s="4" t="n">
        <f aca="false" t="array" ref="E2137:E2137">INDEX($A$9:A2136, MAX(IF($D$9:D2136=1, ROW(D$9:$D2136)-ROW($D$9)+1, 0)))</f>
        <v>46832</v>
      </c>
      <c r="F2137" s="36" t="n">
        <f aca="false">(A2137-$A$2)/365.25</f>
        <v>8.15879534565366</v>
      </c>
      <c r="G2137" s="37" t="n">
        <f aca="false">INDEX('Default Prob'!$P$5:$P$14,MIN(1+_xlfn.IFNA(MATCH(F2137,'Default Prob'!$F$5:$F$14,1),0),COUNT('Default Prob'!$P$5:$P$14)))</f>
        <v>0.0346328858618064</v>
      </c>
      <c r="H2137" s="37" t="n">
        <f aca="false">H2136*EXP(-G2136*(F2137-F2136))</f>
        <v>0.718242000596956</v>
      </c>
      <c r="I2137" s="38" t="n">
        <f aca="false">H2136-H2137</f>
        <v>0.000204339478381832</v>
      </c>
      <c r="J2137" s="39" t="n">
        <f aca="false">INDEX('Default Prob'!$C$3:$C$20, _xlfn.IFNA(MATCH(F2137, 'Default Prob'!$B$3:$B$20, 1), 1))</f>
        <v>-0.00236</v>
      </c>
      <c r="K2137" s="40" t="n">
        <f aca="false">1/((1+J2137)^F2137)</f>
        <v>1.01946452447131</v>
      </c>
      <c r="L2137" s="41" t="n">
        <f aca="false">IF(AND(D2137, A2137 &lt;= $G$2), $D$5*$D$2*(A2137-E2137)/365.25, 0)</f>
        <v>0</v>
      </c>
      <c r="M2137" s="41" t="n">
        <f aca="false">IF(A2137&lt;=$G$2, $D$5*$D$2*(A2137-E2137)/365.25, 0)</f>
        <v>0</v>
      </c>
      <c r="N2137" s="42" t="n">
        <f aca="false">(L2137*H2137 + M2137*I2137) * K2137</f>
        <v>0</v>
      </c>
      <c r="O2137" s="43" t="n">
        <f aca="false">IF(A2137&lt;=$G$2, $D$2*(1-$D$3), 0)</f>
        <v>0</v>
      </c>
      <c r="P2137" s="44" t="n">
        <f aca="false">O2137*I2137*K2137</f>
        <v>0</v>
      </c>
    </row>
    <row r="2138" customFormat="false" ht="15" hidden="false" customHeight="false" outlineLevel="0" collapsed="false">
      <c r="A2138" s="4" t="n">
        <f aca="false">WORKDAY(A2137, 1)</f>
        <v>46875</v>
      </c>
      <c r="B2138" s="33" t="n">
        <f aca="false">DATE(2000, MONTH(A2138), DAY(A2138))</f>
        <v>36648</v>
      </c>
      <c r="C2138" s="33" t="n">
        <f aca="false">VLOOKUP(B2138, $R$9:$S$13, 2)</f>
        <v>36697</v>
      </c>
      <c r="D2138" s="34" t="n">
        <f aca="false">IF(OR(C2138=B2138, AND(C2138&lt;&gt;C2137, C2137&gt;B2137)), 1, 0)</f>
        <v>0</v>
      </c>
      <c r="E2138" s="4" t="n">
        <f aca="false" t="array" ref="E2138:E2138">INDEX($A$9:A2137, MAX(IF($D$9:D2137=1, ROW(D$9:$D2137)-ROW($D$9)+1, 0)))</f>
        <v>46832</v>
      </c>
      <c r="F2138" s="36" t="n">
        <f aca="false">(A2138-$A$2)/365.25</f>
        <v>8.16153319644079</v>
      </c>
      <c r="G2138" s="37" t="n">
        <f aca="false">INDEX('Default Prob'!$P$5:$P$14,MIN(1+_xlfn.IFNA(MATCH(F2138,'Default Prob'!$F$5:$F$14,1),0),COUNT('Default Prob'!$P$5:$P$14)))</f>
        <v>0.0346328858618064</v>
      </c>
      <c r="H2138" s="37" t="n">
        <f aca="false">H2137*EXP(-G2137*(F2138-F2137))</f>
        <v>0.71817390035341</v>
      </c>
      <c r="I2138" s="38" t="n">
        <f aca="false">H2137-H2138</f>
        <v>6.81002435460876E-005</v>
      </c>
      <c r="J2138" s="39" t="n">
        <f aca="false">INDEX('Default Prob'!$C$3:$C$20, _xlfn.IFNA(MATCH(F2138, 'Default Prob'!$B$3:$B$20, 1), 1))</f>
        <v>-0.00236</v>
      </c>
      <c r="K2138" s="40" t="n">
        <f aca="false">1/((1+J2138)^F2138)</f>
        <v>1.0194711193722</v>
      </c>
      <c r="L2138" s="41" t="n">
        <f aca="false">IF(AND(D2138, A2138 &lt;= $G$2), $D$5*$D$2*(A2138-E2138)/365.25, 0)</f>
        <v>0</v>
      </c>
      <c r="M2138" s="41" t="n">
        <f aca="false">IF(A2138&lt;=$G$2, $D$5*$D$2*(A2138-E2138)/365.25, 0)</f>
        <v>0</v>
      </c>
      <c r="N2138" s="42" t="n">
        <f aca="false">(L2138*H2138 + M2138*I2138) * K2138</f>
        <v>0</v>
      </c>
      <c r="O2138" s="43" t="n">
        <f aca="false">IF(A2138&lt;=$G$2, $D$2*(1-$D$3), 0)</f>
        <v>0</v>
      </c>
      <c r="P2138" s="44" t="n">
        <f aca="false">O2138*I2138*K2138</f>
        <v>0</v>
      </c>
    </row>
    <row r="2139" customFormat="false" ht="15" hidden="false" customHeight="false" outlineLevel="0" collapsed="false">
      <c r="A2139" s="4" t="n">
        <f aca="false">WORKDAY(A2138, 1)</f>
        <v>46876</v>
      </c>
      <c r="B2139" s="33" t="n">
        <f aca="false">DATE(2000, MONTH(A2139), DAY(A2139))</f>
        <v>36649</v>
      </c>
      <c r="C2139" s="33" t="n">
        <f aca="false">VLOOKUP(B2139, $R$9:$S$13, 2)</f>
        <v>36697</v>
      </c>
      <c r="D2139" s="34" t="n">
        <f aca="false">IF(OR(C2139=B2139, AND(C2139&lt;&gt;C2138, C2138&gt;B2138)), 1, 0)</f>
        <v>0</v>
      </c>
      <c r="E2139" s="4" t="n">
        <f aca="false" t="array" ref="E2139:E2139">INDEX($A$9:A2138, MAX(IF($D$9:D2138=1, ROW(D$9:$D2138)-ROW($D$9)+1, 0)))</f>
        <v>46832</v>
      </c>
      <c r="F2139" s="36" t="n">
        <f aca="false">(A2139-$A$2)/365.25</f>
        <v>8.16427104722793</v>
      </c>
      <c r="G2139" s="37" t="n">
        <f aca="false">INDEX('Default Prob'!$P$5:$P$14,MIN(1+_xlfn.IFNA(MATCH(F2139,'Default Prob'!$F$5:$F$14,1),0),COUNT('Default Prob'!$P$5:$P$14)))</f>
        <v>0.0346328858618064</v>
      </c>
      <c r="H2139" s="37" t="n">
        <f aca="false">H2138*EXP(-G2138*(F2139-F2138))</f>
        <v>0.718105806566801</v>
      </c>
      <c r="I2139" s="38" t="n">
        <f aca="false">H2138-H2139</f>
        <v>6.80937866093245E-005</v>
      </c>
      <c r="J2139" s="39" t="n">
        <f aca="false">INDEX('Default Prob'!$C$3:$C$20, _xlfn.IFNA(MATCH(F2139, 'Default Prob'!$B$3:$B$20, 1), 1))</f>
        <v>-0.00236</v>
      </c>
      <c r="K2139" s="40" t="n">
        <f aca="false">1/((1+J2139)^F2139)</f>
        <v>1.01947771431575</v>
      </c>
      <c r="L2139" s="41" t="n">
        <f aca="false">IF(AND(D2139, A2139 &lt;= $G$2), $D$5*$D$2*(A2139-E2139)/365.25, 0)</f>
        <v>0</v>
      </c>
      <c r="M2139" s="41" t="n">
        <f aca="false">IF(A2139&lt;=$G$2, $D$5*$D$2*(A2139-E2139)/365.25, 0)</f>
        <v>0</v>
      </c>
      <c r="N2139" s="42" t="n">
        <f aca="false">(L2139*H2139 + M2139*I2139) * K2139</f>
        <v>0</v>
      </c>
      <c r="O2139" s="43" t="n">
        <f aca="false">IF(A2139&lt;=$G$2, $D$2*(1-$D$3), 0)</f>
        <v>0</v>
      </c>
      <c r="P2139" s="44" t="n">
        <f aca="false">O2139*I2139*K2139</f>
        <v>0</v>
      </c>
    </row>
    <row r="2140" customFormat="false" ht="15" hidden="false" customHeight="false" outlineLevel="0" collapsed="false">
      <c r="A2140" s="4" t="n">
        <f aca="false">WORKDAY(A2139, 1)</f>
        <v>46877</v>
      </c>
      <c r="B2140" s="33" t="n">
        <f aca="false">DATE(2000, MONTH(A2140), DAY(A2140))</f>
        <v>36650</v>
      </c>
      <c r="C2140" s="33" t="n">
        <f aca="false">VLOOKUP(B2140, $R$9:$S$13, 2)</f>
        <v>36697</v>
      </c>
      <c r="D2140" s="34" t="n">
        <f aca="false">IF(OR(C2140=B2140, AND(C2140&lt;&gt;C2139, C2139&gt;B2139)), 1, 0)</f>
        <v>0</v>
      </c>
      <c r="E2140" s="4" t="n">
        <f aca="false" t="array" ref="E2140:E2140">INDEX($A$9:A2139, MAX(IF($D$9:D2139=1, ROW(D$9:$D2139)-ROW($D$9)+1, 0)))</f>
        <v>46832</v>
      </c>
      <c r="F2140" s="36" t="n">
        <f aca="false">(A2140-$A$2)/365.25</f>
        <v>8.16700889801506</v>
      </c>
      <c r="G2140" s="37" t="n">
        <f aca="false">INDEX('Default Prob'!$P$5:$P$14,MIN(1+_xlfn.IFNA(MATCH(F2140,'Default Prob'!$F$5:$F$14,1),0),COUNT('Default Prob'!$P$5:$P$14)))</f>
        <v>0.0346328858618064</v>
      </c>
      <c r="H2140" s="37" t="n">
        <f aca="false">H2139*EXP(-G2139*(F2140-F2139))</f>
        <v>0.718037719236516</v>
      </c>
      <c r="I2140" s="38" t="n">
        <f aca="false">H2139-H2140</f>
        <v>6.80873302848495E-005</v>
      </c>
      <c r="J2140" s="39" t="n">
        <f aca="false">INDEX('Default Prob'!$C$3:$C$20, _xlfn.IFNA(MATCH(F2140, 'Default Prob'!$B$3:$B$20, 1), 1))</f>
        <v>-0.00236</v>
      </c>
      <c r="K2140" s="40" t="n">
        <f aca="false">1/((1+J2140)^F2140)</f>
        <v>1.01948430930196</v>
      </c>
      <c r="L2140" s="41" t="n">
        <f aca="false">IF(AND(D2140, A2140 &lt;= $G$2), $D$5*$D$2*(A2140-E2140)/365.25, 0)</f>
        <v>0</v>
      </c>
      <c r="M2140" s="41" t="n">
        <f aca="false">IF(A2140&lt;=$G$2, $D$5*$D$2*(A2140-E2140)/365.25, 0)</f>
        <v>0</v>
      </c>
      <c r="N2140" s="42" t="n">
        <f aca="false">(L2140*H2140 + M2140*I2140) * K2140</f>
        <v>0</v>
      </c>
      <c r="O2140" s="43" t="n">
        <f aca="false">IF(A2140&lt;=$G$2, $D$2*(1-$D$3), 0)</f>
        <v>0</v>
      </c>
      <c r="P2140" s="44" t="n">
        <f aca="false">O2140*I2140*K2140</f>
        <v>0</v>
      </c>
    </row>
    <row r="2141" customFormat="false" ht="15" hidden="false" customHeight="false" outlineLevel="0" collapsed="false">
      <c r="A2141" s="4" t="n">
        <f aca="false">WORKDAY(A2140, 1)</f>
        <v>46878</v>
      </c>
      <c r="B2141" s="33" t="n">
        <f aca="false">DATE(2000, MONTH(A2141), DAY(A2141))</f>
        <v>36651</v>
      </c>
      <c r="C2141" s="33" t="n">
        <f aca="false">VLOOKUP(B2141, $R$9:$S$13, 2)</f>
        <v>36697</v>
      </c>
      <c r="D2141" s="34" t="n">
        <f aca="false">IF(OR(C2141=B2141, AND(C2141&lt;&gt;C2140, C2140&gt;B2140)), 1, 0)</f>
        <v>0</v>
      </c>
      <c r="E2141" s="4" t="n">
        <f aca="false" t="array" ref="E2141:E2141">INDEX($A$9:A2140, MAX(IF($D$9:D2140=1, ROW(D$9:$D2140)-ROW($D$9)+1, 0)))</f>
        <v>46832</v>
      </c>
      <c r="F2141" s="36" t="n">
        <f aca="false">(A2141-$A$2)/365.25</f>
        <v>8.16974674880219</v>
      </c>
      <c r="G2141" s="37" t="n">
        <f aca="false">INDEX('Default Prob'!$P$5:$P$14,MIN(1+_xlfn.IFNA(MATCH(F2141,'Default Prob'!$F$5:$F$14,1),0),COUNT('Default Prob'!$P$5:$P$14)))</f>
        <v>0.0346328858618064</v>
      </c>
      <c r="H2141" s="37" t="n">
        <f aca="false">H2140*EXP(-G2140*(F2141-F2140))</f>
        <v>0.717969638361944</v>
      </c>
      <c r="I2141" s="38" t="n">
        <f aca="false">H2140-H2141</f>
        <v>6.80808745723294E-005</v>
      </c>
      <c r="J2141" s="39" t="n">
        <f aca="false">INDEX('Default Prob'!$C$3:$C$20, _xlfn.IFNA(MATCH(F2141, 'Default Prob'!$B$3:$B$20, 1), 1))</f>
        <v>-0.00236</v>
      </c>
      <c r="K2141" s="40" t="n">
        <f aca="false">1/((1+J2141)^F2141)</f>
        <v>1.01949090433083</v>
      </c>
      <c r="L2141" s="41" t="n">
        <f aca="false">IF(AND(D2141, A2141 &lt;= $G$2), $D$5*$D$2*(A2141-E2141)/365.25, 0)</f>
        <v>0</v>
      </c>
      <c r="M2141" s="41" t="n">
        <f aca="false">IF(A2141&lt;=$G$2, $D$5*$D$2*(A2141-E2141)/365.25, 0)</f>
        <v>0</v>
      </c>
      <c r="N2141" s="42" t="n">
        <f aca="false">(L2141*H2141 + M2141*I2141) * K2141</f>
        <v>0</v>
      </c>
      <c r="O2141" s="43" t="n">
        <f aca="false">IF(A2141&lt;=$G$2, $D$2*(1-$D$3), 0)</f>
        <v>0</v>
      </c>
      <c r="P2141" s="44" t="n">
        <f aca="false">O2141*I2141*K2141</f>
        <v>0</v>
      </c>
    </row>
    <row r="2142" customFormat="false" ht="15" hidden="false" customHeight="false" outlineLevel="0" collapsed="false">
      <c r="A2142" s="4" t="n">
        <f aca="false">WORKDAY(A2141, 1)</f>
        <v>46881</v>
      </c>
      <c r="B2142" s="33" t="n">
        <f aca="false">DATE(2000, MONTH(A2142), DAY(A2142))</f>
        <v>36654</v>
      </c>
      <c r="C2142" s="33" t="n">
        <f aca="false">VLOOKUP(B2142, $R$9:$S$13, 2)</f>
        <v>36697</v>
      </c>
      <c r="D2142" s="34" t="n">
        <f aca="false">IF(OR(C2142=B2142, AND(C2142&lt;&gt;C2141, C2141&gt;B2141)), 1, 0)</f>
        <v>0</v>
      </c>
      <c r="E2142" s="4" t="n">
        <f aca="false" t="array" ref="E2142:E2142">INDEX($A$9:A2141, MAX(IF($D$9:D2141=1, ROW(D$9:$D2141)-ROW($D$9)+1, 0)))</f>
        <v>46832</v>
      </c>
      <c r="F2142" s="36" t="n">
        <f aca="false">(A2142-$A$2)/365.25</f>
        <v>8.17796030116359</v>
      </c>
      <c r="G2142" s="37" t="n">
        <f aca="false">INDEX('Default Prob'!$P$5:$P$14,MIN(1+_xlfn.IFNA(MATCH(F2142,'Default Prob'!$F$5:$F$14,1),0),COUNT('Default Prob'!$P$5:$P$14)))</f>
        <v>0.0346328858618064</v>
      </c>
      <c r="H2142" s="37" t="n">
        <f aca="false">H2141*EXP(-G2141*(F2142-F2141))</f>
        <v>0.71776543446638</v>
      </c>
      <c r="I2142" s="38" t="n">
        <f aca="false">H2141-H2142</f>
        <v>0.000204203895563748</v>
      </c>
      <c r="J2142" s="39" t="n">
        <f aca="false">INDEX('Default Prob'!$C$3:$C$20, _xlfn.IFNA(MATCH(F2142, 'Default Prob'!$B$3:$B$20, 1), 1))</f>
        <v>-0.00236</v>
      </c>
      <c r="K2142" s="40" t="n">
        <f aca="false">1/((1+J2142)^F2142)</f>
        <v>1.01951068967343</v>
      </c>
      <c r="L2142" s="41" t="n">
        <f aca="false">IF(AND(D2142, A2142 &lt;= $G$2), $D$5*$D$2*(A2142-E2142)/365.25, 0)</f>
        <v>0</v>
      </c>
      <c r="M2142" s="41" t="n">
        <f aca="false">IF(A2142&lt;=$G$2, $D$5*$D$2*(A2142-E2142)/365.25, 0)</f>
        <v>0</v>
      </c>
      <c r="N2142" s="42" t="n">
        <f aca="false">(L2142*H2142 + M2142*I2142) * K2142</f>
        <v>0</v>
      </c>
      <c r="O2142" s="43" t="n">
        <f aca="false">IF(A2142&lt;=$G$2, $D$2*(1-$D$3), 0)</f>
        <v>0</v>
      </c>
      <c r="P2142" s="44" t="n">
        <f aca="false">O2142*I2142*K2142</f>
        <v>0</v>
      </c>
    </row>
    <row r="2143" customFormat="false" ht="15" hidden="false" customHeight="false" outlineLevel="0" collapsed="false">
      <c r="A2143" s="4" t="n">
        <f aca="false">WORKDAY(A2142, 1)</f>
        <v>46882</v>
      </c>
      <c r="B2143" s="33" t="n">
        <f aca="false">DATE(2000, MONTH(A2143), DAY(A2143))</f>
        <v>36655</v>
      </c>
      <c r="C2143" s="33" t="n">
        <f aca="false">VLOOKUP(B2143, $R$9:$S$13, 2)</f>
        <v>36697</v>
      </c>
      <c r="D2143" s="34" t="n">
        <f aca="false">IF(OR(C2143=B2143, AND(C2143&lt;&gt;C2142, C2142&gt;B2142)), 1, 0)</f>
        <v>0</v>
      </c>
      <c r="E2143" s="4" t="n">
        <f aca="false" t="array" ref="E2143:E2143">INDEX($A$9:A2142, MAX(IF($D$9:D2142=1, ROW(D$9:$D2142)-ROW($D$9)+1, 0)))</f>
        <v>46832</v>
      </c>
      <c r="F2143" s="36" t="n">
        <f aca="false">(A2143-$A$2)/365.25</f>
        <v>8.18069815195072</v>
      </c>
      <c r="G2143" s="37" t="n">
        <f aca="false">INDEX('Default Prob'!$P$5:$P$14,MIN(1+_xlfn.IFNA(MATCH(F2143,'Default Prob'!$F$5:$F$14,1),0),COUNT('Default Prob'!$P$5:$P$14)))</f>
        <v>0.0346328858618064</v>
      </c>
      <c r="H2143" s="37" t="n">
        <f aca="false">H2142*EXP(-G2142*(F2143-F2142))</f>
        <v>0.717697379408537</v>
      </c>
      <c r="I2143" s="38" t="n">
        <f aca="false">H2142-H2143</f>
        <v>6.80550578432415E-005</v>
      </c>
      <c r="J2143" s="39" t="n">
        <f aca="false">INDEX('Default Prob'!$C$3:$C$20, _xlfn.IFNA(MATCH(F2143, 'Default Prob'!$B$3:$B$20, 1), 1))</f>
        <v>-0.00236</v>
      </c>
      <c r="K2143" s="40" t="n">
        <f aca="false">1/((1+J2143)^F2143)</f>
        <v>1.01951728487296</v>
      </c>
      <c r="L2143" s="41" t="n">
        <f aca="false">IF(AND(D2143, A2143 &lt;= $G$2), $D$5*$D$2*(A2143-E2143)/365.25, 0)</f>
        <v>0</v>
      </c>
      <c r="M2143" s="41" t="n">
        <f aca="false">IF(A2143&lt;=$G$2, $D$5*$D$2*(A2143-E2143)/365.25, 0)</f>
        <v>0</v>
      </c>
      <c r="N2143" s="42" t="n">
        <f aca="false">(L2143*H2143 + M2143*I2143) * K2143</f>
        <v>0</v>
      </c>
      <c r="O2143" s="43" t="n">
        <f aca="false">IF(A2143&lt;=$G$2, $D$2*(1-$D$3), 0)</f>
        <v>0</v>
      </c>
      <c r="P2143" s="44" t="n">
        <f aca="false">O2143*I2143*K2143</f>
        <v>0</v>
      </c>
    </row>
    <row r="2144" customFormat="false" ht="15" hidden="false" customHeight="false" outlineLevel="0" collapsed="false">
      <c r="A2144" s="4" t="n">
        <f aca="false">WORKDAY(A2143, 1)</f>
        <v>46883</v>
      </c>
      <c r="B2144" s="33" t="n">
        <f aca="false">DATE(2000, MONTH(A2144), DAY(A2144))</f>
        <v>36656</v>
      </c>
      <c r="C2144" s="33" t="n">
        <f aca="false">VLOOKUP(B2144, $R$9:$S$13, 2)</f>
        <v>36697</v>
      </c>
      <c r="D2144" s="34" t="n">
        <f aca="false">IF(OR(C2144=B2144, AND(C2144&lt;&gt;C2143, C2143&gt;B2143)), 1, 0)</f>
        <v>0</v>
      </c>
      <c r="E2144" s="4" t="n">
        <f aca="false" t="array" ref="E2144:E2144">INDEX($A$9:A2143, MAX(IF($D$9:D2143=1, ROW(D$9:$D2143)-ROW($D$9)+1, 0)))</f>
        <v>46832</v>
      </c>
      <c r="F2144" s="36" t="n">
        <f aca="false">(A2144-$A$2)/365.25</f>
        <v>8.18343600273785</v>
      </c>
      <c r="G2144" s="37" t="n">
        <f aca="false">INDEX('Default Prob'!$P$5:$P$14,MIN(1+_xlfn.IFNA(MATCH(F2144,'Default Prob'!$F$5:$F$14,1),0),COUNT('Default Prob'!$P$5:$P$14)))</f>
        <v>0.0346328858618064</v>
      </c>
      <c r="H2144" s="37" t="n">
        <f aca="false">H2143*EXP(-G2143*(F2144-F2143))</f>
        <v>0.717629330803346</v>
      </c>
      <c r="I2144" s="38" t="n">
        <f aca="false">H2143-H2144</f>
        <v>6.80486051908291E-005</v>
      </c>
      <c r="J2144" s="39" t="n">
        <f aca="false">INDEX('Default Prob'!$C$3:$C$20, _xlfn.IFNA(MATCH(F2144, 'Default Prob'!$B$3:$B$20, 1), 1))</f>
        <v>-0.00236</v>
      </c>
      <c r="K2144" s="40" t="n">
        <f aca="false">1/((1+J2144)^F2144)</f>
        <v>1.01952388011515</v>
      </c>
      <c r="L2144" s="41" t="n">
        <f aca="false">IF(AND(D2144, A2144 &lt;= $G$2), $D$5*$D$2*(A2144-E2144)/365.25, 0)</f>
        <v>0</v>
      </c>
      <c r="M2144" s="41" t="n">
        <f aca="false">IF(A2144&lt;=$G$2, $D$5*$D$2*(A2144-E2144)/365.25, 0)</f>
        <v>0</v>
      </c>
      <c r="N2144" s="42" t="n">
        <f aca="false">(L2144*H2144 + M2144*I2144) * K2144</f>
        <v>0</v>
      </c>
      <c r="O2144" s="43" t="n">
        <f aca="false">IF(A2144&lt;=$G$2, $D$2*(1-$D$3), 0)</f>
        <v>0</v>
      </c>
      <c r="P2144" s="44" t="n">
        <f aca="false">O2144*I2144*K2144</f>
        <v>0</v>
      </c>
    </row>
    <row r="2145" customFormat="false" ht="15" hidden="false" customHeight="false" outlineLevel="0" collapsed="false">
      <c r="A2145" s="4" t="n">
        <f aca="false">WORKDAY(A2144, 1)</f>
        <v>46884</v>
      </c>
      <c r="B2145" s="33" t="n">
        <f aca="false">DATE(2000, MONTH(A2145), DAY(A2145))</f>
        <v>36657</v>
      </c>
      <c r="C2145" s="33" t="n">
        <f aca="false">VLOOKUP(B2145, $R$9:$S$13, 2)</f>
        <v>36697</v>
      </c>
      <c r="D2145" s="34" t="n">
        <f aca="false">IF(OR(C2145=B2145, AND(C2145&lt;&gt;C2144, C2144&gt;B2144)), 1, 0)</f>
        <v>0</v>
      </c>
      <c r="E2145" s="4" t="n">
        <f aca="false" t="array" ref="E2145:E2145">INDEX($A$9:A2144, MAX(IF($D$9:D2144=1, ROW(D$9:$D2144)-ROW($D$9)+1, 0)))</f>
        <v>46832</v>
      </c>
      <c r="F2145" s="36" t="n">
        <f aca="false">(A2145-$A$2)/365.25</f>
        <v>8.18617385352498</v>
      </c>
      <c r="G2145" s="37" t="n">
        <f aca="false">INDEX('Default Prob'!$P$5:$P$14,MIN(1+_xlfn.IFNA(MATCH(F2145,'Default Prob'!$F$5:$F$14,1),0),COUNT('Default Prob'!$P$5:$P$14)))</f>
        <v>0.0346328858618064</v>
      </c>
      <c r="H2145" s="37" t="n">
        <f aca="false">H2144*EXP(-G2144*(F2145-F2144))</f>
        <v>0.717561288650196</v>
      </c>
      <c r="I2145" s="38" t="n">
        <f aca="false">H2144-H2145</f>
        <v>6.80421531501496E-005</v>
      </c>
      <c r="J2145" s="39" t="n">
        <f aca="false">INDEX('Default Prob'!$C$3:$C$20, _xlfn.IFNA(MATCH(F2145, 'Default Prob'!$B$3:$B$20, 1), 1))</f>
        <v>-0.00236</v>
      </c>
      <c r="K2145" s="40" t="n">
        <f aca="false">1/((1+J2145)^F2145)</f>
        <v>1.0195304754</v>
      </c>
      <c r="L2145" s="41" t="n">
        <f aca="false">IF(AND(D2145, A2145 &lt;= $G$2), $D$5*$D$2*(A2145-E2145)/365.25, 0)</f>
        <v>0</v>
      </c>
      <c r="M2145" s="41" t="n">
        <f aca="false">IF(A2145&lt;=$G$2, $D$5*$D$2*(A2145-E2145)/365.25, 0)</f>
        <v>0</v>
      </c>
      <c r="N2145" s="42" t="n">
        <f aca="false">(L2145*H2145 + M2145*I2145) * K2145</f>
        <v>0</v>
      </c>
      <c r="O2145" s="43" t="n">
        <f aca="false">IF(A2145&lt;=$G$2, $D$2*(1-$D$3), 0)</f>
        <v>0</v>
      </c>
      <c r="P2145" s="44" t="n">
        <f aca="false">O2145*I2145*K2145</f>
        <v>0</v>
      </c>
    </row>
    <row r="2146" customFormat="false" ht="15" hidden="false" customHeight="false" outlineLevel="0" collapsed="false">
      <c r="A2146" s="4" t="n">
        <f aca="false">WORKDAY(A2145, 1)</f>
        <v>46885</v>
      </c>
      <c r="B2146" s="33" t="n">
        <f aca="false">DATE(2000, MONTH(A2146), DAY(A2146))</f>
        <v>36658</v>
      </c>
      <c r="C2146" s="33" t="n">
        <f aca="false">VLOOKUP(B2146, $R$9:$S$13, 2)</f>
        <v>36697</v>
      </c>
      <c r="D2146" s="34" t="n">
        <f aca="false">IF(OR(C2146=B2146, AND(C2146&lt;&gt;C2145, C2145&gt;B2145)), 1, 0)</f>
        <v>0</v>
      </c>
      <c r="E2146" s="4" t="n">
        <f aca="false" t="array" ref="E2146:E2146">INDEX($A$9:A2145, MAX(IF($D$9:D2145=1, ROW(D$9:$D2145)-ROW($D$9)+1, 0)))</f>
        <v>46832</v>
      </c>
      <c r="F2146" s="36" t="n">
        <f aca="false">(A2146-$A$2)/365.25</f>
        <v>8.18891170431212</v>
      </c>
      <c r="G2146" s="37" t="n">
        <f aca="false">INDEX('Default Prob'!$P$5:$P$14,MIN(1+_xlfn.IFNA(MATCH(F2146,'Default Prob'!$F$5:$F$14,1),0),COUNT('Default Prob'!$P$5:$P$14)))</f>
        <v>0.0346328858618064</v>
      </c>
      <c r="H2146" s="37" t="n">
        <f aca="false">H2145*EXP(-G2145*(F2146-F2145))</f>
        <v>0.717493252948474</v>
      </c>
      <c r="I2146" s="38" t="n">
        <f aca="false">H2145-H2146</f>
        <v>6.8035701721314E-005</v>
      </c>
      <c r="J2146" s="39" t="n">
        <f aca="false">INDEX('Default Prob'!$C$3:$C$20, _xlfn.IFNA(MATCH(F2146, 'Default Prob'!$B$3:$B$20, 1), 1))</f>
        <v>-0.00236</v>
      </c>
      <c r="K2146" s="40" t="n">
        <f aca="false">1/((1+J2146)^F2146)</f>
        <v>1.01953707072752</v>
      </c>
      <c r="L2146" s="41" t="n">
        <f aca="false">IF(AND(D2146, A2146 &lt;= $G$2), $D$5*$D$2*(A2146-E2146)/365.25, 0)</f>
        <v>0</v>
      </c>
      <c r="M2146" s="41" t="n">
        <f aca="false">IF(A2146&lt;=$G$2, $D$5*$D$2*(A2146-E2146)/365.25, 0)</f>
        <v>0</v>
      </c>
      <c r="N2146" s="42" t="n">
        <f aca="false">(L2146*H2146 + M2146*I2146) * K2146</f>
        <v>0</v>
      </c>
      <c r="O2146" s="43" t="n">
        <f aca="false">IF(A2146&lt;=$G$2, $D$2*(1-$D$3), 0)</f>
        <v>0</v>
      </c>
      <c r="P2146" s="44" t="n">
        <f aca="false">O2146*I2146*K2146</f>
        <v>0</v>
      </c>
    </row>
    <row r="2147" customFormat="false" ht="15" hidden="false" customHeight="false" outlineLevel="0" collapsed="false">
      <c r="A2147" s="4" t="n">
        <f aca="false">WORKDAY(A2146, 1)</f>
        <v>46888</v>
      </c>
      <c r="B2147" s="33" t="n">
        <f aca="false">DATE(2000, MONTH(A2147), DAY(A2147))</f>
        <v>36661</v>
      </c>
      <c r="C2147" s="33" t="n">
        <f aca="false">VLOOKUP(B2147, $R$9:$S$13, 2)</f>
        <v>36697</v>
      </c>
      <c r="D2147" s="34" t="n">
        <f aca="false">IF(OR(C2147=B2147, AND(C2147&lt;&gt;C2146, C2146&gt;B2146)), 1, 0)</f>
        <v>0</v>
      </c>
      <c r="E2147" s="4" t="n">
        <f aca="false" t="array" ref="E2147:E2147">INDEX($A$9:A2146, MAX(IF($D$9:D2146=1, ROW(D$9:$D2146)-ROW($D$9)+1, 0)))</f>
        <v>46832</v>
      </c>
      <c r="F2147" s="36" t="n">
        <f aca="false">(A2147-$A$2)/365.25</f>
        <v>8.19712525667351</v>
      </c>
      <c r="G2147" s="37" t="n">
        <f aca="false">INDEX('Default Prob'!$P$5:$P$14,MIN(1+_xlfn.IFNA(MATCH(F2147,'Default Prob'!$F$5:$F$14,1),0),COUNT('Default Prob'!$P$5:$P$14)))</f>
        <v>0.0346328858618064</v>
      </c>
      <c r="H2147" s="37" t="n">
        <f aca="false">H2146*EXP(-G2146*(F2147-F2146))</f>
        <v>0.717289184545767</v>
      </c>
      <c r="I2147" s="38" t="n">
        <f aca="false">H2146-H2147</f>
        <v>0.000204068402707147</v>
      </c>
      <c r="J2147" s="39" t="n">
        <f aca="false">INDEX('Default Prob'!$C$3:$C$20, _xlfn.IFNA(MATCH(F2147, 'Default Prob'!$B$3:$B$20, 1), 1))</f>
        <v>-0.00236</v>
      </c>
      <c r="K2147" s="40" t="n">
        <f aca="false">1/((1+J2147)^F2147)</f>
        <v>1.01955685696608</v>
      </c>
      <c r="L2147" s="41" t="n">
        <f aca="false">IF(AND(D2147, A2147 &lt;= $G$2), $D$5*$D$2*(A2147-E2147)/365.25, 0)</f>
        <v>0</v>
      </c>
      <c r="M2147" s="41" t="n">
        <f aca="false">IF(A2147&lt;=$G$2, $D$5*$D$2*(A2147-E2147)/365.25, 0)</f>
        <v>0</v>
      </c>
      <c r="N2147" s="42" t="n">
        <f aca="false">(L2147*H2147 + M2147*I2147) * K2147</f>
        <v>0</v>
      </c>
      <c r="O2147" s="43" t="n">
        <f aca="false">IF(A2147&lt;=$G$2, $D$2*(1-$D$3), 0)</f>
        <v>0</v>
      </c>
      <c r="P2147" s="44" t="n">
        <f aca="false">O2147*I2147*K2147</f>
        <v>0</v>
      </c>
    </row>
    <row r="2148" customFormat="false" ht="15" hidden="false" customHeight="false" outlineLevel="0" collapsed="false">
      <c r="A2148" s="4" t="n">
        <f aca="false">WORKDAY(A2147, 1)</f>
        <v>46889</v>
      </c>
      <c r="B2148" s="33" t="n">
        <f aca="false">DATE(2000, MONTH(A2148), DAY(A2148))</f>
        <v>36662</v>
      </c>
      <c r="C2148" s="33" t="n">
        <f aca="false">VLOOKUP(B2148, $R$9:$S$13, 2)</f>
        <v>36697</v>
      </c>
      <c r="D2148" s="34" t="n">
        <f aca="false">IF(OR(C2148=B2148, AND(C2148&lt;&gt;C2147, C2147&gt;B2147)), 1, 0)</f>
        <v>0</v>
      </c>
      <c r="E2148" s="4" t="n">
        <f aca="false" t="array" ref="E2148:E2148">INDEX($A$9:A2147, MAX(IF($D$9:D2147=1, ROW(D$9:$D2147)-ROW($D$9)+1, 0)))</f>
        <v>46832</v>
      </c>
      <c r="F2148" s="36" t="n">
        <f aca="false">(A2148-$A$2)/365.25</f>
        <v>8.19986310746064</v>
      </c>
      <c r="G2148" s="37" t="n">
        <f aca="false">INDEX('Default Prob'!$P$5:$P$14,MIN(1+_xlfn.IFNA(MATCH(F2148,'Default Prob'!$F$5:$F$14,1),0),COUNT('Default Prob'!$P$5:$P$14)))</f>
        <v>0.0346328858618064</v>
      </c>
      <c r="H2148" s="37" t="n">
        <f aca="false">H2147*EXP(-G2147*(F2148-F2147))</f>
        <v>0.717221174643645</v>
      </c>
      <c r="I2148" s="38" t="n">
        <f aca="false">H2147-H2148</f>
        <v>6.80099021220792E-005</v>
      </c>
      <c r="J2148" s="39" t="n">
        <f aca="false">INDEX('Default Prob'!$C$3:$C$20, _xlfn.IFNA(MATCH(F2148, 'Default Prob'!$B$3:$B$20, 1), 1))</f>
        <v>-0.00236</v>
      </c>
      <c r="K2148" s="40" t="n">
        <f aca="false">1/((1+J2148)^F2148)</f>
        <v>1.01956345246426</v>
      </c>
      <c r="L2148" s="41" t="n">
        <f aca="false">IF(AND(D2148, A2148 &lt;= $G$2), $D$5*$D$2*(A2148-E2148)/365.25, 0)</f>
        <v>0</v>
      </c>
      <c r="M2148" s="41" t="n">
        <f aca="false">IF(A2148&lt;=$G$2, $D$5*$D$2*(A2148-E2148)/365.25, 0)</f>
        <v>0</v>
      </c>
      <c r="N2148" s="42" t="n">
        <f aca="false">(L2148*H2148 + M2148*I2148) * K2148</f>
        <v>0</v>
      </c>
      <c r="O2148" s="43" t="n">
        <f aca="false">IF(A2148&lt;=$G$2, $D$2*(1-$D$3), 0)</f>
        <v>0</v>
      </c>
      <c r="P2148" s="44" t="n">
        <f aca="false">O2148*I2148*K2148</f>
        <v>0</v>
      </c>
    </row>
    <row r="2149" customFormat="false" ht="15" hidden="false" customHeight="false" outlineLevel="0" collapsed="false">
      <c r="A2149" s="4" t="n">
        <f aca="false">WORKDAY(A2148, 1)</f>
        <v>46890</v>
      </c>
      <c r="B2149" s="33" t="n">
        <f aca="false">DATE(2000, MONTH(A2149), DAY(A2149))</f>
        <v>36663</v>
      </c>
      <c r="C2149" s="33" t="n">
        <f aca="false">VLOOKUP(B2149, $R$9:$S$13, 2)</f>
        <v>36697</v>
      </c>
      <c r="D2149" s="34" t="n">
        <f aca="false">IF(OR(C2149=B2149, AND(C2149&lt;&gt;C2148, C2148&gt;B2148)), 1, 0)</f>
        <v>0</v>
      </c>
      <c r="E2149" s="4" t="n">
        <f aca="false" t="array" ref="E2149:E2149">INDEX($A$9:A2148, MAX(IF($D$9:D2148=1, ROW(D$9:$D2148)-ROW($D$9)+1, 0)))</f>
        <v>46832</v>
      </c>
      <c r="F2149" s="36" t="n">
        <f aca="false">(A2149-$A$2)/365.25</f>
        <v>8.20260095824778</v>
      </c>
      <c r="G2149" s="37" t="n">
        <f aca="false">INDEX('Default Prob'!$P$5:$P$14,MIN(1+_xlfn.IFNA(MATCH(F2149,'Default Prob'!$F$5:$F$14,1),0),COUNT('Default Prob'!$P$5:$P$14)))</f>
        <v>0.0346328858618064</v>
      </c>
      <c r="H2149" s="37" t="n">
        <f aca="false">H2148*EXP(-G2148*(F2149-F2148))</f>
        <v>0.717153171189894</v>
      </c>
      <c r="I2149" s="38" t="n">
        <f aca="false">H2148-H2149</f>
        <v>6.80034537510199E-005</v>
      </c>
      <c r="J2149" s="39" t="n">
        <f aca="false">INDEX('Default Prob'!$C$3:$C$20, _xlfn.IFNA(MATCH(F2149, 'Default Prob'!$B$3:$B$20, 1), 1))</f>
        <v>-0.00236</v>
      </c>
      <c r="K2149" s="40" t="n">
        <f aca="false">1/((1+J2149)^F2149)</f>
        <v>1.01957004800511</v>
      </c>
      <c r="L2149" s="41" t="n">
        <f aca="false">IF(AND(D2149, A2149 &lt;= $G$2), $D$5*$D$2*(A2149-E2149)/365.25, 0)</f>
        <v>0</v>
      </c>
      <c r="M2149" s="41" t="n">
        <f aca="false">IF(A2149&lt;=$G$2, $D$5*$D$2*(A2149-E2149)/365.25, 0)</f>
        <v>0</v>
      </c>
      <c r="N2149" s="42" t="n">
        <f aca="false">(L2149*H2149 + M2149*I2149) * K2149</f>
        <v>0</v>
      </c>
      <c r="O2149" s="43" t="n">
        <f aca="false">IF(A2149&lt;=$G$2, $D$2*(1-$D$3), 0)</f>
        <v>0</v>
      </c>
      <c r="P2149" s="44" t="n">
        <f aca="false">O2149*I2149*K2149</f>
        <v>0</v>
      </c>
    </row>
    <row r="2150" customFormat="false" ht="15" hidden="false" customHeight="false" outlineLevel="0" collapsed="false">
      <c r="A2150" s="4" t="n">
        <f aca="false">WORKDAY(A2149, 1)</f>
        <v>46891</v>
      </c>
      <c r="B2150" s="33" t="n">
        <f aca="false">DATE(2000, MONTH(A2150), DAY(A2150))</f>
        <v>36664</v>
      </c>
      <c r="C2150" s="33" t="n">
        <f aca="false">VLOOKUP(B2150, $R$9:$S$13, 2)</f>
        <v>36697</v>
      </c>
      <c r="D2150" s="34" t="n">
        <f aca="false">IF(OR(C2150=B2150, AND(C2150&lt;&gt;C2149, C2149&gt;B2149)), 1, 0)</f>
        <v>0</v>
      </c>
      <c r="E2150" s="4" t="n">
        <f aca="false" t="array" ref="E2150:E2150">INDEX($A$9:A2149, MAX(IF($D$9:D2149=1, ROW(D$9:$D2149)-ROW($D$9)+1, 0)))</f>
        <v>46832</v>
      </c>
      <c r="F2150" s="36" t="n">
        <f aca="false">(A2150-$A$2)/365.25</f>
        <v>8.20533880903491</v>
      </c>
      <c r="G2150" s="37" t="n">
        <f aca="false">INDEX('Default Prob'!$P$5:$P$14,MIN(1+_xlfn.IFNA(MATCH(F2150,'Default Prob'!$F$5:$F$14,1),0),COUNT('Default Prob'!$P$5:$P$14)))</f>
        <v>0.0346328858618064</v>
      </c>
      <c r="H2150" s="37" t="n">
        <f aca="false">H2149*EXP(-G2149*(F2150-F2149))</f>
        <v>0.717085174183903</v>
      </c>
      <c r="I2150" s="38" t="n">
        <f aca="false">H2149-H2150</f>
        <v>6.79970059914714E-005</v>
      </c>
      <c r="J2150" s="39" t="n">
        <f aca="false">INDEX('Default Prob'!$C$3:$C$20, _xlfn.IFNA(MATCH(F2150, 'Default Prob'!$B$3:$B$20, 1), 1))</f>
        <v>-0.00236</v>
      </c>
      <c r="K2150" s="40" t="n">
        <f aca="false">1/((1+J2150)^F2150)</f>
        <v>1.01957664358863</v>
      </c>
      <c r="L2150" s="41" t="n">
        <f aca="false">IF(AND(D2150, A2150 &lt;= $G$2), $D$5*$D$2*(A2150-E2150)/365.25, 0)</f>
        <v>0</v>
      </c>
      <c r="M2150" s="41" t="n">
        <f aca="false">IF(A2150&lt;=$G$2, $D$5*$D$2*(A2150-E2150)/365.25, 0)</f>
        <v>0</v>
      </c>
      <c r="N2150" s="42" t="n">
        <f aca="false">(L2150*H2150 + M2150*I2150) * K2150</f>
        <v>0</v>
      </c>
      <c r="O2150" s="43" t="n">
        <f aca="false">IF(A2150&lt;=$G$2, $D$2*(1-$D$3), 0)</f>
        <v>0</v>
      </c>
      <c r="P2150" s="44" t="n">
        <f aca="false">O2150*I2150*K2150</f>
        <v>0</v>
      </c>
    </row>
    <row r="2151" customFormat="false" ht="15" hidden="false" customHeight="false" outlineLevel="0" collapsed="false">
      <c r="A2151" s="4" t="n">
        <f aca="false">WORKDAY(A2150, 1)</f>
        <v>46892</v>
      </c>
      <c r="B2151" s="33" t="n">
        <f aca="false">DATE(2000, MONTH(A2151), DAY(A2151))</f>
        <v>36665</v>
      </c>
      <c r="C2151" s="33" t="n">
        <f aca="false">VLOOKUP(B2151, $R$9:$S$13, 2)</f>
        <v>36697</v>
      </c>
      <c r="D2151" s="34" t="n">
        <f aca="false">IF(OR(C2151=B2151, AND(C2151&lt;&gt;C2150, C2150&gt;B2150)), 1, 0)</f>
        <v>0</v>
      </c>
      <c r="E2151" s="4" t="n">
        <f aca="false" t="array" ref="E2151:E2151">INDEX($A$9:A2150, MAX(IF($D$9:D2150=1, ROW(D$9:$D2150)-ROW($D$9)+1, 0)))</f>
        <v>46832</v>
      </c>
      <c r="F2151" s="36" t="n">
        <f aca="false">(A2151-$A$2)/365.25</f>
        <v>8.20807665982204</v>
      </c>
      <c r="G2151" s="37" t="n">
        <f aca="false">INDEX('Default Prob'!$P$5:$P$14,MIN(1+_xlfn.IFNA(MATCH(F2151,'Default Prob'!$F$5:$F$14,1),0),COUNT('Default Prob'!$P$5:$P$14)))</f>
        <v>0.0346328858618064</v>
      </c>
      <c r="H2151" s="37" t="n">
        <f aca="false">H2150*EXP(-G2150*(F2151-F2150))</f>
        <v>0.71701718362506</v>
      </c>
      <c r="I2151" s="38" t="n">
        <f aca="false">H2150-H2151</f>
        <v>6.79905588431007E-005</v>
      </c>
      <c r="J2151" s="39" t="n">
        <f aca="false">INDEX('Default Prob'!$C$3:$C$20, _xlfn.IFNA(MATCH(F2151, 'Default Prob'!$B$3:$B$20, 1), 1))</f>
        <v>-0.00236</v>
      </c>
      <c r="K2151" s="40" t="n">
        <f aca="false">1/((1+J2151)^F2151)</f>
        <v>1.01958323921481</v>
      </c>
      <c r="L2151" s="41" t="n">
        <f aca="false">IF(AND(D2151, A2151 &lt;= $G$2), $D$5*$D$2*(A2151-E2151)/365.25, 0)</f>
        <v>0</v>
      </c>
      <c r="M2151" s="41" t="n">
        <f aca="false">IF(A2151&lt;=$G$2, $D$5*$D$2*(A2151-E2151)/365.25, 0)</f>
        <v>0</v>
      </c>
      <c r="N2151" s="42" t="n">
        <f aca="false">(L2151*H2151 + M2151*I2151) * K2151</f>
        <v>0</v>
      </c>
      <c r="O2151" s="43" t="n">
        <f aca="false">IF(A2151&lt;=$G$2, $D$2*(1-$D$3), 0)</f>
        <v>0</v>
      </c>
      <c r="P2151" s="44" t="n">
        <f aca="false">O2151*I2151*K2151</f>
        <v>0</v>
      </c>
    </row>
    <row r="2152" customFormat="false" ht="15" hidden="false" customHeight="false" outlineLevel="0" collapsed="false">
      <c r="A2152" s="4" t="n">
        <f aca="false">WORKDAY(A2151, 1)</f>
        <v>46895</v>
      </c>
      <c r="B2152" s="33" t="n">
        <f aca="false">DATE(2000, MONTH(A2152), DAY(A2152))</f>
        <v>36668</v>
      </c>
      <c r="C2152" s="33" t="n">
        <f aca="false">VLOOKUP(B2152, $R$9:$S$13, 2)</f>
        <v>36697</v>
      </c>
      <c r="D2152" s="34" t="n">
        <f aca="false">IF(OR(C2152=B2152, AND(C2152&lt;&gt;C2151, C2151&gt;B2151)), 1, 0)</f>
        <v>0</v>
      </c>
      <c r="E2152" s="4" t="n">
        <f aca="false" t="array" ref="E2152:E2152">INDEX($A$9:A2151, MAX(IF($D$9:D2151=1, ROW(D$9:$D2151)-ROW($D$9)+1, 0)))</f>
        <v>46832</v>
      </c>
      <c r="F2152" s="36" t="n">
        <f aca="false">(A2152-$A$2)/365.25</f>
        <v>8.21629021218344</v>
      </c>
      <c r="G2152" s="37" t="n">
        <f aca="false">INDEX('Default Prob'!$P$5:$P$14,MIN(1+_xlfn.IFNA(MATCH(F2152,'Default Prob'!$F$5:$F$14,1),0),COUNT('Default Prob'!$P$5:$P$14)))</f>
        <v>0.0346328858618064</v>
      </c>
      <c r="H2152" s="37" t="n">
        <f aca="false">H2151*EXP(-G2151*(F2152-F2151))</f>
        <v>0.716813250625307</v>
      </c>
      <c r="I2152" s="38" t="n">
        <f aca="false">H2151-H2152</f>
        <v>0.000203932999752521</v>
      </c>
      <c r="J2152" s="39" t="n">
        <f aca="false">INDEX('Default Prob'!$C$3:$C$20, _xlfn.IFNA(MATCH(F2152, 'Default Prob'!$B$3:$B$20, 1), 1))</f>
        <v>-0.00236</v>
      </c>
      <c r="K2152" s="40" t="n">
        <f aca="false">1/((1+J2152)^F2152)</f>
        <v>1.01960302634936</v>
      </c>
      <c r="L2152" s="41" t="n">
        <f aca="false">IF(AND(D2152, A2152 &lt;= $G$2), $D$5*$D$2*(A2152-E2152)/365.25, 0)</f>
        <v>0</v>
      </c>
      <c r="M2152" s="41" t="n">
        <f aca="false">IF(A2152&lt;=$G$2, $D$5*$D$2*(A2152-E2152)/365.25, 0)</f>
        <v>0</v>
      </c>
      <c r="N2152" s="42" t="n">
        <f aca="false">(L2152*H2152 + M2152*I2152) * K2152</f>
        <v>0</v>
      </c>
      <c r="O2152" s="43" t="n">
        <f aca="false">IF(A2152&lt;=$G$2, $D$2*(1-$D$3), 0)</f>
        <v>0</v>
      </c>
      <c r="P2152" s="44" t="n">
        <f aca="false">O2152*I2152*K2152</f>
        <v>0</v>
      </c>
    </row>
    <row r="2153" customFormat="false" ht="15" hidden="false" customHeight="false" outlineLevel="0" collapsed="false">
      <c r="A2153" s="4" t="n">
        <f aca="false">WORKDAY(A2152, 1)</f>
        <v>46896</v>
      </c>
      <c r="B2153" s="33" t="n">
        <f aca="false">DATE(2000, MONTH(A2153), DAY(A2153))</f>
        <v>36669</v>
      </c>
      <c r="C2153" s="33" t="n">
        <f aca="false">VLOOKUP(B2153, $R$9:$S$13, 2)</f>
        <v>36697</v>
      </c>
      <c r="D2153" s="34" t="n">
        <f aca="false">IF(OR(C2153=B2153, AND(C2153&lt;&gt;C2152, C2152&gt;B2152)), 1, 0)</f>
        <v>0</v>
      </c>
      <c r="E2153" s="4" t="n">
        <f aca="false" t="array" ref="E2153:E2153">INDEX($A$9:A2152, MAX(IF($D$9:D2152=1, ROW(D$9:$D2152)-ROW($D$9)+1, 0)))</f>
        <v>46832</v>
      </c>
      <c r="F2153" s="36" t="n">
        <f aca="false">(A2153-$A$2)/365.25</f>
        <v>8.21902806297057</v>
      </c>
      <c r="G2153" s="37" t="n">
        <f aca="false">INDEX('Default Prob'!$P$5:$P$14,MIN(1+_xlfn.IFNA(MATCH(F2153,'Default Prob'!$F$5:$F$14,1),0),COUNT('Default Prob'!$P$5:$P$14)))</f>
        <v>0.0346328858618064</v>
      </c>
      <c r="H2153" s="37" t="n">
        <f aca="false">H2152*EXP(-G2152*(F2153-F2152))</f>
        <v>0.716745285848945</v>
      </c>
      <c r="I2153" s="38" t="n">
        <f aca="false">H2152-H2153</f>
        <v>6.79647763623947E-005</v>
      </c>
      <c r="J2153" s="39" t="n">
        <f aca="false">INDEX('Default Prob'!$C$3:$C$20, _xlfn.IFNA(MATCH(F2153, 'Default Prob'!$B$3:$B$20, 1), 1))</f>
        <v>-0.00236</v>
      </c>
      <c r="K2153" s="40" t="n">
        <f aca="false">1/((1+J2153)^F2153)</f>
        <v>1.01960962214621</v>
      </c>
      <c r="L2153" s="41" t="n">
        <f aca="false">IF(AND(D2153, A2153 &lt;= $G$2), $D$5*$D$2*(A2153-E2153)/365.25, 0)</f>
        <v>0</v>
      </c>
      <c r="M2153" s="41" t="n">
        <f aca="false">IF(A2153&lt;=$G$2, $D$5*$D$2*(A2153-E2153)/365.25, 0)</f>
        <v>0</v>
      </c>
      <c r="N2153" s="42" t="n">
        <f aca="false">(L2153*H2153 + M2153*I2153) * K2153</f>
        <v>0</v>
      </c>
      <c r="O2153" s="43" t="n">
        <f aca="false">IF(A2153&lt;=$G$2, $D$2*(1-$D$3), 0)</f>
        <v>0</v>
      </c>
      <c r="P2153" s="44" t="n">
        <f aca="false">O2153*I2153*K2153</f>
        <v>0</v>
      </c>
    </row>
    <row r="2154" customFormat="false" ht="15" hidden="false" customHeight="false" outlineLevel="0" collapsed="false">
      <c r="A2154" s="4" t="n">
        <f aca="false">WORKDAY(A2153, 1)</f>
        <v>46897</v>
      </c>
      <c r="B2154" s="33" t="n">
        <f aca="false">DATE(2000, MONTH(A2154), DAY(A2154))</f>
        <v>36670</v>
      </c>
      <c r="C2154" s="33" t="n">
        <f aca="false">VLOOKUP(B2154, $R$9:$S$13, 2)</f>
        <v>36697</v>
      </c>
      <c r="D2154" s="34" t="n">
        <f aca="false">IF(OR(C2154=B2154, AND(C2154&lt;&gt;C2153, C2153&gt;B2153)), 1, 0)</f>
        <v>0</v>
      </c>
      <c r="E2154" s="4" t="n">
        <f aca="false" t="array" ref="E2154:E2154">INDEX($A$9:A2153, MAX(IF($D$9:D2153=1, ROW(D$9:$D2153)-ROW($D$9)+1, 0)))</f>
        <v>46832</v>
      </c>
      <c r="F2154" s="36" t="n">
        <f aca="false">(A2154-$A$2)/365.25</f>
        <v>8.2217659137577</v>
      </c>
      <c r="G2154" s="37" t="n">
        <f aca="false">INDEX('Default Prob'!$P$5:$P$14,MIN(1+_xlfn.IFNA(MATCH(F2154,'Default Prob'!$F$5:$F$14,1),0),COUNT('Default Prob'!$P$5:$P$14)))</f>
        <v>0.0346328858618064</v>
      </c>
      <c r="H2154" s="37" t="n">
        <f aca="false">H2153*EXP(-G2153*(F2154-F2153))</f>
        <v>0.716677327516675</v>
      </c>
      <c r="I2154" s="38" t="n">
        <f aca="false">H2153-H2154</f>
        <v>6.79583322699129E-005</v>
      </c>
      <c r="J2154" s="39" t="n">
        <f aca="false">INDEX('Default Prob'!$C$3:$C$20, _xlfn.IFNA(MATCH(F2154, 'Default Prob'!$B$3:$B$20, 1), 1))</f>
        <v>-0.00236</v>
      </c>
      <c r="K2154" s="40" t="n">
        <f aca="false">1/((1+J2154)^F2154)</f>
        <v>1.01961621798573</v>
      </c>
      <c r="L2154" s="41" t="n">
        <f aca="false">IF(AND(D2154, A2154 &lt;= $G$2), $D$5*$D$2*(A2154-E2154)/365.25, 0)</f>
        <v>0</v>
      </c>
      <c r="M2154" s="41" t="n">
        <f aca="false">IF(A2154&lt;=$G$2, $D$5*$D$2*(A2154-E2154)/365.25, 0)</f>
        <v>0</v>
      </c>
      <c r="N2154" s="42" t="n">
        <f aca="false">(L2154*H2154 + M2154*I2154) * K2154</f>
        <v>0</v>
      </c>
      <c r="O2154" s="43" t="n">
        <f aca="false">IF(A2154&lt;=$G$2, $D$2*(1-$D$3), 0)</f>
        <v>0</v>
      </c>
      <c r="P2154" s="44" t="n">
        <f aca="false">O2154*I2154*K2154</f>
        <v>0</v>
      </c>
    </row>
    <row r="2155" customFormat="false" ht="15" hidden="false" customHeight="false" outlineLevel="0" collapsed="false">
      <c r="A2155" s="4" t="n">
        <f aca="false">WORKDAY(A2154, 1)</f>
        <v>46898</v>
      </c>
      <c r="B2155" s="33" t="n">
        <f aca="false">DATE(2000, MONTH(A2155), DAY(A2155))</f>
        <v>36671</v>
      </c>
      <c r="C2155" s="33" t="n">
        <f aca="false">VLOOKUP(B2155, $R$9:$S$13, 2)</f>
        <v>36697</v>
      </c>
      <c r="D2155" s="34" t="n">
        <f aca="false">IF(OR(C2155=B2155, AND(C2155&lt;&gt;C2154, C2154&gt;B2154)), 1, 0)</f>
        <v>0</v>
      </c>
      <c r="E2155" s="4" t="n">
        <f aca="false" t="array" ref="E2155:E2155">INDEX($A$9:A2154, MAX(IF($D$9:D2154=1, ROW(D$9:$D2154)-ROW($D$9)+1, 0)))</f>
        <v>46832</v>
      </c>
      <c r="F2155" s="36" t="n">
        <f aca="false">(A2155-$A$2)/365.25</f>
        <v>8.22450376454483</v>
      </c>
      <c r="G2155" s="37" t="n">
        <f aca="false">INDEX('Default Prob'!$P$5:$P$14,MIN(1+_xlfn.IFNA(MATCH(F2155,'Default Prob'!$F$5:$F$14,1),0),COUNT('Default Prob'!$P$5:$P$14)))</f>
        <v>0.0346328858618064</v>
      </c>
      <c r="H2155" s="37" t="n">
        <f aca="false">H2154*EXP(-G2154*(F2155-F2154))</f>
        <v>0.716609375627886</v>
      </c>
      <c r="I2155" s="38" t="n">
        <f aca="false">H2154-H2155</f>
        <v>6.79518887886088E-005</v>
      </c>
      <c r="J2155" s="39" t="n">
        <f aca="false">INDEX('Default Prob'!$C$3:$C$20, _xlfn.IFNA(MATCH(F2155, 'Default Prob'!$B$3:$B$20, 1), 1))</f>
        <v>-0.00236</v>
      </c>
      <c r="K2155" s="40" t="n">
        <f aca="false">1/((1+J2155)^F2155)</f>
        <v>1.01962281386792</v>
      </c>
      <c r="L2155" s="41" t="n">
        <f aca="false">IF(AND(D2155, A2155 &lt;= $G$2), $D$5*$D$2*(A2155-E2155)/365.25, 0)</f>
        <v>0</v>
      </c>
      <c r="M2155" s="41" t="n">
        <f aca="false">IF(A2155&lt;=$G$2, $D$5*$D$2*(A2155-E2155)/365.25, 0)</f>
        <v>0</v>
      </c>
      <c r="N2155" s="42" t="n">
        <f aca="false">(L2155*H2155 + M2155*I2155) * K2155</f>
        <v>0</v>
      </c>
      <c r="O2155" s="43" t="n">
        <f aca="false">IF(A2155&lt;=$G$2, $D$2*(1-$D$3), 0)</f>
        <v>0</v>
      </c>
      <c r="P2155" s="44" t="n">
        <f aca="false">O2155*I2155*K2155</f>
        <v>0</v>
      </c>
    </row>
    <row r="2156" customFormat="false" ht="15" hidden="false" customHeight="false" outlineLevel="0" collapsed="false">
      <c r="A2156" s="4" t="n">
        <f aca="false">WORKDAY(A2155, 1)</f>
        <v>46899</v>
      </c>
      <c r="B2156" s="33" t="n">
        <f aca="false">DATE(2000, MONTH(A2156), DAY(A2156))</f>
        <v>36672</v>
      </c>
      <c r="C2156" s="33" t="n">
        <f aca="false">VLOOKUP(B2156, $R$9:$S$13, 2)</f>
        <v>36697</v>
      </c>
      <c r="D2156" s="34" t="n">
        <f aca="false">IF(OR(C2156=B2156, AND(C2156&lt;&gt;C2155, C2155&gt;B2155)), 1, 0)</f>
        <v>0</v>
      </c>
      <c r="E2156" s="4" t="n">
        <f aca="false" t="array" ref="E2156:E2156">INDEX($A$9:A2155, MAX(IF($D$9:D2155=1, ROW(D$9:$D2155)-ROW($D$9)+1, 0)))</f>
        <v>46832</v>
      </c>
      <c r="F2156" s="36" t="n">
        <f aca="false">(A2156-$A$2)/365.25</f>
        <v>8.22724161533196</v>
      </c>
      <c r="G2156" s="37" t="n">
        <f aca="false">INDEX('Default Prob'!$P$5:$P$14,MIN(1+_xlfn.IFNA(MATCH(F2156,'Default Prob'!$F$5:$F$14,1),0),COUNT('Default Prob'!$P$5:$P$14)))</f>
        <v>0.0346328858618064</v>
      </c>
      <c r="H2156" s="37" t="n">
        <f aca="false">H2155*EXP(-G2155*(F2156-F2155))</f>
        <v>0.716541430181968</v>
      </c>
      <c r="I2156" s="38" t="n">
        <f aca="false">H2155-H2156</f>
        <v>6.79454459180384E-005</v>
      </c>
      <c r="J2156" s="39" t="n">
        <f aca="false">INDEX('Default Prob'!$C$3:$C$20, _xlfn.IFNA(MATCH(F2156, 'Default Prob'!$B$3:$B$20, 1), 1))</f>
        <v>-0.00236</v>
      </c>
      <c r="K2156" s="40" t="n">
        <f aca="false">1/((1+J2156)^F2156)</f>
        <v>1.01962940979278</v>
      </c>
      <c r="L2156" s="41" t="n">
        <f aca="false">IF(AND(D2156, A2156 &lt;= $G$2), $D$5*$D$2*(A2156-E2156)/365.25, 0)</f>
        <v>0</v>
      </c>
      <c r="M2156" s="41" t="n">
        <f aca="false">IF(A2156&lt;=$G$2, $D$5*$D$2*(A2156-E2156)/365.25, 0)</f>
        <v>0</v>
      </c>
      <c r="N2156" s="42" t="n">
        <f aca="false">(L2156*H2156 + M2156*I2156) * K2156</f>
        <v>0</v>
      </c>
      <c r="O2156" s="43" t="n">
        <f aca="false">IF(A2156&lt;=$G$2, $D$2*(1-$D$3), 0)</f>
        <v>0</v>
      </c>
      <c r="P2156" s="44" t="n">
        <f aca="false">O2156*I2156*K2156</f>
        <v>0</v>
      </c>
    </row>
    <row r="2157" customFormat="false" ht="15" hidden="false" customHeight="false" outlineLevel="0" collapsed="false">
      <c r="A2157" s="4" t="n">
        <f aca="false">WORKDAY(A2156, 1)</f>
        <v>46902</v>
      </c>
      <c r="B2157" s="33" t="n">
        <f aca="false">DATE(2000, MONTH(A2157), DAY(A2157))</f>
        <v>36675</v>
      </c>
      <c r="C2157" s="33" t="n">
        <f aca="false">VLOOKUP(B2157, $R$9:$S$13, 2)</f>
        <v>36697</v>
      </c>
      <c r="D2157" s="34" t="n">
        <f aca="false">IF(OR(C2157=B2157, AND(C2157&lt;&gt;C2156, C2156&gt;B2156)), 1, 0)</f>
        <v>0</v>
      </c>
      <c r="E2157" s="4" t="n">
        <f aca="false" t="array" ref="E2157:E2157">INDEX($A$9:A2156, MAX(IF($D$9:D2156=1, ROW(D$9:$D2156)-ROW($D$9)+1, 0)))</f>
        <v>46832</v>
      </c>
      <c r="F2157" s="36" t="n">
        <f aca="false">(A2157-$A$2)/365.25</f>
        <v>8.23545516769336</v>
      </c>
      <c r="G2157" s="37" t="n">
        <f aca="false">INDEX('Default Prob'!$P$5:$P$14,MIN(1+_xlfn.IFNA(MATCH(F2157,'Default Prob'!$F$5:$F$14,1),0),COUNT('Default Prob'!$P$5:$P$14)))</f>
        <v>0.0346328858618064</v>
      </c>
      <c r="H2157" s="37" t="n">
        <f aca="false">H2156*EXP(-G2156*(F2157-F2156))</f>
        <v>0.716337632495328</v>
      </c>
      <c r="I2157" s="38" t="n">
        <f aca="false">H2156-H2157</f>
        <v>0.000203797686640139</v>
      </c>
      <c r="J2157" s="39" t="n">
        <f aca="false">INDEX('Default Prob'!$C$3:$C$20, _xlfn.IFNA(MATCH(F2157, 'Default Prob'!$B$3:$B$20, 1), 1))</f>
        <v>-0.00236</v>
      </c>
      <c r="K2157" s="40" t="n">
        <f aca="false">1/((1+J2157)^F2157)</f>
        <v>1.01964919782336</v>
      </c>
      <c r="L2157" s="41" t="n">
        <f aca="false">IF(AND(D2157, A2157 &lt;= $G$2), $D$5*$D$2*(A2157-E2157)/365.25, 0)</f>
        <v>0</v>
      </c>
      <c r="M2157" s="41" t="n">
        <f aca="false">IF(A2157&lt;=$G$2, $D$5*$D$2*(A2157-E2157)/365.25, 0)</f>
        <v>0</v>
      </c>
      <c r="N2157" s="42" t="n">
        <f aca="false">(L2157*H2157 + M2157*I2157) * K2157</f>
        <v>0</v>
      </c>
      <c r="O2157" s="43" t="n">
        <f aca="false">IF(A2157&lt;=$G$2, $D$2*(1-$D$3), 0)</f>
        <v>0</v>
      </c>
      <c r="P2157" s="44" t="n">
        <f aca="false">O2157*I2157*K2157</f>
        <v>0</v>
      </c>
    </row>
    <row r="2158" customFormat="false" ht="15" hidden="false" customHeight="false" outlineLevel="0" collapsed="false">
      <c r="A2158" s="4" t="n">
        <f aca="false">WORKDAY(A2157, 1)</f>
        <v>46903</v>
      </c>
      <c r="B2158" s="33" t="n">
        <f aca="false">DATE(2000, MONTH(A2158), DAY(A2158))</f>
        <v>36676</v>
      </c>
      <c r="C2158" s="33" t="n">
        <f aca="false">VLOOKUP(B2158, $R$9:$S$13, 2)</f>
        <v>36697</v>
      </c>
      <c r="D2158" s="34" t="n">
        <f aca="false">IF(OR(C2158=B2158, AND(C2158&lt;&gt;C2157, C2157&gt;B2157)), 1, 0)</f>
        <v>0</v>
      </c>
      <c r="E2158" s="4" t="n">
        <f aca="false" t="array" ref="E2158:E2158">INDEX($A$9:A2157, MAX(IF($D$9:D2157=1, ROW(D$9:$D2157)-ROW($D$9)+1, 0)))</f>
        <v>46832</v>
      </c>
      <c r="F2158" s="36" t="n">
        <f aca="false">(A2158-$A$2)/365.25</f>
        <v>8.23819301848049</v>
      </c>
      <c r="G2158" s="37" t="n">
        <f aca="false">INDEX('Default Prob'!$P$5:$P$14,MIN(1+_xlfn.IFNA(MATCH(F2158,'Default Prob'!$F$5:$F$14,1),0),COUNT('Default Prob'!$P$5:$P$14)))</f>
        <v>0.0346328858618064</v>
      </c>
      <c r="H2158" s="37" t="n">
        <f aca="false">H2157*EXP(-G2157*(F2158-F2157))</f>
        <v>0.716269712814783</v>
      </c>
      <c r="I2158" s="38" t="n">
        <f aca="false">H2157-H2158</f>
        <v>6.7919680544426E-005</v>
      </c>
      <c r="J2158" s="39" t="n">
        <f aca="false">INDEX('Default Prob'!$C$3:$C$20, _xlfn.IFNA(MATCH(F2158, 'Default Prob'!$B$3:$B$20, 1), 1))</f>
        <v>-0.00236</v>
      </c>
      <c r="K2158" s="40" t="n">
        <f aca="false">1/((1+J2158)^F2158)</f>
        <v>1.0196557939189</v>
      </c>
      <c r="L2158" s="41" t="n">
        <f aca="false">IF(AND(D2158, A2158 &lt;= $G$2), $D$5*$D$2*(A2158-E2158)/365.25, 0)</f>
        <v>0</v>
      </c>
      <c r="M2158" s="41" t="n">
        <f aca="false">IF(A2158&lt;=$G$2, $D$5*$D$2*(A2158-E2158)/365.25, 0)</f>
        <v>0</v>
      </c>
      <c r="N2158" s="42" t="n">
        <f aca="false">(L2158*H2158 + M2158*I2158) * K2158</f>
        <v>0</v>
      </c>
      <c r="O2158" s="43" t="n">
        <f aca="false">IF(A2158&lt;=$G$2, $D$2*(1-$D$3), 0)</f>
        <v>0</v>
      </c>
      <c r="P2158" s="44" t="n">
        <f aca="false">O2158*I2158*K2158</f>
        <v>0</v>
      </c>
    </row>
    <row r="2159" customFormat="false" ht="15" hidden="false" customHeight="false" outlineLevel="0" collapsed="false">
      <c r="A2159" s="4" t="n">
        <f aca="false">WORKDAY(A2158, 1)</f>
        <v>46904</v>
      </c>
      <c r="B2159" s="33" t="n">
        <f aca="false">DATE(2000, MONTH(A2159), DAY(A2159))</f>
        <v>36677</v>
      </c>
      <c r="C2159" s="33" t="n">
        <f aca="false">VLOOKUP(B2159, $R$9:$S$13, 2)</f>
        <v>36697</v>
      </c>
      <c r="D2159" s="34" t="n">
        <f aca="false">IF(OR(C2159=B2159, AND(C2159&lt;&gt;C2158, C2158&gt;B2158)), 1, 0)</f>
        <v>0</v>
      </c>
      <c r="E2159" s="4" t="n">
        <f aca="false" t="array" ref="E2159:E2159">INDEX($A$9:A2158, MAX(IF($D$9:D2158=1, ROW(D$9:$D2158)-ROW($D$9)+1, 0)))</f>
        <v>46832</v>
      </c>
      <c r="F2159" s="36" t="n">
        <f aca="false">(A2159-$A$2)/365.25</f>
        <v>8.24093086926763</v>
      </c>
      <c r="G2159" s="37" t="n">
        <f aca="false">INDEX('Default Prob'!$P$5:$P$14,MIN(1+_xlfn.IFNA(MATCH(F2159,'Default Prob'!$F$5:$F$14,1),0),COUNT('Default Prob'!$P$5:$P$14)))</f>
        <v>0.0346328858618064</v>
      </c>
      <c r="H2159" s="37" t="n">
        <f aca="false">H2158*EXP(-G2158*(F2159-F2158))</f>
        <v>0.716201799574056</v>
      </c>
      <c r="I2159" s="38" t="n">
        <f aca="false">H2158-H2159</f>
        <v>6.79132407278571E-005</v>
      </c>
      <c r="J2159" s="39" t="n">
        <f aca="false">INDEX('Default Prob'!$C$3:$C$20, _xlfn.IFNA(MATCH(F2159, 'Default Prob'!$B$3:$B$20, 1), 1))</f>
        <v>-0.00236</v>
      </c>
      <c r="K2159" s="40" t="n">
        <f aca="false">1/((1+J2159)^F2159)</f>
        <v>1.0196623900571</v>
      </c>
      <c r="L2159" s="41" t="n">
        <f aca="false">IF(AND(D2159, A2159 &lt;= $G$2), $D$5*$D$2*(A2159-E2159)/365.25, 0)</f>
        <v>0</v>
      </c>
      <c r="M2159" s="41" t="n">
        <f aca="false">IF(A2159&lt;=$G$2, $D$5*$D$2*(A2159-E2159)/365.25, 0)</f>
        <v>0</v>
      </c>
      <c r="N2159" s="42" t="n">
        <f aca="false">(L2159*H2159 + M2159*I2159) * K2159</f>
        <v>0</v>
      </c>
      <c r="O2159" s="43" t="n">
        <f aca="false">IF(A2159&lt;=$G$2, $D$2*(1-$D$3), 0)</f>
        <v>0</v>
      </c>
      <c r="P2159" s="44" t="n">
        <f aca="false">O2159*I2159*K2159</f>
        <v>0</v>
      </c>
    </row>
    <row r="2160" customFormat="false" ht="15" hidden="false" customHeight="false" outlineLevel="0" collapsed="false">
      <c r="A2160" s="4" t="n">
        <f aca="false">WORKDAY(A2159, 1)</f>
        <v>46905</v>
      </c>
      <c r="B2160" s="33" t="n">
        <f aca="false">DATE(2000, MONTH(A2160), DAY(A2160))</f>
        <v>36678</v>
      </c>
      <c r="C2160" s="33" t="n">
        <f aca="false">VLOOKUP(B2160, $R$9:$S$13, 2)</f>
        <v>36697</v>
      </c>
      <c r="D2160" s="34" t="n">
        <f aca="false">IF(OR(C2160=B2160, AND(C2160&lt;&gt;C2159, C2159&gt;B2159)), 1, 0)</f>
        <v>0</v>
      </c>
      <c r="E2160" s="4" t="n">
        <f aca="false" t="array" ref="E2160:E2160">INDEX($A$9:A2159, MAX(IF($D$9:D2159=1, ROW(D$9:$D2159)-ROW($D$9)+1, 0)))</f>
        <v>46832</v>
      </c>
      <c r="F2160" s="36" t="n">
        <f aca="false">(A2160-$A$2)/365.25</f>
        <v>8.24366872005476</v>
      </c>
      <c r="G2160" s="37" t="n">
        <f aca="false">INDEX('Default Prob'!$P$5:$P$14,MIN(1+_xlfn.IFNA(MATCH(F2160,'Default Prob'!$F$5:$F$14,1),0),COUNT('Default Prob'!$P$5:$P$14)))</f>
        <v>0.0346328858618064</v>
      </c>
      <c r="H2160" s="37" t="n">
        <f aca="false">H2159*EXP(-G2159*(F2160-F2159))</f>
        <v>0.716133892772534</v>
      </c>
      <c r="I2160" s="38" t="n">
        <f aca="false">H2159-H2160</f>
        <v>6.79068015216888E-005</v>
      </c>
      <c r="J2160" s="39" t="n">
        <f aca="false">INDEX('Default Prob'!$C$3:$C$20, _xlfn.IFNA(MATCH(F2160, 'Default Prob'!$B$3:$B$20, 1), 1))</f>
        <v>-0.00236</v>
      </c>
      <c r="K2160" s="40" t="n">
        <f aca="false">1/((1+J2160)^F2160)</f>
        <v>1.01966898623797</v>
      </c>
      <c r="L2160" s="41" t="n">
        <f aca="false">IF(AND(D2160, A2160 &lt;= $G$2), $D$5*$D$2*(A2160-E2160)/365.25, 0)</f>
        <v>0</v>
      </c>
      <c r="M2160" s="41" t="n">
        <f aca="false">IF(A2160&lt;=$G$2, $D$5*$D$2*(A2160-E2160)/365.25, 0)</f>
        <v>0</v>
      </c>
      <c r="N2160" s="42" t="n">
        <f aca="false">(L2160*H2160 + M2160*I2160) * K2160</f>
        <v>0</v>
      </c>
      <c r="O2160" s="43" t="n">
        <f aca="false">IF(A2160&lt;=$G$2, $D$2*(1-$D$3), 0)</f>
        <v>0</v>
      </c>
      <c r="P2160" s="44" t="n">
        <f aca="false">O2160*I2160*K2160</f>
        <v>0</v>
      </c>
    </row>
    <row r="2161" customFormat="false" ht="15" hidden="false" customHeight="false" outlineLevel="0" collapsed="false">
      <c r="A2161" s="4" t="n">
        <f aca="false">WORKDAY(A2160, 1)</f>
        <v>46906</v>
      </c>
      <c r="B2161" s="33" t="n">
        <f aca="false">DATE(2000, MONTH(A2161), DAY(A2161))</f>
        <v>36679</v>
      </c>
      <c r="C2161" s="33" t="n">
        <f aca="false">VLOOKUP(B2161, $R$9:$S$13, 2)</f>
        <v>36697</v>
      </c>
      <c r="D2161" s="34" t="n">
        <f aca="false">IF(OR(C2161=B2161, AND(C2161&lt;&gt;C2160, C2160&gt;B2160)), 1, 0)</f>
        <v>0</v>
      </c>
      <c r="E2161" s="4" t="n">
        <f aca="false" t="array" ref="E2161:E2161">INDEX($A$9:A2160, MAX(IF($D$9:D2160=1, ROW(D$9:$D2160)-ROW($D$9)+1, 0)))</f>
        <v>46832</v>
      </c>
      <c r="F2161" s="36" t="n">
        <f aca="false">(A2161-$A$2)/365.25</f>
        <v>8.24640657084189</v>
      </c>
      <c r="G2161" s="37" t="n">
        <f aca="false">INDEX('Default Prob'!$P$5:$P$14,MIN(1+_xlfn.IFNA(MATCH(F2161,'Default Prob'!$F$5:$F$14,1),0),COUNT('Default Prob'!$P$5:$P$14)))</f>
        <v>0.0346328858618064</v>
      </c>
      <c r="H2161" s="37" t="n">
        <f aca="false">H2160*EXP(-G2160*(F2161-F2160))</f>
        <v>0.716065992409608</v>
      </c>
      <c r="I2161" s="38" t="n">
        <f aca="false">H2160-H2161</f>
        <v>6.79003629262542E-005</v>
      </c>
      <c r="J2161" s="39" t="n">
        <f aca="false">INDEX('Default Prob'!$C$3:$C$20, _xlfn.IFNA(MATCH(F2161, 'Default Prob'!$B$3:$B$20, 1), 1))</f>
        <v>-0.00236</v>
      </c>
      <c r="K2161" s="40" t="n">
        <f aca="false">1/((1+J2161)^F2161)</f>
        <v>1.01967558246152</v>
      </c>
      <c r="L2161" s="41" t="n">
        <f aca="false">IF(AND(D2161, A2161 &lt;= $G$2), $D$5*$D$2*(A2161-E2161)/365.25, 0)</f>
        <v>0</v>
      </c>
      <c r="M2161" s="41" t="n">
        <f aca="false">IF(A2161&lt;=$G$2, $D$5*$D$2*(A2161-E2161)/365.25, 0)</f>
        <v>0</v>
      </c>
      <c r="N2161" s="42" t="n">
        <f aca="false">(L2161*H2161 + M2161*I2161) * K2161</f>
        <v>0</v>
      </c>
      <c r="O2161" s="43" t="n">
        <f aca="false">IF(A2161&lt;=$G$2, $D$2*(1-$D$3), 0)</f>
        <v>0</v>
      </c>
      <c r="P2161" s="44" t="n">
        <f aca="false">O2161*I2161*K2161</f>
        <v>0</v>
      </c>
    </row>
    <row r="2162" customFormat="false" ht="15" hidden="false" customHeight="false" outlineLevel="0" collapsed="false">
      <c r="A2162" s="4" t="n">
        <f aca="false">WORKDAY(A2161, 1)</f>
        <v>46909</v>
      </c>
      <c r="B2162" s="33" t="n">
        <f aca="false">DATE(2000, MONTH(A2162), DAY(A2162))</f>
        <v>36682</v>
      </c>
      <c r="C2162" s="33" t="n">
        <f aca="false">VLOOKUP(B2162, $R$9:$S$13, 2)</f>
        <v>36697</v>
      </c>
      <c r="D2162" s="34" t="n">
        <f aca="false">IF(OR(C2162=B2162, AND(C2162&lt;&gt;C2161, C2161&gt;B2161)), 1, 0)</f>
        <v>0</v>
      </c>
      <c r="E2162" s="4" t="n">
        <f aca="false" t="array" ref="E2162:E2162">INDEX($A$9:A2161, MAX(IF($D$9:D2161=1, ROW(D$9:$D2161)-ROW($D$9)+1, 0)))</f>
        <v>46832</v>
      </c>
      <c r="F2162" s="36" t="n">
        <f aca="false">(A2162-$A$2)/365.25</f>
        <v>8.25462012320329</v>
      </c>
      <c r="G2162" s="37" t="n">
        <f aca="false">INDEX('Default Prob'!$P$5:$P$14,MIN(1+_xlfn.IFNA(MATCH(F2162,'Default Prob'!$F$5:$F$14,1),0),COUNT('Default Prob'!$P$5:$P$14)))</f>
        <v>0.0346328858618064</v>
      </c>
      <c r="H2162" s="37" t="n">
        <f aca="false">H2161*EXP(-G2161*(F2162-F2161))</f>
        <v>0.715862329946298</v>
      </c>
      <c r="I2162" s="38" t="n">
        <f aca="false">H2161-H2162</f>
        <v>0.000203662463310161</v>
      </c>
      <c r="J2162" s="39" t="n">
        <f aca="false">INDEX('Default Prob'!$C$3:$C$20, _xlfn.IFNA(MATCH(F2162, 'Default Prob'!$B$3:$B$20, 1), 1))</f>
        <v>-0.00236</v>
      </c>
      <c r="K2162" s="40" t="n">
        <f aca="false">1/((1+J2162)^F2162)</f>
        <v>1.01969537138818</v>
      </c>
      <c r="L2162" s="41" t="n">
        <f aca="false">IF(AND(D2162, A2162 &lt;= $G$2), $D$5*$D$2*(A2162-E2162)/365.25, 0)</f>
        <v>0</v>
      </c>
      <c r="M2162" s="41" t="n">
        <f aca="false">IF(A2162&lt;=$G$2, $D$5*$D$2*(A2162-E2162)/365.25, 0)</f>
        <v>0</v>
      </c>
      <c r="N2162" s="42" t="n">
        <f aca="false">(L2162*H2162 + M2162*I2162) * K2162</f>
        <v>0</v>
      </c>
      <c r="O2162" s="43" t="n">
        <f aca="false">IF(A2162&lt;=$G$2, $D$2*(1-$D$3), 0)</f>
        <v>0</v>
      </c>
      <c r="P2162" s="44" t="n">
        <f aca="false">O2162*I2162*K2162</f>
        <v>0</v>
      </c>
    </row>
    <row r="2163" customFormat="false" ht="15" hidden="false" customHeight="false" outlineLevel="0" collapsed="false">
      <c r="A2163" s="4" t="n">
        <f aca="false">WORKDAY(A2162, 1)</f>
        <v>46910</v>
      </c>
      <c r="B2163" s="33" t="n">
        <f aca="false">DATE(2000, MONTH(A2163), DAY(A2163))</f>
        <v>36683</v>
      </c>
      <c r="C2163" s="33" t="n">
        <f aca="false">VLOOKUP(B2163, $R$9:$S$13, 2)</f>
        <v>36697</v>
      </c>
      <c r="D2163" s="34" t="n">
        <f aca="false">IF(OR(C2163=B2163, AND(C2163&lt;&gt;C2162, C2162&gt;B2162)), 1, 0)</f>
        <v>0</v>
      </c>
      <c r="E2163" s="4" t="n">
        <f aca="false" t="array" ref="E2163:E2163">INDEX($A$9:A2162, MAX(IF($D$9:D2162=1, ROW(D$9:$D2162)-ROW($D$9)+1, 0)))</f>
        <v>46832</v>
      </c>
      <c r="F2163" s="36" t="n">
        <f aca="false">(A2163-$A$2)/365.25</f>
        <v>8.25735797399042</v>
      </c>
      <c r="G2163" s="37" t="n">
        <f aca="false">INDEX('Default Prob'!$P$5:$P$14,MIN(1+_xlfn.IFNA(MATCH(F2163,'Default Prob'!$F$5:$F$14,1),0),COUNT('Default Prob'!$P$5:$P$14)))</f>
        <v>0.0346328858618064</v>
      </c>
      <c r="H2163" s="37" t="n">
        <f aca="false">H2162*EXP(-G2162*(F2163-F2162))</f>
        <v>0.715794455331649</v>
      </c>
      <c r="I2163" s="38" t="n">
        <f aca="false">H2162-H2163</f>
        <v>6.7874614648411E-005</v>
      </c>
      <c r="J2163" s="39" t="n">
        <f aca="false">INDEX('Default Prob'!$C$3:$C$20, _xlfn.IFNA(MATCH(F2163, 'Default Prob'!$B$3:$B$20, 1), 1))</f>
        <v>-0.00236</v>
      </c>
      <c r="K2163" s="40" t="n">
        <f aca="false">1/((1+J2163)^F2163)</f>
        <v>1.01970196778241</v>
      </c>
      <c r="L2163" s="41" t="n">
        <f aca="false">IF(AND(D2163, A2163 &lt;= $G$2), $D$5*$D$2*(A2163-E2163)/365.25, 0)</f>
        <v>0</v>
      </c>
      <c r="M2163" s="41" t="n">
        <f aca="false">IF(A2163&lt;=$G$2, $D$5*$D$2*(A2163-E2163)/365.25, 0)</f>
        <v>0</v>
      </c>
      <c r="N2163" s="42" t="n">
        <f aca="false">(L2163*H2163 + M2163*I2163) * K2163</f>
        <v>0</v>
      </c>
      <c r="O2163" s="43" t="n">
        <f aca="false">IF(A2163&lt;=$G$2, $D$2*(1-$D$3), 0)</f>
        <v>0</v>
      </c>
      <c r="P2163" s="44" t="n">
        <f aca="false">O2163*I2163*K2163</f>
        <v>0</v>
      </c>
    </row>
    <row r="2164" customFormat="false" ht="15" hidden="false" customHeight="false" outlineLevel="0" collapsed="false">
      <c r="A2164" s="4" t="n">
        <f aca="false">WORKDAY(A2163, 1)</f>
        <v>46911</v>
      </c>
      <c r="B2164" s="33" t="n">
        <f aca="false">DATE(2000, MONTH(A2164), DAY(A2164))</f>
        <v>36684</v>
      </c>
      <c r="C2164" s="33" t="n">
        <f aca="false">VLOOKUP(B2164, $R$9:$S$13, 2)</f>
        <v>36697</v>
      </c>
      <c r="D2164" s="34" t="n">
        <f aca="false">IF(OR(C2164=B2164, AND(C2164&lt;&gt;C2163, C2163&gt;B2163)), 1, 0)</f>
        <v>0</v>
      </c>
      <c r="E2164" s="4" t="n">
        <f aca="false" t="array" ref="E2164:E2164">INDEX($A$9:A2163, MAX(IF($D$9:D2163=1, ROW(D$9:$D2163)-ROW($D$9)+1, 0)))</f>
        <v>46832</v>
      </c>
      <c r="F2164" s="36" t="n">
        <f aca="false">(A2164-$A$2)/365.25</f>
        <v>8.26009582477755</v>
      </c>
      <c r="G2164" s="37" t="n">
        <f aca="false">INDEX('Default Prob'!$P$5:$P$14,MIN(1+_xlfn.IFNA(MATCH(F2164,'Default Prob'!$F$5:$F$14,1),0),COUNT('Default Prob'!$P$5:$P$14)))</f>
        <v>0.0346328858618064</v>
      </c>
      <c r="H2164" s="37" t="n">
        <f aca="false">H2163*EXP(-G2163*(F2164-F2163))</f>
        <v>0.715726587152544</v>
      </c>
      <c r="I2164" s="38" t="n">
        <f aca="false">H2163-H2164</f>
        <v>6.78681791046465E-005</v>
      </c>
      <c r="J2164" s="39" t="n">
        <f aca="false">INDEX('Default Prob'!$C$3:$C$20, _xlfn.IFNA(MATCH(F2164, 'Default Prob'!$B$3:$B$20, 1), 1))</f>
        <v>-0.00236</v>
      </c>
      <c r="K2164" s="40" t="n">
        <f aca="false">1/((1+J2164)^F2164)</f>
        <v>1.01970856421932</v>
      </c>
      <c r="L2164" s="41" t="n">
        <f aca="false">IF(AND(D2164, A2164 &lt;= $G$2), $D$5*$D$2*(A2164-E2164)/365.25, 0)</f>
        <v>0</v>
      </c>
      <c r="M2164" s="41" t="n">
        <f aca="false">IF(A2164&lt;=$G$2, $D$5*$D$2*(A2164-E2164)/365.25, 0)</f>
        <v>0</v>
      </c>
      <c r="N2164" s="42" t="n">
        <f aca="false">(L2164*H2164 + M2164*I2164) * K2164</f>
        <v>0</v>
      </c>
      <c r="O2164" s="43" t="n">
        <f aca="false">IF(A2164&lt;=$G$2, $D$2*(1-$D$3), 0)</f>
        <v>0</v>
      </c>
      <c r="P2164" s="44" t="n">
        <f aca="false">O2164*I2164*K2164</f>
        <v>0</v>
      </c>
    </row>
    <row r="2165" customFormat="false" ht="15" hidden="false" customHeight="false" outlineLevel="0" collapsed="false">
      <c r="A2165" s="4" t="n">
        <f aca="false">WORKDAY(A2164, 1)</f>
        <v>46912</v>
      </c>
      <c r="B2165" s="33" t="n">
        <f aca="false">DATE(2000, MONTH(A2165), DAY(A2165))</f>
        <v>36685</v>
      </c>
      <c r="C2165" s="33" t="n">
        <f aca="false">VLOOKUP(B2165, $R$9:$S$13, 2)</f>
        <v>36697</v>
      </c>
      <c r="D2165" s="34" t="n">
        <f aca="false">IF(OR(C2165=B2165, AND(C2165&lt;&gt;C2164, C2164&gt;B2164)), 1, 0)</f>
        <v>0</v>
      </c>
      <c r="E2165" s="4" t="n">
        <f aca="false" t="array" ref="E2165:E2165">INDEX($A$9:A2164, MAX(IF($D$9:D2164=1, ROW(D$9:$D2164)-ROW($D$9)+1, 0)))</f>
        <v>46832</v>
      </c>
      <c r="F2165" s="36" t="n">
        <f aca="false">(A2165-$A$2)/365.25</f>
        <v>8.26283367556468</v>
      </c>
      <c r="G2165" s="37" t="n">
        <f aca="false">INDEX('Default Prob'!$P$5:$P$14,MIN(1+_xlfn.IFNA(MATCH(F2165,'Default Prob'!$F$5:$F$14,1),0),COUNT('Default Prob'!$P$5:$P$14)))</f>
        <v>0.0346328858618064</v>
      </c>
      <c r="H2165" s="37" t="n">
        <f aca="false">H2164*EXP(-G2164*(F2165-F2164))</f>
        <v>0.715658725408373</v>
      </c>
      <c r="I2165" s="38" t="n">
        <f aca="false">H2164-H2165</f>
        <v>6.78617441711715E-005</v>
      </c>
      <c r="J2165" s="39" t="n">
        <f aca="false">INDEX('Default Prob'!$C$3:$C$20, _xlfn.IFNA(MATCH(F2165, 'Default Prob'!$B$3:$B$20, 1), 1))</f>
        <v>-0.00236</v>
      </c>
      <c r="K2165" s="40" t="n">
        <f aca="false">1/((1+J2165)^F2165)</f>
        <v>1.01971516069889</v>
      </c>
      <c r="L2165" s="41" t="n">
        <f aca="false">IF(AND(D2165, A2165 &lt;= $G$2), $D$5*$D$2*(A2165-E2165)/365.25, 0)</f>
        <v>0</v>
      </c>
      <c r="M2165" s="41" t="n">
        <f aca="false">IF(A2165&lt;=$G$2, $D$5*$D$2*(A2165-E2165)/365.25, 0)</f>
        <v>0</v>
      </c>
      <c r="N2165" s="42" t="n">
        <f aca="false">(L2165*H2165 + M2165*I2165) * K2165</f>
        <v>0</v>
      </c>
      <c r="O2165" s="43" t="n">
        <f aca="false">IF(A2165&lt;=$G$2, $D$2*(1-$D$3), 0)</f>
        <v>0</v>
      </c>
      <c r="P2165" s="44" t="n">
        <f aca="false">O2165*I2165*K2165</f>
        <v>0</v>
      </c>
    </row>
    <row r="2166" customFormat="false" ht="15" hidden="false" customHeight="false" outlineLevel="0" collapsed="false">
      <c r="A2166" s="4" t="n">
        <f aca="false">WORKDAY(A2165, 1)</f>
        <v>46913</v>
      </c>
      <c r="B2166" s="33" t="n">
        <f aca="false">DATE(2000, MONTH(A2166), DAY(A2166))</f>
        <v>36686</v>
      </c>
      <c r="C2166" s="33" t="n">
        <f aca="false">VLOOKUP(B2166, $R$9:$S$13, 2)</f>
        <v>36697</v>
      </c>
      <c r="D2166" s="34" t="n">
        <f aca="false">IF(OR(C2166=B2166, AND(C2166&lt;&gt;C2165, C2165&gt;B2165)), 1, 0)</f>
        <v>0</v>
      </c>
      <c r="E2166" s="4" t="n">
        <f aca="false" t="array" ref="E2166:E2166">INDEX($A$9:A2165, MAX(IF($D$9:D2165=1, ROW(D$9:$D2165)-ROW($D$9)+1, 0)))</f>
        <v>46832</v>
      </c>
      <c r="F2166" s="36" t="n">
        <f aca="false">(A2166-$A$2)/365.25</f>
        <v>8.26557152635181</v>
      </c>
      <c r="G2166" s="37" t="n">
        <f aca="false">INDEX('Default Prob'!$P$5:$P$14,MIN(1+_xlfn.IFNA(MATCH(F2166,'Default Prob'!$F$5:$F$14,1),0),COUNT('Default Prob'!$P$5:$P$14)))</f>
        <v>0.0346328858618064</v>
      </c>
      <c r="H2166" s="37" t="n">
        <f aca="false">H2165*EXP(-G2165*(F2166-F2165))</f>
        <v>0.715590870098526</v>
      </c>
      <c r="I2166" s="38" t="n">
        <f aca="false">H2165-H2166</f>
        <v>6.78553098477641E-005</v>
      </c>
      <c r="J2166" s="39" t="n">
        <f aca="false">INDEX('Default Prob'!$C$3:$C$20, _xlfn.IFNA(MATCH(F2166, 'Default Prob'!$B$3:$B$20, 1), 1))</f>
        <v>-0.00236</v>
      </c>
      <c r="K2166" s="40" t="n">
        <f aca="false">1/((1+J2166)^F2166)</f>
        <v>1.01972175722114</v>
      </c>
      <c r="L2166" s="41" t="n">
        <f aca="false">IF(AND(D2166, A2166 &lt;= $G$2), $D$5*$D$2*(A2166-E2166)/365.25, 0)</f>
        <v>0</v>
      </c>
      <c r="M2166" s="41" t="n">
        <f aca="false">IF(A2166&lt;=$G$2, $D$5*$D$2*(A2166-E2166)/365.25, 0)</f>
        <v>0</v>
      </c>
      <c r="N2166" s="42" t="n">
        <f aca="false">(L2166*H2166 + M2166*I2166) * K2166</f>
        <v>0</v>
      </c>
      <c r="O2166" s="43" t="n">
        <f aca="false">IF(A2166&lt;=$G$2, $D$2*(1-$D$3), 0)</f>
        <v>0</v>
      </c>
      <c r="P2166" s="44" t="n">
        <f aca="false">O2166*I2166*K2166</f>
        <v>0</v>
      </c>
    </row>
    <row r="2167" customFormat="false" ht="15" hidden="false" customHeight="false" outlineLevel="0" collapsed="false">
      <c r="A2167" s="4" t="n">
        <f aca="false">WORKDAY(A2166, 1)</f>
        <v>46916</v>
      </c>
      <c r="B2167" s="33" t="n">
        <f aca="false">DATE(2000, MONTH(A2167), DAY(A2167))</f>
        <v>36689</v>
      </c>
      <c r="C2167" s="33" t="n">
        <f aca="false">VLOOKUP(B2167, $R$9:$S$13, 2)</f>
        <v>36697</v>
      </c>
      <c r="D2167" s="34" t="n">
        <f aca="false">IF(OR(C2167=B2167, AND(C2167&lt;&gt;C2166, C2166&gt;B2166)), 1, 0)</f>
        <v>0</v>
      </c>
      <c r="E2167" s="4" t="n">
        <f aca="false" t="array" ref="E2167:E2167">INDEX($A$9:A2166, MAX(IF($D$9:D2166=1, ROW(D$9:$D2166)-ROW($D$9)+1, 0)))</f>
        <v>46832</v>
      </c>
      <c r="F2167" s="36" t="n">
        <f aca="false">(A2167-$A$2)/365.25</f>
        <v>8.27378507871321</v>
      </c>
      <c r="G2167" s="37" t="n">
        <f aca="false">INDEX('Default Prob'!$P$5:$P$14,MIN(1+_xlfn.IFNA(MATCH(F2167,'Default Prob'!$F$5:$F$14,1),0),COUNT('Default Prob'!$P$5:$P$14)))</f>
        <v>0.0346328858618064</v>
      </c>
      <c r="H2167" s="37" t="n">
        <f aca="false">H2166*EXP(-G2166*(F2167-F2166))</f>
        <v>0.715387342768822</v>
      </c>
      <c r="I2167" s="38" t="n">
        <f aca="false">H2166-H2167</f>
        <v>0.000203527329703523</v>
      </c>
      <c r="J2167" s="39" t="n">
        <f aca="false">INDEX('Default Prob'!$C$3:$C$20, _xlfn.IFNA(MATCH(F2167, 'Default Prob'!$B$3:$B$20, 1), 1))</f>
        <v>-0.00236</v>
      </c>
      <c r="K2167" s="40" t="n">
        <f aca="false">1/((1+J2167)^F2167)</f>
        <v>1.01974154704392</v>
      </c>
      <c r="L2167" s="41" t="n">
        <f aca="false">IF(AND(D2167, A2167 &lt;= $G$2), $D$5*$D$2*(A2167-E2167)/365.25, 0)</f>
        <v>0</v>
      </c>
      <c r="M2167" s="41" t="n">
        <f aca="false">IF(A2167&lt;=$G$2, $D$5*$D$2*(A2167-E2167)/365.25, 0)</f>
        <v>0</v>
      </c>
      <c r="N2167" s="42" t="n">
        <f aca="false">(L2167*H2167 + M2167*I2167) * K2167</f>
        <v>0</v>
      </c>
      <c r="O2167" s="43" t="n">
        <f aca="false">IF(A2167&lt;=$G$2, $D$2*(1-$D$3), 0)</f>
        <v>0</v>
      </c>
      <c r="P2167" s="44" t="n">
        <f aca="false">O2167*I2167*K2167</f>
        <v>0</v>
      </c>
    </row>
    <row r="2168" customFormat="false" ht="15" hidden="false" customHeight="false" outlineLevel="0" collapsed="false">
      <c r="A2168" s="4" t="n">
        <f aca="false">WORKDAY(A2167, 1)</f>
        <v>46917</v>
      </c>
      <c r="B2168" s="33" t="n">
        <f aca="false">DATE(2000, MONTH(A2168), DAY(A2168))</f>
        <v>36690</v>
      </c>
      <c r="C2168" s="33" t="n">
        <f aca="false">VLOOKUP(B2168, $R$9:$S$13, 2)</f>
        <v>36697</v>
      </c>
      <c r="D2168" s="34" t="n">
        <f aca="false">IF(OR(C2168=B2168, AND(C2168&lt;&gt;C2167, C2167&gt;B2167)), 1, 0)</f>
        <v>0</v>
      </c>
      <c r="E2168" s="4" t="n">
        <f aca="false" t="array" ref="E2168:E2168">INDEX($A$9:A2167, MAX(IF($D$9:D2167=1, ROW(D$9:$D2167)-ROW($D$9)+1, 0)))</f>
        <v>46832</v>
      </c>
      <c r="F2168" s="36" t="n">
        <f aca="false">(A2168-$A$2)/365.25</f>
        <v>8.27652292950034</v>
      </c>
      <c r="G2168" s="37" t="n">
        <f aca="false">INDEX('Default Prob'!$P$5:$P$14,MIN(1+_xlfn.IFNA(MATCH(F2168,'Default Prob'!$F$5:$F$14,1),0),COUNT('Default Prob'!$P$5:$P$14)))</f>
        <v>0.0346328858618064</v>
      </c>
      <c r="H2168" s="37" t="n">
        <f aca="false">H2167*EXP(-G2167*(F2168-F2167))</f>
        <v>0.715319513190168</v>
      </c>
      <c r="I2168" s="38" t="n">
        <f aca="false">H2167-H2168</f>
        <v>6.78295786542549E-005</v>
      </c>
      <c r="J2168" s="39" t="n">
        <f aca="false">INDEX('Default Prob'!$C$3:$C$20, _xlfn.IFNA(MATCH(F2168, 'Default Prob'!$B$3:$B$20, 1), 1))</f>
        <v>-0.00236</v>
      </c>
      <c r="K2168" s="40" t="n">
        <f aca="false">1/((1+J2168)^F2168)</f>
        <v>1.01974814373686</v>
      </c>
      <c r="L2168" s="41" t="n">
        <f aca="false">IF(AND(D2168, A2168 &lt;= $G$2), $D$5*$D$2*(A2168-E2168)/365.25, 0)</f>
        <v>0</v>
      </c>
      <c r="M2168" s="41" t="n">
        <f aca="false">IF(A2168&lt;=$G$2, $D$5*$D$2*(A2168-E2168)/365.25, 0)</f>
        <v>0</v>
      </c>
      <c r="N2168" s="42" t="n">
        <f aca="false">(L2168*H2168 + M2168*I2168) * K2168</f>
        <v>0</v>
      </c>
      <c r="O2168" s="43" t="n">
        <f aca="false">IF(A2168&lt;=$G$2, $D$2*(1-$D$3), 0)</f>
        <v>0</v>
      </c>
      <c r="P2168" s="44" t="n">
        <f aca="false">O2168*I2168*K2168</f>
        <v>0</v>
      </c>
    </row>
    <row r="2169" customFormat="false" ht="15" hidden="false" customHeight="false" outlineLevel="0" collapsed="false">
      <c r="A2169" s="4" t="n">
        <f aca="false">WORKDAY(A2168, 1)</f>
        <v>46918</v>
      </c>
      <c r="B2169" s="33" t="n">
        <f aca="false">DATE(2000, MONTH(A2169), DAY(A2169))</f>
        <v>36691</v>
      </c>
      <c r="C2169" s="33" t="n">
        <f aca="false">VLOOKUP(B2169, $R$9:$S$13, 2)</f>
        <v>36697</v>
      </c>
      <c r="D2169" s="34" t="n">
        <f aca="false">IF(OR(C2169=B2169, AND(C2169&lt;&gt;C2168, C2168&gt;B2168)), 1, 0)</f>
        <v>0</v>
      </c>
      <c r="E2169" s="4" t="n">
        <f aca="false" t="array" ref="E2169:E2169">INDEX($A$9:A2168, MAX(IF($D$9:D2168=1, ROW(D$9:$D2168)-ROW($D$9)+1, 0)))</f>
        <v>46832</v>
      </c>
      <c r="F2169" s="36" t="n">
        <f aca="false">(A2169-$A$2)/365.25</f>
        <v>8.27926078028747</v>
      </c>
      <c r="G2169" s="37" t="n">
        <f aca="false">INDEX('Default Prob'!$P$5:$P$14,MIN(1+_xlfn.IFNA(MATCH(F2169,'Default Prob'!$F$5:$F$14,1),0),COUNT('Default Prob'!$P$5:$P$14)))</f>
        <v>0.0346328858618064</v>
      </c>
      <c r="H2169" s="37" t="n">
        <f aca="false">H2168*EXP(-G2168*(F2169-F2168))</f>
        <v>0.715251690042787</v>
      </c>
      <c r="I2169" s="38" t="n">
        <f aca="false">H2168-H2169</f>
        <v>6.78231473807411E-005</v>
      </c>
      <c r="J2169" s="39" t="n">
        <f aca="false">INDEX('Default Prob'!$C$3:$C$20, _xlfn.IFNA(MATCH(F2169, 'Default Prob'!$B$3:$B$20, 1), 1))</f>
        <v>-0.00236</v>
      </c>
      <c r="K2169" s="40" t="n">
        <f aca="false">1/((1+J2169)^F2169)</f>
        <v>1.01975474047247</v>
      </c>
      <c r="L2169" s="41" t="n">
        <f aca="false">IF(AND(D2169, A2169 &lt;= $G$2), $D$5*$D$2*(A2169-E2169)/365.25, 0)</f>
        <v>0</v>
      </c>
      <c r="M2169" s="41" t="n">
        <f aca="false">IF(A2169&lt;=$G$2, $D$5*$D$2*(A2169-E2169)/365.25, 0)</f>
        <v>0</v>
      </c>
      <c r="N2169" s="42" t="n">
        <f aca="false">(L2169*H2169 + M2169*I2169) * K2169</f>
        <v>0</v>
      </c>
      <c r="O2169" s="43" t="n">
        <f aca="false">IF(A2169&lt;=$G$2, $D$2*(1-$D$3), 0)</f>
        <v>0</v>
      </c>
      <c r="P2169" s="44" t="n">
        <f aca="false">O2169*I2169*K2169</f>
        <v>0</v>
      </c>
    </row>
    <row r="2170" customFormat="false" ht="15" hidden="false" customHeight="false" outlineLevel="0" collapsed="false">
      <c r="A2170" s="4" t="n">
        <f aca="false">WORKDAY(A2169, 1)</f>
        <v>46919</v>
      </c>
      <c r="B2170" s="33" t="n">
        <f aca="false">DATE(2000, MONTH(A2170), DAY(A2170))</f>
        <v>36692</v>
      </c>
      <c r="C2170" s="33" t="n">
        <f aca="false">VLOOKUP(B2170, $R$9:$S$13, 2)</f>
        <v>36697</v>
      </c>
      <c r="D2170" s="34" t="n">
        <f aca="false">IF(OR(C2170=B2170, AND(C2170&lt;&gt;C2169, C2169&gt;B2169)), 1, 0)</f>
        <v>0</v>
      </c>
      <c r="E2170" s="4" t="n">
        <f aca="false" t="array" ref="E2170:E2170">INDEX($A$9:A2169, MAX(IF($D$9:D2169=1, ROW(D$9:$D2169)-ROW($D$9)+1, 0)))</f>
        <v>46832</v>
      </c>
      <c r="F2170" s="36" t="n">
        <f aca="false">(A2170-$A$2)/365.25</f>
        <v>8.28199863107461</v>
      </c>
      <c r="G2170" s="37" t="n">
        <f aca="false">INDEX('Default Prob'!$P$5:$P$14,MIN(1+_xlfn.IFNA(MATCH(F2170,'Default Prob'!$F$5:$F$14,1),0),COUNT('Default Prob'!$P$5:$P$14)))</f>
        <v>0.0346328858618064</v>
      </c>
      <c r="H2170" s="37" t="n">
        <f aca="false">H2169*EXP(-G2169*(F2170-F2169))</f>
        <v>0.71518387332607</v>
      </c>
      <c r="I2170" s="38" t="n">
        <f aca="false">H2169-H2170</f>
        <v>6.78167167168508E-005</v>
      </c>
      <c r="J2170" s="39" t="n">
        <f aca="false">INDEX('Default Prob'!$C$3:$C$20, _xlfn.IFNA(MATCH(F2170, 'Default Prob'!$B$3:$B$20, 1), 1))</f>
        <v>-0.00236</v>
      </c>
      <c r="K2170" s="40" t="n">
        <f aca="false">1/((1+J2170)^F2170)</f>
        <v>1.01976133725076</v>
      </c>
      <c r="L2170" s="41" t="n">
        <f aca="false">IF(AND(D2170, A2170 &lt;= $G$2), $D$5*$D$2*(A2170-E2170)/365.25, 0)</f>
        <v>0</v>
      </c>
      <c r="M2170" s="41" t="n">
        <f aca="false">IF(A2170&lt;=$G$2, $D$5*$D$2*(A2170-E2170)/365.25, 0)</f>
        <v>0</v>
      </c>
      <c r="N2170" s="42" t="n">
        <f aca="false">(L2170*H2170 + M2170*I2170) * K2170</f>
        <v>0</v>
      </c>
      <c r="O2170" s="43" t="n">
        <f aca="false">IF(A2170&lt;=$G$2, $D$2*(1-$D$3), 0)</f>
        <v>0</v>
      </c>
      <c r="P2170" s="44" t="n">
        <f aca="false">O2170*I2170*K2170</f>
        <v>0</v>
      </c>
    </row>
    <row r="2171" customFormat="false" ht="15" hidden="false" customHeight="false" outlineLevel="0" collapsed="false">
      <c r="A2171" s="4" t="n">
        <f aca="false">WORKDAY(A2170, 1)</f>
        <v>46920</v>
      </c>
      <c r="B2171" s="33" t="n">
        <f aca="false">DATE(2000, MONTH(A2171), DAY(A2171))</f>
        <v>36693</v>
      </c>
      <c r="C2171" s="33" t="n">
        <f aca="false">VLOOKUP(B2171, $R$9:$S$13, 2)</f>
        <v>36697</v>
      </c>
      <c r="D2171" s="34" t="n">
        <f aca="false">IF(OR(C2171=B2171, AND(C2171&lt;&gt;C2170, C2170&gt;B2170)), 1, 0)</f>
        <v>0</v>
      </c>
      <c r="E2171" s="4" t="n">
        <f aca="false" t="array" ref="E2171:E2171">INDEX($A$9:A2170, MAX(IF($D$9:D2170=1, ROW(D$9:$D2170)-ROW($D$9)+1, 0)))</f>
        <v>46832</v>
      </c>
      <c r="F2171" s="36" t="n">
        <f aca="false">(A2171-$A$2)/365.25</f>
        <v>8.28473648186174</v>
      </c>
      <c r="G2171" s="37" t="n">
        <f aca="false">INDEX('Default Prob'!$P$5:$P$14,MIN(1+_xlfn.IFNA(MATCH(F2171,'Default Prob'!$F$5:$F$14,1),0),COUNT('Default Prob'!$P$5:$P$14)))</f>
        <v>0.0346328858618064</v>
      </c>
      <c r="H2171" s="37" t="n">
        <f aca="false">H2170*EXP(-G2170*(F2171-F2170))</f>
        <v>0.715116063039407</v>
      </c>
      <c r="I2171" s="38" t="n">
        <f aca="false">H2170-H2171</f>
        <v>6.78102866628061E-005</v>
      </c>
      <c r="J2171" s="39" t="n">
        <f aca="false">INDEX('Default Prob'!$C$3:$C$20, _xlfn.IFNA(MATCH(F2171, 'Default Prob'!$B$3:$B$20, 1), 1))</f>
        <v>-0.00236</v>
      </c>
      <c r="K2171" s="40" t="n">
        <f aca="false">1/((1+J2171)^F2171)</f>
        <v>1.01976793407172</v>
      </c>
      <c r="L2171" s="41" t="n">
        <f aca="false">IF(AND(D2171, A2171 &lt;= $G$2), $D$5*$D$2*(A2171-E2171)/365.25, 0)</f>
        <v>0</v>
      </c>
      <c r="M2171" s="41" t="n">
        <f aca="false">IF(A2171&lt;=$G$2, $D$5*$D$2*(A2171-E2171)/365.25, 0)</f>
        <v>0</v>
      </c>
      <c r="N2171" s="42" t="n">
        <f aca="false">(L2171*H2171 + M2171*I2171) * K2171</f>
        <v>0</v>
      </c>
      <c r="O2171" s="43" t="n">
        <f aca="false">IF(A2171&lt;=$G$2, $D$2*(1-$D$3), 0)</f>
        <v>0</v>
      </c>
      <c r="P2171" s="44" t="n">
        <f aca="false">O2171*I2171*K2171</f>
        <v>0</v>
      </c>
    </row>
    <row r="2172" customFormat="false" ht="15" hidden="false" customHeight="false" outlineLevel="0" collapsed="false">
      <c r="A2172" s="4" t="n">
        <f aca="false">WORKDAY(A2171, 1)</f>
        <v>46923</v>
      </c>
      <c r="B2172" s="33" t="n">
        <f aca="false">DATE(2000, MONTH(A2172), DAY(A2172))</f>
        <v>36696</v>
      </c>
      <c r="C2172" s="33" t="n">
        <f aca="false">VLOOKUP(B2172, $R$9:$S$13, 2)</f>
        <v>36697</v>
      </c>
      <c r="D2172" s="34" t="n">
        <f aca="false">IF(OR(C2172=B2172, AND(C2172&lt;&gt;C2171, C2171&gt;B2171)), 1, 0)</f>
        <v>0</v>
      </c>
      <c r="E2172" s="4" t="n">
        <f aca="false" t="array" ref="E2172:E2172">INDEX($A$9:A2171, MAX(IF($D$9:D2171=1, ROW(D$9:$D2171)-ROW($D$9)+1, 0)))</f>
        <v>46832</v>
      </c>
      <c r="F2172" s="36" t="n">
        <f aca="false">(A2172-$A$2)/365.25</f>
        <v>8.29295003422314</v>
      </c>
      <c r="G2172" s="37" t="n">
        <f aca="false">INDEX('Default Prob'!$P$5:$P$14,MIN(1+_xlfn.IFNA(MATCH(F2172,'Default Prob'!$F$5:$F$14,1),0),COUNT('Default Prob'!$P$5:$P$14)))</f>
        <v>0.0346328858618064</v>
      </c>
      <c r="H2172" s="37" t="n">
        <f aca="false">H2171*EXP(-G2171*(F2172-F2171))</f>
        <v>0.714912670753647</v>
      </c>
      <c r="I2172" s="38" t="n">
        <f aca="false">H2171-H2172</f>
        <v>0.000203392285760162</v>
      </c>
      <c r="J2172" s="39" t="n">
        <f aca="false">INDEX('Default Prob'!$C$3:$C$20, _xlfn.IFNA(MATCH(F2172, 'Default Prob'!$B$3:$B$20, 1), 1))</f>
        <v>-0.00236</v>
      </c>
      <c r="K2172" s="40" t="n">
        <f aca="false">1/((1+J2172)^F2172)</f>
        <v>1.01978772479066</v>
      </c>
      <c r="L2172" s="41" t="n">
        <f aca="false">IF(AND(D2172, A2172 &lt;= $G$2), $D$5*$D$2*(A2172-E2172)/365.25, 0)</f>
        <v>0</v>
      </c>
      <c r="M2172" s="41" t="n">
        <f aca="false">IF(A2172&lt;=$G$2, $D$5*$D$2*(A2172-E2172)/365.25, 0)</f>
        <v>0</v>
      </c>
      <c r="N2172" s="42" t="n">
        <f aca="false">(L2172*H2172 + M2172*I2172) * K2172</f>
        <v>0</v>
      </c>
      <c r="O2172" s="43" t="n">
        <f aca="false">IF(A2172&lt;=$G$2, $D$2*(1-$D$3), 0)</f>
        <v>0</v>
      </c>
      <c r="P2172" s="44" t="n">
        <f aca="false">O2172*I2172*K2172</f>
        <v>0</v>
      </c>
    </row>
    <row r="2173" customFormat="false" ht="15" hidden="false" customHeight="false" outlineLevel="0" collapsed="false">
      <c r="A2173" s="4" t="n">
        <f aca="false">WORKDAY(A2172, 1)</f>
        <v>46924</v>
      </c>
      <c r="B2173" s="33" t="n">
        <f aca="false">DATE(2000, MONTH(A2173), DAY(A2173))</f>
        <v>36697</v>
      </c>
      <c r="C2173" s="33" t="n">
        <f aca="false">VLOOKUP(B2173, $R$9:$S$13, 2)</f>
        <v>36697</v>
      </c>
      <c r="D2173" s="34" t="n">
        <f aca="false">IF(OR(C2173=B2173, AND(C2173&lt;&gt;C2172, C2172&gt;B2172)), 1, 0)</f>
        <v>1</v>
      </c>
      <c r="E2173" s="4" t="n">
        <f aca="false" t="array" ref="E2173:E2173">INDEX($A$9:A2172, MAX(IF($D$9:D2172=1, ROW(D$9:$D2172)-ROW($D$9)+1, 0)))</f>
        <v>46832</v>
      </c>
      <c r="F2173" s="36" t="n">
        <f aca="false">(A2173-$A$2)/365.25</f>
        <v>8.29568788501027</v>
      </c>
      <c r="G2173" s="37" t="n">
        <f aca="false">INDEX('Default Prob'!$P$5:$P$14,MIN(1+_xlfn.IFNA(MATCH(F2173,'Default Prob'!$F$5:$F$14,1),0),COUNT('Default Prob'!$P$5:$P$14)))</f>
        <v>0.0346328858618064</v>
      </c>
      <c r="H2173" s="37" t="n">
        <f aca="false">H2172*EXP(-G2172*(F2173-F2172))</f>
        <v>0.714844886181105</v>
      </c>
      <c r="I2173" s="38" t="n">
        <f aca="false">H2172-H2173</f>
        <v>6.77845725424175E-005</v>
      </c>
      <c r="J2173" s="39" t="n">
        <f aca="false">INDEX('Default Prob'!$C$3:$C$20, _xlfn.IFNA(MATCH(F2173, 'Default Prob'!$B$3:$B$20, 1), 1))</f>
        <v>-0.00236</v>
      </c>
      <c r="K2173" s="40" t="n">
        <f aca="false">1/((1+J2173)^F2173)</f>
        <v>1.01979432178232</v>
      </c>
      <c r="L2173" s="41" t="n">
        <f aca="false">IF(AND(D2173, A2173 &lt;= $G$2), $D$5*$D$2*(A2173-E2173)/365.25, 0)</f>
        <v>0</v>
      </c>
      <c r="M2173" s="41" t="n">
        <f aca="false">IF(A2173&lt;=$G$2, $D$5*$D$2*(A2173-E2173)/365.25, 0)</f>
        <v>0</v>
      </c>
      <c r="N2173" s="42" t="n">
        <f aca="false">(L2173*H2173 + M2173*I2173) * K2173</f>
        <v>0</v>
      </c>
      <c r="O2173" s="43" t="n">
        <f aca="false">IF(A2173&lt;=$G$2, $D$2*(1-$D$3), 0)</f>
        <v>0</v>
      </c>
      <c r="P2173" s="44" t="n">
        <f aca="false">O2173*I2173*K2173</f>
        <v>0</v>
      </c>
    </row>
    <row r="2174" customFormat="false" ht="15" hidden="false" customHeight="false" outlineLevel="0" collapsed="false">
      <c r="A2174" s="4" t="n">
        <f aca="false">WORKDAY(A2173, 1)</f>
        <v>46925</v>
      </c>
      <c r="B2174" s="33" t="n">
        <f aca="false">DATE(2000, MONTH(A2174), DAY(A2174))</f>
        <v>36698</v>
      </c>
      <c r="C2174" s="33" t="n">
        <f aca="false">VLOOKUP(B2174, $R$9:$S$13, 2)</f>
        <v>36789</v>
      </c>
      <c r="D2174" s="34" t="n">
        <f aca="false">IF(OR(C2174=B2174, AND(C2174&lt;&gt;C2173, C2173&gt;B2173)), 1, 0)</f>
        <v>0</v>
      </c>
      <c r="E2174" s="4" t="n">
        <f aca="false" t="array" ref="E2174:E2174">INDEX($A$9:A2173, MAX(IF($D$9:D2173=1, ROW(D$9:$D2173)-ROW($D$9)+1, 0)))</f>
        <v>46924</v>
      </c>
      <c r="F2174" s="36" t="n">
        <f aca="false">(A2174-$A$2)/365.25</f>
        <v>8.2984257357974</v>
      </c>
      <c r="G2174" s="37" t="n">
        <f aca="false">INDEX('Default Prob'!$P$5:$P$14,MIN(1+_xlfn.IFNA(MATCH(F2174,'Default Prob'!$F$5:$F$14,1),0),COUNT('Default Prob'!$P$5:$P$14)))</f>
        <v>0.0346328858618064</v>
      </c>
      <c r="H2174" s="37" t="n">
        <f aca="false">H2173*EXP(-G2173*(F2174-F2173))</f>
        <v>0.714777108035569</v>
      </c>
      <c r="I2174" s="38" t="n">
        <f aca="false">H2173-H2174</f>
        <v>6.7778145536157E-005</v>
      </c>
      <c r="J2174" s="39" t="n">
        <f aca="false">INDEX('Default Prob'!$C$3:$C$20, _xlfn.IFNA(MATCH(F2174, 'Default Prob'!$B$3:$B$20, 1), 1))</f>
        <v>-0.00236</v>
      </c>
      <c r="K2174" s="40" t="n">
        <f aca="false">1/((1+J2174)^F2174)</f>
        <v>1.01980091881666</v>
      </c>
      <c r="L2174" s="41" t="n">
        <f aca="false">IF(AND(D2174, A2174 &lt;= $G$2), $D$5*$D$2*(A2174-E2174)/365.25, 0)</f>
        <v>0</v>
      </c>
      <c r="M2174" s="41" t="n">
        <f aca="false">IF(A2174&lt;=$G$2, $D$5*$D$2*(A2174-E2174)/365.25, 0)</f>
        <v>0</v>
      </c>
      <c r="N2174" s="42" t="n">
        <f aca="false">(L2174*H2174 + M2174*I2174) * K2174</f>
        <v>0</v>
      </c>
      <c r="O2174" s="43" t="n">
        <f aca="false">IF(A2174&lt;=$G$2, $D$2*(1-$D$3), 0)</f>
        <v>0</v>
      </c>
      <c r="P2174" s="44" t="n">
        <f aca="false">O2174*I2174*K2174</f>
        <v>0</v>
      </c>
    </row>
    <row r="2175" customFormat="false" ht="15" hidden="false" customHeight="false" outlineLevel="0" collapsed="false">
      <c r="A2175" s="4" t="n">
        <f aca="false">WORKDAY(A2174, 1)</f>
        <v>46926</v>
      </c>
      <c r="B2175" s="33" t="n">
        <f aca="false">DATE(2000, MONTH(A2175), DAY(A2175))</f>
        <v>36699</v>
      </c>
      <c r="C2175" s="33" t="n">
        <f aca="false">VLOOKUP(B2175, $R$9:$S$13, 2)</f>
        <v>36789</v>
      </c>
      <c r="D2175" s="34" t="n">
        <f aca="false">IF(OR(C2175=B2175, AND(C2175&lt;&gt;C2174, C2174&gt;B2174)), 1, 0)</f>
        <v>0</v>
      </c>
      <c r="E2175" s="4" t="n">
        <f aca="false" t="array" ref="E2175:E2175">INDEX($A$9:A2174, MAX(IF($D$9:D2174=1, ROW(D$9:$D2174)-ROW($D$9)+1, 0)))</f>
        <v>46924</v>
      </c>
      <c r="F2175" s="36" t="n">
        <f aca="false">(A2175-$A$2)/365.25</f>
        <v>8.30116358658453</v>
      </c>
      <c r="G2175" s="37" t="n">
        <f aca="false">INDEX('Default Prob'!$P$5:$P$14,MIN(1+_xlfn.IFNA(MATCH(F2175,'Default Prob'!$F$5:$F$14,1),0),COUNT('Default Prob'!$P$5:$P$14)))</f>
        <v>0.0346328858618064</v>
      </c>
      <c r="H2175" s="37" t="n">
        <f aca="false">H2174*EXP(-G2174*(F2175-F2174))</f>
        <v>0.71470933631643</v>
      </c>
      <c r="I2175" s="38" t="n">
        <f aca="false">H2174-H2175</f>
        <v>6.77717191390759E-005</v>
      </c>
      <c r="J2175" s="39" t="n">
        <f aca="false">INDEX('Default Prob'!$C$3:$C$20, _xlfn.IFNA(MATCH(F2175, 'Default Prob'!$B$3:$B$20, 1), 1))</f>
        <v>-0.00236</v>
      </c>
      <c r="K2175" s="40" t="n">
        <f aca="false">1/((1+J2175)^F2175)</f>
        <v>1.01980751589368</v>
      </c>
      <c r="L2175" s="41" t="n">
        <f aca="false">IF(AND(D2175, A2175 &lt;= $G$2), $D$5*$D$2*(A2175-E2175)/365.25, 0)</f>
        <v>0</v>
      </c>
      <c r="M2175" s="41" t="n">
        <f aca="false">IF(A2175&lt;=$G$2, $D$5*$D$2*(A2175-E2175)/365.25, 0)</f>
        <v>0</v>
      </c>
      <c r="N2175" s="42" t="n">
        <f aca="false">(L2175*H2175 + M2175*I2175) * K2175</f>
        <v>0</v>
      </c>
      <c r="O2175" s="43" t="n">
        <f aca="false">IF(A2175&lt;=$G$2, $D$2*(1-$D$3), 0)</f>
        <v>0</v>
      </c>
      <c r="P2175" s="44" t="n">
        <f aca="false">O2175*I2175*K2175</f>
        <v>0</v>
      </c>
    </row>
    <row r="2176" customFormat="false" ht="15" hidden="false" customHeight="false" outlineLevel="0" collapsed="false">
      <c r="A2176" s="4" t="n">
        <f aca="false">WORKDAY(A2175, 1)</f>
        <v>46927</v>
      </c>
      <c r="B2176" s="33" t="n">
        <f aca="false">DATE(2000, MONTH(A2176), DAY(A2176))</f>
        <v>36700</v>
      </c>
      <c r="C2176" s="33" t="n">
        <f aca="false">VLOOKUP(B2176, $R$9:$S$13, 2)</f>
        <v>36789</v>
      </c>
      <c r="D2176" s="34" t="n">
        <f aca="false">IF(OR(C2176=B2176, AND(C2176&lt;&gt;C2175, C2175&gt;B2175)), 1, 0)</f>
        <v>0</v>
      </c>
      <c r="E2176" s="4" t="n">
        <f aca="false" t="array" ref="E2176:E2176">INDEX($A$9:A2175, MAX(IF($D$9:D2175=1, ROW(D$9:$D2175)-ROW($D$9)+1, 0)))</f>
        <v>46924</v>
      </c>
      <c r="F2176" s="36" t="n">
        <f aca="false">(A2176-$A$2)/365.25</f>
        <v>8.30390143737166</v>
      </c>
      <c r="G2176" s="37" t="n">
        <f aca="false">INDEX('Default Prob'!$P$5:$P$14,MIN(1+_xlfn.IFNA(MATCH(F2176,'Default Prob'!$F$5:$F$14,1),0),COUNT('Default Prob'!$P$5:$P$14)))</f>
        <v>0.0346328858618064</v>
      </c>
      <c r="H2176" s="37" t="n">
        <f aca="false">H2175*EXP(-G2175*(F2176-F2175))</f>
        <v>0.714641571023078</v>
      </c>
      <c r="I2176" s="38" t="n">
        <f aca="false">H2175-H2176</f>
        <v>6.77652933515072E-005</v>
      </c>
      <c r="J2176" s="39" t="n">
        <f aca="false">INDEX('Default Prob'!$C$3:$C$20, _xlfn.IFNA(MATCH(F2176, 'Default Prob'!$B$3:$B$20, 1), 1))</f>
        <v>-0.00236</v>
      </c>
      <c r="K2176" s="40" t="n">
        <f aca="false">1/((1+J2176)^F2176)</f>
        <v>1.01981411301337</v>
      </c>
      <c r="L2176" s="41" t="n">
        <f aca="false">IF(AND(D2176, A2176 &lt;= $G$2), $D$5*$D$2*(A2176-E2176)/365.25, 0)</f>
        <v>0</v>
      </c>
      <c r="M2176" s="41" t="n">
        <f aca="false">IF(A2176&lt;=$G$2, $D$5*$D$2*(A2176-E2176)/365.25, 0)</f>
        <v>0</v>
      </c>
      <c r="N2176" s="42" t="n">
        <f aca="false">(L2176*H2176 + M2176*I2176) * K2176</f>
        <v>0</v>
      </c>
      <c r="O2176" s="43" t="n">
        <f aca="false">IF(A2176&lt;=$G$2, $D$2*(1-$D$3), 0)</f>
        <v>0</v>
      </c>
      <c r="P2176" s="44" t="n">
        <f aca="false">O2176*I2176*K2176</f>
        <v>0</v>
      </c>
    </row>
    <row r="2177" customFormat="false" ht="15" hidden="false" customHeight="false" outlineLevel="0" collapsed="false">
      <c r="A2177" s="4" t="n">
        <f aca="false">WORKDAY(A2176, 1)</f>
        <v>46930</v>
      </c>
      <c r="B2177" s="33" t="n">
        <f aca="false">DATE(2000, MONTH(A2177), DAY(A2177))</f>
        <v>36703</v>
      </c>
      <c r="C2177" s="33" t="n">
        <f aca="false">VLOOKUP(B2177, $R$9:$S$13, 2)</f>
        <v>36789</v>
      </c>
      <c r="D2177" s="34" t="n">
        <f aca="false">IF(OR(C2177=B2177, AND(C2177&lt;&gt;C2176, C2176&gt;B2176)), 1, 0)</f>
        <v>0</v>
      </c>
      <c r="E2177" s="4" t="n">
        <f aca="false" t="array" ref="E2177:E2177">INDEX($A$9:A2176, MAX(IF($D$9:D2176=1, ROW(D$9:$D2176)-ROW($D$9)+1, 0)))</f>
        <v>46924</v>
      </c>
      <c r="F2177" s="36" t="n">
        <f aca="false">(A2177-$A$2)/365.25</f>
        <v>8.31211498973306</v>
      </c>
      <c r="G2177" s="37" t="n">
        <f aca="false">INDEX('Default Prob'!$P$5:$P$14,MIN(1+_xlfn.IFNA(MATCH(F2177,'Default Prob'!$F$5:$F$14,1),0),COUNT('Default Prob'!$P$5:$P$14)))</f>
        <v>0.0346328858618064</v>
      </c>
      <c r="H2177" s="37" t="n">
        <f aca="false">H2176*EXP(-G2176*(F2177-F2176))</f>
        <v>0.714438313691657</v>
      </c>
      <c r="I2177" s="38" t="n">
        <f aca="false">H2176-H2177</f>
        <v>0.000203257331420903</v>
      </c>
      <c r="J2177" s="39" t="n">
        <f aca="false">INDEX('Default Prob'!$C$3:$C$20, _xlfn.IFNA(MATCH(F2177, 'Default Prob'!$B$3:$B$20, 1), 1))</f>
        <v>-0.00236</v>
      </c>
      <c r="K2177" s="40" t="n">
        <f aca="false">1/((1+J2177)^F2177)</f>
        <v>1.01983390462851</v>
      </c>
      <c r="L2177" s="41" t="n">
        <f aca="false">IF(AND(D2177, A2177 &lt;= $G$2), $D$5*$D$2*(A2177-E2177)/365.25, 0)</f>
        <v>0</v>
      </c>
      <c r="M2177" s="41" t="n">
        <f aca="false">IF(A2177&lt;=$G$2, $D$5*$D$2*(A2177-E2177)/365.25, 0)</f>
        <v>0</v>
      </c>
      <c r="N2177" s="42" t="n">
        <f aca="false">(L2177*H2177 + M2177*I2177) * K2177</f>
        <v>0</v>
      </c>
      <c r="O2177" s="43" t="n">
        <f aca="false">IF(A2177&lt;=$G$2, $D$2*(1-$D$3), 0)</f>
        <v>0</v>
      </c>
      <c r="P2177" s="44" t="n">
        <f aca="false">O2177*I2177*K2177</f>
        <v>0</v>
      </c>
    </row>
    <row r="2178" customFormat="false" ht="15" hidden="false" customHeight="false" outlineLevel="0" collapsed="false">
      <c r="A2178" s="4" t="n">
        <f aca="false">WORKDAY(A2177, 1)</f>
        <v>46931</v>
      </c>
      <c r="B2178" s="33" t="n">
        <f aca="false">DATE(2000, MONTH(A2178), DAY(A2178))</f>
        <v>36704</v>
      </c>
      <c r="C2178" s="33" t="n">
        <f aca="false">VLOOKUP(B2178, $R$9:$S$13, 2)</f>
        <v>36789</v>
      </c>
      <c r="D2178" s="34" t="n">
        <f aca="false">IF(OR(C2178=B2178, AND(C2178&lt;&gt;C2177, C2177&gt;B2177)), 1, 0)</f>
        <v>0</v>
      </c>
      <c r="E2178" s="4" t="n">
        <f aca="false" t="array" ref="E2178:E2178">INDEX($A$9:A2177, MAX(IF($D$9:D2177=1, ROW(D$9:$D2177)-ROW($D$9)+1, 0)))</f>
        <v>46924</v>
      </c>
      <c r="F2178" s="36" t="n">
        <f aca="false">(A2178-$A$2)/365.25</f>
        <v>8.31485284052019</v>
      </c>
      <c r="G2178" s="37" t="n">
        <f aca="false">INDEX('Default Prob'!$P$5:$P$14,MIN(1+_xlfn.IFNA(MATCH(F2178,'Default Prob'!$F$5:$F$14,1),0),COUNT('Default Prob'!$P$5:$P$14)))</f>
        <v>0.0346328858618064</v>
      </c>
      <c r="H2178" s="37" t="n">
        <f aca="false">H2177*EXP(-G2177*(F2178-F2177))</f>
        <v>0.714370574095364</v>
      </c>
      <c r="I2178" s="38" t="n">
        <f aca="false">H2177-H2178</f>
        <v>6.7739596292915E-005</v>
      </c>
      <c r="J2178" s="39" t="n">
        <f aca="false">INDEX('Default Prob'!$C$3:$C$20, _xlfn.IFNA(MATCH(F2178, 'Default Prob'!$B$3:$B$20, 1), 1))</f>
        <v>-0.00236</v>
      </c>
      <c r="K2178" s="40" t="n">
        <f aca="false">1/((1+J2178)^F2178)</f>
        <v>1.01984050191891</v>
      </c>
      <c r="L2178" s="41" t="n">
        <f aca="false">IF(AND(D2178, A2178 &lt;= $G$2), $D$5*$D$2*(A2178-E2178)/365.25, 0)</f>
        <v>0</v>
      </c>
      <c r="M2178" s="41" t="n">
        <f aca="false">IF(A2178&lt;=$G$2, $D$5*$D$2*(A2178-E2178)/365.25, 0)</f>
        <v>0</v>
      </c>
      <c r="N2178" s="42" t="n">
        <f aca="false">(L2178*H2178 + M2178*I2178) * K2178</f>
        <v>0</v>
      </c>
      <c r="O2178" s="43" t="n">
        <f aca="false">IF(A2178&lt;=$G$2, $D$2*(1-$D$3), 0)</f>
        <v>0</v>
      </c>
      <c r="P2178" s="44" t="n">
        <f aca="false">O2178*I2178*K2178</f>
        <v>0</v>
      </c>
    </row>
    <row r="2179" customFormat="false" ht="15" hidden="false" customHeight="false" outlineLevel="0" collapsed="false">
      <c r="A2179" s="4" t="n">
        <f aca="false">WORKDAY(A2178, 1)</f>
        <v>46932</v>
      </c>
      <c r="B2179" s="33" t="n">
        <f aca="false">DATE(2000, MONTH(A2179), DAY(A2179))</f>
        <v>36705</v>
      </c>
      <c r="C2179" s="33" t="n">
        <f aca="false">VLOOKUP(B2179, $R$9:$S$13, 2)</f>
        <v>36789</v>
      </c>
      <c r="D2179" s="34" t="n">
        <f aca="false">IF(OR(C2179=B2179, AND(C2179&lt;&gt;C2178, C2178&gt;B2178)), 1, 0)</f>
        <v>0</v>
      </c>
      <c r="E2179" s="4" t="n">
        <f aca="false" t="array" ref="E2179:E2179">INDEX($A$9:A2178, MAX(IF($D$9:D2178=1, ROW(D$9:$D2178)-ROW($D$9)+1, 0)))</f>
        <v>46924</v>
      </c>
      <c r="F2179" s="36" t="n">
        <f aca="false">(A2179-$A$2)/365.25</f>
        <v>8.31759069130732</v>
      </c>
      <c r="G2179" s="37" t="n">
        <f aca="false">INDEX('Default Prob'!$P$5:$P$14,MIN(1+_xlfn.IFNA(MATCH(F2179,'Default Prob'!$F$5:$F$14,1),0),COUNT('Default Prob'!$P$5:$P$14)))</f>
        <v>0.0346328858618064</v>
      </c>
      <c r="H2179" s="37" t="n">
        <f aca="false">H2178*EXP(-G2178*(F2179-F2178))</f>
        <v>0.714302840921813</v>
      </c>
      <c r="I2179" s="38" t="n">
        <f aca="false">H2178-H2179</f>
        <v>6.77331735509101E-005</v>
      </c>
      <c r="J2179" s="39" t="n">
        <f aca="false">INDEX('Default Prob'!$C$3:$C$20, _xlfn.IFNA(MATCH(F2179, 'Default Prob'!$B$3:$B$20, 1), 1))</f>
        <v>-0.00236</v>
      </c>
      <c r="K2179" s="40" t="n">
        <f aca="false">1/((1+J2179)^F2179)</f>
        <v>1.01984709925199</v>
      </c>
      <c r="L2179" s="41" t="n">
        <f aca="false">IF(AND(D2179, A2179 &lt;= $G$2), $D$5*$D$2*(A2179-E2179)/365.25, 0)</f>
        <v>0</v>
      </c>
      <c r="M2179" s="41" t="n">
        <f aca="false">IF(A2179&lt;=$G$2, $D$5*$D$2*(A2179-E2179)/365.25, 0)</f>
        <v>0</v>
      </c>
      <c r="N2179" s="42" t="n">
        <f aca="false">(L2179*H2179 + M2179*I2179) * K2179</f>
        <v>0</v>
      </c>
      <c r="O2179" s="43" t="n">
        <f aca="false">IF(A2179&lt;=$G$2, $D$2*(1-$D$3), 0)</f>
        <v>0</v>
      </c>
      <c r="P2179" s="44" t="n">
        <f aca="false">O2179*I2179*K2179</f>
        <v>0</v>
      </c>
    </row>
    <row r="2180" customFormat="false" ht="15" hidden="false" customHeight="false" outlineLevel="0" collapsed="false">
      <c r="A2180" s="4" t="n">
        <f aca="false">WORKDAY(A2179, 1)</f>
        <v>46933</v>
      </c>
      <c r="B2180" s="33" t="n">
        <f aca="false">DATE(2000, MONTH(A2180), DAY(A2180))</f>
        <v>36706</v>
      </c>
      <c r="C2180" s="33" t="n">
        <f aca="false">VLOOKUP(B2180, $R$9:$S$13, 2)</f>
        <v>36789</v>
      </c>
      <c r="D2180" s="34" t="n">
        <f aca="false">IF(OR(C2180=B2180, AND(C2180&lt;&gt;C2179, C2179&gt;B2179)), 1, 0)</f>
        <v>0</v>
      </c>
      <c r="E2180" s="4" t="n">
        <f aca="false" t="array" ref="E2180:E2180">INDEX($A$9:A2179, MAX(IF($D$9:D2179=1, ROW(D$9:$D2179)-ROW($D$9)+1, 0)))</f>
        <v>46924</v>
      </c>
      <c r="F2180" s="36" t="n">
        <f aca="false">(A2180-$A$2)/365.25</f>
        <v>8.32032854209446</v>
      </c>
      <c r="G2180" s="37" t="n">
        <f aca="false">INDEX('Default Prob'!$P$5:$P$14,MIN(1+_xlfn.IFNA(MATCH(F2180,'Default Prob'!$F$5:$F$14,1),0),COUNT('Default Prob'!$P$5:$P$14)))</f>
        <v>0.0346328858618064</v>
      </c>
      <c r="H2180" s="37" t="n">
        <f aca="false">H2179*EXP(-G2179*(F2180-F2179))</f>
        <v>0.714235114170395</v>
      </c>
      <c r="I2180" s="38" t="n">
        <f aca="false">H2179-H2180</f>
        <v>6.77267514180846E-005</v>
      </c>
      <c r="J2180" s="39" t="n">
        <f aca="false">INDEX('Default Prob'!$C$3:$C$20, _xlfn.IFNA(MATCH(F2180, 'Default Prob'!$B$3:$B$20, 1), 1))</f>
        <v>-0.00236</v>
      </c>
      <c r="K2180" s="40" t="n">
        <f aca="false">1/((1+J2180)^F2180)</f>
        <v>1.01985369662774</v>
      </c>
      <c r="L2180" s="41" t="n">
        <f aca="false">IF(AND(D2180, A2180 &lt;= $G$2), $D$5*$D$2*(A2180-E2180)/365.25, 0)</f>
        <v>0</v>
      </c>
      <c r="M2180" s="41" t="n">
        <f aca="false">IF(A2180&lt;=$G$2, $D$5*$D$2*(A2180-E2180)/365.25, 0)</f>
        <v>0</v>
      </c>
      <c r="N2180" s="42" t="n">
        <f aca="false">(L2180*H2180 + M2180*I2180) * K2180</f>
        <v>0</v>
      </c>
      <c r="O2180" s="43" t="n">
        <f aca="false">IF(A2180&lt;=$G$2, $D$2*(1-$D$3), 0)</f>
        <v>0</v>
      </c>
      <c r="P2180" s="44" t="n">
        <f aca="false">O2180*I2180*K2180</f>
        <v>0</v>
      </c>
    </row>
    <row r="2181" customFormat="false" ht="15" hidden="false" customHeight="false" outlineLevel="0" collapsed="false">
      <c r="A2181" s="4" t="n">
        <f aca="false">WORKDAY(A2180, 1)</f>
        <v>46934</v>
      </c>
      <c r="B2181" s="33" t="n">
        <f aca="false">DATE(2000, MONTH(A2181), DAY(A2181))</f>
        <v>36707</v>
      </c>
      <c r="C2181" s="33" t="n">
        <f aca="false">VLOOKUP(B2181, $R$9:$S$13, 2)</f>
        <v>36789</v>
      </c>
      <c r="D2181" s="34" t="n">
        <f aca="false">IF(OR(C2181=B2181, AND(C2181&lt;&gt;C2180, C2180&gt;B2180)), 1, 0)</f>
        <v>0</v>
      </c>
      <c r="E2181" s="4" t="n">
        <f aca="false" t="array" ref="E2181:E2181">INDEX($A$9:A2180, MAX(IF($D$9:D2180=1, ROW(D$9:$D2180)-ROW($D$9)+1, 0)))</f>
        <v>46924</v>
      </c>
      <c r="F2181" s="36" t="n">
        <f aca="false">(A2181-$A$2)/365.25</f>
        <v>8.32306639288159</v>
      </c>
      <c r="G2181" s="37" t="n">
        <f aca="false">INDEX('Default Prob'!$P$5:$P$14,MIN(1+_xlfn.IFNA(MATCH(F2181,'Default Prob'!$F$5:$F$14,1),0),COUNT('Default Prob'!$P$5:$P$14)))</f>
        <v>0.0346328858618064</v>
      </c>
      <c r="H2181" s="37" t="n">
        <f aca="false">H2180*EXP(-G2180*(F2181-F2180))</f>
        <v>0.714167393840501</v>
      </c>
      <c r="I2181" s="38" t="n">
        <f aca="false">H2180-H2181</f>
        <v>6.77203298939943E-005</v>
      </c>
      <c r="J2181" s="39" t="n">
        <f aca="false">INDEX('Default Prob'!$C$3:$C$20, _xlfn.IFNA(MATCH(F2181, 'Default Prob'!$B$3:$B$20, 1), 1))</f>
        <v>-0.00236</v>
      </c>
      <c r="K2181" s="40" t="n">
        <f aca="false">1/((1+J2181)^F2181)</f>
        <v>1.01986029404618</v>
      </c>
      <c r="L2181" s="41" t="n">
        <f aca="false">IF(AND(D2181, A2181 &lt;= $G$2), $D$5*$D$2*(A2181-E2181)/365.25, 0)</f>
        <v>0</v>
      </c>
      <c r="M2181" s="41" t="n">
        <f aca="false">IF(A2181&lt;=$G$2, $D$5*$D$2*(A2181-E2181)/365.25, 0)</f>
        <v>0</v>
      </c>
      <c r="N2181" s="42" t="n">
        <f aca="false">(L2181*H2181 + M2181*I2181) * K2181</f>
        <v>0</v>
      </c>
      <c r="O2181" s="43" t="n">
        <f aca="false">IF(A2181&lt;=$G$2, $D$2*(1-$D$3), 0)</f>
        <v>0</v>
      </c>
      <c r="P2181" s="44" t="n">
        <f aca="false">O2181*I2181*K2181</f>
        <v>0</v>
      </c>
    </row>
    <row r="2182" customFormat="false" ht="15" hidden="false" customHeight="false" outlineLevel="0" collapsed="false">
      <c r="A2182" s="4" t="n">
        <f aca="false">WORKDAY(A2181, 1)</f>
        <v>46937</v>
      </c>
      <c r="B2182" s="33" t="n">
        <f aca="false">DATE(2000, MONTH(A2182), DAY(A2182))</f>
        <v>36710</v>
      </c>
      <c r="C2182" s="33" t="n">
        <f aca="false">VLOOKUP(B2182, $R$9:$S$13, 2)</f>
        <v>36789</v>
      </c>
      <c r="D2182" s="34" t="n">
        <f aca="false">IF(OR(C2182=B2182, AND(C2182&lt;&gt;C2181, C2181&gt;B2181)), 1, 0)</f>
        <v>0</v>
      </c>
      <c r="E2182" s="4" t="n">
        <f aca="false" t="array" ref="E2182:E2182">INDEX($A$9:A2181, MAX(IF($D$9:D2181=1, ROW(D$9:$D2181)-ROW($D$9)+1, 0)))</f>
        <v>46924</v>
      </c>
      <c r="F2182" s="36" t="n">
        <f aca="false">(A2182-$A$2)/365.25</f>
        <v>8.33127994524298</v>
      </c>
      <c r="G2182" s="37" t="n">
        <f aca="false">INDEX('Default Prob'!$P$5:$P$14,MIN(1+_xlfn.IFNA(MATCH(F2182,'Default Prob'!$F$5:$F$14,1),0),COUNT('Default Prob'!$P$5:$P$14)))</f>
        <v>0.0346328858618064</v>
      </c>
      <c r="H2182" s="37" t="n">
        <f aca="false">H2181*EXP(-G2181*(F2182-F2181))</f>
        <v>0.713964271373875</v>
      </c>
      <c r="I2182" s="38" t="n">
        <f aca="false">H2181-H2182</f>
        <v>0.000203122466626238</v>
      </c>
      <c r="J2182" s="39" t="n">
        <f aca="false">INDEX('Default Prob'!$C$3:$C$20, _xlfn.IFNA(MATCH(F2182, 'Default Prob'!$B$3:$B$20, 1), 1))</f>
        <v>-0.00236</v>
      </c>
      <c r="K2182" s="40" t="n">
        <f aca="false">1/((1+J2182)^F2182)</f>
        <v>1.01988008655755</v>
      </c>
      <c r="L2182" s="41" t="n">
        <f aca="false">IF(AND(D2182, A2182 &lt;= $G$2), $D$5*$D$2*(A2182-E2182)/365.25, 0)</f>
        <v>0</v>
      </c>
      <c r="M2182" s="41" t="n">
        <f aca="false">IF(A2182&lt;=$G$2, $D$5*$D$2*(A2182-E2182)/365.25, 0)</f>
        <v>0</v>
      </c>
      <c r="N2182" s="42" t="n">
        <f aca="false">(L2182*H2182 + M2182*I2182) * K2182</f>
        <v>0</v>
      </c>
      <c r="O2182" s="43" t="n">
        <f aca="false">IF(A2182&lt;=$G$2, $D$2*(1-$D$3), 0)</f>
        <v>0</v>
      </c>
      <c r="P2182" s="44" t="n">
        <f aca="false">O2182*I2182*K2182</f>
        <v>0</v>
      </c>
    </row>
    <row r="2183" customFormat="false" ht="15" hidden="false" customHeight="false" outlineLevel="0" collapsed="false">
      <c r="A2183" s="4" t="n">
        <f aca="false">WORKDAY(A2182, 1)</f>
        <v>46938</v>
      </c>
      <c r="B2183" s="33" t="n">
        <f aca="false">DATE(2000, MONTH(A2183), DAY(A2183))</f>
        <v>36711</v>
      </c>
      <c r="C2183" s="33" t="n">
        <f aca="false">VLOOKUP(B2183, $R$9:$S$13, 2)</f>
        <v>36789</v>
      </c>
      <c r="D2183" s="34" t="n">
        <f aca="false">IF(OR(C2183=B2183, AND(C2183&lt;&gt;C2182, C2182&gt;B2182)), 1, 0)</f>
        <v>0</v>
      </c>
      <c r="E2183" s="4" t="n">
        <f aca="false" t="array" ref="E2183:E2183">INDEX($A$9:A2182, MAX(IF($D$9:D2182=1, ROW(D$9:$D2182)-ROW($D$9)+1, 0)))</f>
        <v>46924</v>
      </c>
      <c r="F2183" s="36" t="n">
        <f aca="false">(A2183-$A$2)/365.25</f>
        <v>8.33401779603012</v>
      </c>
      <c r="G2183" s="37" t="n">
        <f aca="false">INDEX('Default Prob'!$P$5:$P$14,MIN(1+_xlfn.IFNA(MATCH(F2183,'Default Prob'!$F$5:$F$14,1),0),COUNT('Default Prob'!$P$5:$P$14)))</f>
        <v>0.0346328858618064</v>
      </c>
      <c r="H2183" s="37" t="n">
        <f aca="false">H2182*EXP(-G2182*(F2183-F2182))</f>
        <v>0.713896576723989</v>
      </c>
      <c r="I2183" s="38" t="n">
        <f aca="false">H2182-H2183</f>
        <v>6.76946498858744E-005</v>
      </c>
      <c r="J2183" s="39" t="n">
        <f aca="false">INDEX('Default Prob'!$C$3:$C$20, _xlfn.IFNA(MATCH(F2183, 'Default Prob'!$B$3:$B$20, 1), 1))</f>
        <v>-0.00236</v>
      </c>
      <c r="K2183" s="40" t="n">
        <f aca="false">1/((1+J2183)^F2183)</f>
        <v>1.0198866841467</v>
      </c>
      <c r="L2183" s="41" t="n">
        <f aca="false">IF(AND(D2183, A2183 &lt;= $G$2), $D$5*$D$2*(A2183-E2183)/365.25, 0)</f>
        <v>0</v>
      </c>
      <c r="M2183" s="41" t="n">
        <f aca="false">IF(A2183&lt;=$G$2, $D$5*$D$2*(A2183-E2183)/365.25, 0)</f>
        <v>0</v>
      </c>
      <c r="N2183" s="42" t="n">
        <f aca="false">(L2183*H2183 + M2183*I2183) * K2183</f>
        <v>0</v>
      </c>
      <c r="O2183" s="43" t="n">
        <f aca="false">IF(A2183&lt;=$G$2, $D$2*(1-$D$3), 0)</f>
        <v>0</v>
      </c>
      <c r="P2183" s="44" t="n">
        <f aca="false">O2183*I2183*K2183</f>
        <v>0</v>
      </c>
    </row>
    <row r="2184" customFormat="false" ht="15" hidden="false" customHeight="false" outlineLevel="0" collapsed="false">
      <c r="A2184" s="4" t="n">
        <f aca="false">WORKDAY(A2183, 1)</f>
        <v>46939</v>
      </c>
      <c r="B2184" s="33" t="n">
        <f aca="false">DATE(2000, MONTH(A2184), DAY(A2184))</f>
        <v>36712</v>
      </c>
      <c r="C2184" s="33" t="n">
        <f aca="false">VLOOKUP(B2184, $R$9:$S$13, 2)</f>
        <v>36789</v>
      </c>
      <c r="D2184" s="34" t="n">
        <f aca="false">IF(OR(C2184=B2184, AND(C2184&lt;&gt;C2183, C2183&gt;B2183)), 1, 0)</f>
        <v>0</v>
      </c>
      <c r="E2184" s="4" t="n">
        <f aca="false" t="array" ref="E2184:E2184">INDEX($A$9:A2183, MAX(IF($D$9:D2183=1, ROW(D$9:$D2183)-ROW($D$9)+1, 0)))</f>
        <v>46924</v>
      </c>
      <c r="F2184" s="36" t="n">
        <f aca="false">(A2184-$A$2)/365.25</f>
        <v>8.33675564681725</v>
      </c>
      <c r="G2184" s="37" t="n">
        <f aca="false">INDEX('Default Prob'!$P$5:$P$14,MIN(1+_xlfn.IFNA(MATCH(F2184,'Default Prob'!$F$5:$F$14,1),0),COUNT('Default Prob'!$P$5:$P$14)))</f>
        <v>0.0346328858618064</v>
      </c>
      <c r="H2184" s="37" t="n">
        <f aca="false">H2183*EXP(-G2183*(F2184-F2183))</f>
        <v>0.713828888492584</v>
      </c>
      <c r="I2184" s="38" t="n">
        <f aca="false">H2183-H2184</f>
        <v>6.76882314055716E-005</v>
      </c>
      <c r="J2184" s="39" t="n">
        <f aca="false">INDEX('Default Prob'!$C$3:$C$20, _xlfn.IFNA(MATCH(F2184, 'Default Prob'!$B$3:$B$20, 1), 1))</f>
        <v>-0.00236</v>
      </c>
      <c r="K2184" s="40" t="n">
        <f aca="false">1/((1+J2184)^F2184)</f>
        <v>1.01989328177853</v>
      </c>
      <c r="L2184" s="41" t="n">
        <f aca="false">IF(AND(D2184, A2184 &lt;= $G$2), $D$5*$D$2*(A2184-E2184)/365.25, 0)</f>
        <v>0</v>
      </c>
      <c r="M2184" s="41" t="n">
        <f aca="false">IF(A2184&lt;=$G$2, $D$5*$D$2*(A2184-E2184)/365.25, 0)</f>
        <v>0</v>
      </c>
      <c r="N2184" s="42" t="n">
        <f aca="false">(L2184*H2184 + M2184*I2184) * K2184</f>
        <v>0</v>
      </c>
      <c r="O2184" s="43" t="n">
        <f aca="false">IF(A2184&lt;=$G$2, $D$2*(1-$D$3), 0)</f>
        <v>0</v>
      </c>
      <c r="P2184" s="44" t="n">
        <f aca="false">O2184*I2184*K2184</f>
        <v>0</v>
      </c>
    </row>
    <row r="2185" customFormat="false" ht="15" hidden="false" customHeight="false" outlineLevel="0" collapsed="false">
      <c r="A2185" s="4" t="n">
        <f aca="false">WORKDAY(A2184, 1)</f>
        <v>46940</v>
      </c>
      <c r="B2185" s="33" t="n">
        <f aca="false">DATE(2000, MONTH(A2185), DAY(A2185))</f>
        <v>36713</v>
      </c>
      <c r="C2185" s="33" t="n">
        <f aca="false">VLOOKUP(B2185, $R$9:$S$13, 2)</f>
        <v>36789</v>
      </c>
      <c r="D2185" s="34" t="n">
        <f aca="false">IF(OR(C2185=B2185, AND(C2185&lt;&gt;C2184, C2184&gt;B2184)), 1, 0)</f>
        <v>0</v>
      </c>
      <c r="E2185" s="4" t="n">
        <f aca="false" t="array" ref="E2185:E2185">INDEX($A$9:A2184, MAX(IF($D$9:D2184=1, ROW(D$9:$D2184)-ROW($D$9)+1, 0)))</f>
        <v>46924</v>
      </c>
      <c r="F2185" s="36" t="n">
        <f aca="false">(A2185-$A$2)/365.25</f>
        <v>8.33949349760438</v>
      </c>
      <c r="G2185" s="37" t="n">
        <f aca="false">INDEX('Default Prob'!$P$5:$P$14,MIN(1+_xlfn.IFNA(MATCH(F2185,'Default Prob'!$F$5:$F$14,1),0),COUNT('Default Prob'!$P$5:$P$14)))</f>
        <v>0.0346328858618064</v>
      </c>
      <c r="H2185" s="37" t="n">
        <f aca="false">H2184*EXP(-G2184*(F2185-F2184))</f>
        <v>0.71376120667905</v>
      </c>
      <c r="I2185" s="38" t="n">
        <f aca="false">H2184-H2185</f>
        <v>6.7681813533782E-005</v>
      </c>
      <c r="J2185" s="39" t="n">
        <f aca="false">INDEX('Default Prob'!$C$3:$C$20, _xlfn.IFNA(MATCH(F2185, 'Default Prob'!$B$3:$B$20, 1), 1))</f>
        <v>-0.00236</v>
      </c>
      <c r="K2185" s="40" t="n">
        <f aca="false">1/((1+J2185)^F2185)</f>
        <v>1.01989987945304</v>
      </c>
      <c r="L2185" s="41" t="n">
        <f aca="false">IF(AND(D2185, A2185 &lt;= $G$2), $D$5*$D$2*(A2185-E2185)/365.25, 0)</f>
        <v>0</v>
      </c>
      <c r="M2185" s="41" t="n">
        <f aca="false">IF(A2185&lt;=$G$2, $D$5*$D$2*(A2185-E2185)/365.25, 0)</f>
        <v>0</v>
      </c>
      <c r="N2185" s="42" t="n">
        <f aca="false">(L2185*H2185 + M2185*I2185) * K2185</f>
        <v>0</v>
      </c>
      <c r="O2185" s="43" t="n">
        <f aca="false">IF(A2185&lt;=$G$2, $D$2*(1-$D$3), 0)</f>
        <v>0</v>
      </c>
      <c r="P2185" s="44" t="n">
        <f aca="false">O2185*I2185*K2185</f>
        <v>0</v>
      </c>
    </row>
    <row r="2186" customFormat="false" ht="15" hidden="false" customHeight="false" outlineLevel="0" collapsed="false">
      <c r="A2186" s="4" t="n">
        <f aca="false">WORKDAY(A2185, 1)</f>
        <v>46941</v>
      </c>
      <c r="B2186" s="33" t="n">
        <f aca="false">DATE(2000, MONTH(A2186), DAY(A2186))</f>
        <v>36714</v>
      </c>
      <c r="C2186" s="33" t="n">
        <f aca="false">VLOOKUP(B2186, $R$9:$S$13, 2)</f>
        <v>36789</v>
      </c>
      <c r="D2186" s="34" t="n">
        <f aca="false">IF(OR(C2186=B2186, AND(C2186&lt;&gt;C2185, C2185&gt;B2185)), 1, 0)</f>
        <v>0</v>
      </c>
      <c r="E2186" s="4" t="n">
        <f aca="false" t="array" ref="E2186:E2186">INDEX($A$9:A2185, MAX(IF($D$9:D2185=1, ROW(D$9:$D2185)-ROW($D$9)+1, 0)))</f>
        <v>46924</v>
      </c>
      <c r="F2186" s="36" t="n">
        <f aca="false">(A2186-$A$2)/365.25</f>
        <v>8.34223134839151</v>
      </c>
      <c r="G2186" s="37" t="n">
        <f aca="false">INDEX('Default Prob'!$P$5:$P$14,MIN(1+_xlfn.IFNA(MATCH(F2186,'Default Prob'!$F$5:$F$14,1),0),COUNT('Default Prob'!$P$5:$P$14)))</f>
        <v>0.0346328858618064</v>
      </c>
      <c r="H2186" s="37" t="n">
        <f aca="false">H2185*EXP(-G2185*(F2186-F2185))</f>
        <v>0.713693531282779</v>
      </c>
      <c r="I2186" s="38" t="n">
        <f aca="false">H2185-H2186</f>
        <v>6.76753962706167E-005</v>
      </c>
      <c r="J2186" s="39" t="n">
        <f aca="false">INDEX('Default Prob'!$C$3:$C$20, _xlfn.IFNA(MATCH(F2186, 'Default Prob'!$B$3:$B$20, 1), 1))</f>
        <v>-0.00236</v>
      </c>
      <c r="K2186" s="40" t="n">
        <f aca="false">1/((1+J2186)^F2186)</f>
        <v>1.01990647717023</v>
      </c>
      <c r="L2186" s="41" t="n">
        <f aca="false">IF(AND(D2186, A2186 &lt;= $G$2), $D$5*$D$2*(A2186-E2186)/365.25, 0)</f>
        <v>0</v>
      </c>
      <c r="M2186" s="41" t="n">
        <f aca="false">IF(A2186&lt;=$G$2, $D$5*$D$2*(A2186-E2186)/365.25, 0)</f>
        <v>0</v>
      </c>
      <c r="N2186" s="42" t="n">
        <f aca="false">(L2186*H2186 + M2186*I2186) * K2186</f>
        <v>0</v>
      </c>
      <c r="O2186" s="43" t="n">
        <f aca="false">IF(A2186&lt;=$G$2, $D$2*(1-$D$3), 0)</f>
        <v>0</v>
      </c>
      <c r="P2186" s="44" t="n">
        <f aca="false">O2186*I2186*K2186</f>
        <v>0</v>
      </c>
    </row>
    <row r="2187" customFormat="false" ht="15" hidden="false" customHeight="false" outlineLevel="0" collapsed="false">
      <c r="A2187" s="4" t="n">
        <f aca="false">WORKDAY(A2186, 1)</f>
        <v>46944</v>
      </c>
      <c r="B2187" s="33" t="n">
        <f aca="false">DATE(2000, MONTH(A2187), DAY(A2187))</f>
        <v>36717</v>
      </c>
      <c r="C2187" s="33" t="n">
        <f aca="false">VLOOKUP(B2187, $R$9:$S$13, 2)</f>
        <v>36789</v>
      </c>
      <c r="D2187" s="34" t="n">
        <f aca="false">IF(OR(C2187=B2187, AND(C2187&lt;&gt;C2186, C2186&gt;B2186)), 1, 0)</f>
        <v>0</v>
      </c>
      <c r="E2187" s="4" t="n">
        <f aca="false" t="array" ref="E2187:E2187">INDEX($A$9:A2186, MAX(IF($D$9:D2186=1, ROW(D$9:$D2186)-ROW($D$9)+1, 0)))</f>
        <v>46924</v>
      </c>
      <c r="F2187" s="36" t="n">
        <f aca="false">(A2187-$A$2)/365.25</f>
        <v>8.35044490075291</v>
      </c>
      <c r="G2187" s="37" t="n">
        <f aca="false">INDEX('Default Prob'!$P$5:$P$14,MIN(1+_xlfn.IFNA(MATCH(F2187,'Default Prob'!$F$5:$F$14,1),0),COUNT('Default Prob'!$P$5:$P$14)))</f>
        <v>0.0346328858618064</v>
      </c>
      <c r="H2187" s="37" t="n">
        <f aca="false">H2186*EXP(-G2186*(F2187-F2186))</f>
        <v>0.713490543591462</v>
      </c>
      <c r="I2187" s="38" t="n">
        <f aca="false">H2186-H2187</f>
        <v>0.000202987691316658</v>
      </c>
      <c r="J2187" s="39" t="n">
        <f aca="false">INDEX('Default Prob'!$C$3:$C$20, _xlfn.IFNA(MATCH(F2187, 'Default Prob'!$B$3:$B$20, 1), 1))</f>
        <v>-0.00236</v>
      </c>
      <c r="K2187" s="40" t="n">
        <f aca="false">1/((1+J2187)^F2187)</f>
        <v>1.01992627057789</v>
      </c>
      <c r="L2187" s="41" t="n">
        <f aca="false">IF(AND(D2187, A2187 &lt;= $G$2), $D$5*$D$2*(A2187-E2187)/365.25, 0)</f>
        <v>0</v>
      </c>
      <c r="M2187" s="41" t="n">
        <f aca="false">IF(A2187&lt;=$G$2, $D$5*$D$2*(A2187-E2187)/365.25, 0)</f>
        <v>0</v>
      </c>
      <c r="N2187" s="42" t="n">
        <f aca="false">(L2187*H2187 + M2187*I2187) * K2187</f>
        <v>0</v>
      </c>
      <c r="O2187" s="43" t="n">
        <f aca="false">IF(A2187&lt;=$G$2, $D$2*(1-$D$3), 0)</f>
        <v>0</v>
      </c>
      <c r="P2187" s="44" t="n">
        <f aca="false">O2187*I2187*K2187</f>
        <v>0</v>
      </c>
    </row>
    <row r="2188" customFormat="false" ht="15" hidden="false" customHeight="false" outlineLevel="0" collapsed="false">
      <c r="A2188" s="4" t="n">
        <f aca="false">WORKDAY(A2187, 1)</f>
        <v>46945</v>
      </c>
      <c r="B2188" s="33" t="n">
        <f aca="false">DATE(2000, MONTH(A2188), DAY(A2188))</f>
        <v>36718</v>
      </c>
      <c r="C2188" s="33" t="n">
        <f aca="false">VLOOKUP(B2188, $R$9:$S$13, 2)</f>
        <v>36789</v>
      </c>
      <c r="D2188" s="34" t="n">
        <f aca="false">IF(OR(C2188=B2188, AND(C2188&lt;&gt;C2187, C2187&gt;B2187)), 1, 0)</f>
        <v>0</v>
      </c>
      <c r="E2188" s="4" t="n">
        <f aca="false" t="array" ref="E2188:E2188">INDEX($A$9:A2187, MAX(IF($D$9:D2187=1, ROW(D$9:$D2187)-ROW($D$9)+1, 0)))</f>
        <v>46924</v>
      </c>
      <c r="F2188" s="36" t="n">
        <f aca="false">(A2188-$A$2)/365.25</f>
        <v>8.35318275154004</v>
      </c>
      <c r="G2188" s="37" t="n">
        <f aca="false">INDEX('Default Prob'!$P$5:$P$14,MIN(1+_xlfn.IFNA(MATCH(F2188,'Default Prob'!$F$5:$F$14,1),0),COUNT('Default Prob'!$P$5:$P$14)))</f>
        <v>0.0346328858618064</v>
      </c>
      <c r="H2188" s="37" t="n">
        <f aca="false">H2187*EXP(-G2187*(F2188-F2187))</f>
        <v>0.713422893858161</v>
      </c>
      <c r="I2188" s="38" t="n">
        <f aca="false">H2187-H2188</f>
        <v>6.76497333016446E-005</v>
      </c>
      <c r="J2188" s="39" t="n">
        <f aca="false">INDEX('Default Prob'!$C$3:$C$20, _xlfn.IFNA(MATCH(F2188, 'Default Prob'!$B$3:$B$20, 1), 1))</f>
        <v>-0.00236</v>
      </c>
      <c r="K2188" s="40" t="n">
        <f aca="false">1/((1+J2188)^F2188)</f>
        <v>1.0199328684658</v>
      </c>
      <c r="L2188" s="41" t="n">
        <f aca="false">IF(AND(D2188, A2188 &lt;= $G$2), $D$5*$D$2*(A2188-E2188)/365.25, 0)</f>
        <v>0</v>
      </c>
      <c r="M2188" s="41" t="n">
        <f aca="false">IF(A2188&lt;=$G$2, $D$5*$D$2*(A2188-E2188)/365.25, 0)</f>
        <v>0</v>
      </c>
      <c r="N2188" s="42" t="n">
        <f aca="false">(L2188*H2188 + M2188*I2188) * K2188</f>
        <v>0</v>
      </c>
      <c r="O2188" s="43" t="n">
        <f aca="false">IF(A2188&lt;=$G$2, $D$2*(1-$D$3), 0)</f>
        <v>0</v>
      </c>
      <c r="P2188" s="44" t="n">
        <f aca="false">O2188*I2188*K2188</f>
        <v>0</v>
      </c>
    </row>
    <row r="2189" customFormat="false" ht="15" hidden="false" customHeight="false" outlineLevel="0" collapsed="false">
      <c r="A2189" s="4" t="n">
        <f aca="false">WORKDAY(A2188, 1)</f>
        <v>46946</v>
      </c>
      <c r="B2189" s="33" t="n">
        <f aca="false">DATE(2000, MONTH(A2189), DAY(A2189))</f>
        <v>36719</v>
      </c>
      <c r="C2189" s="33" t="n">
        <f aca="false">VLOOKUP(B2189, $R$9:$S$13, 2)</f>
        <v>36789</v>
      </c>
      <c r="D2189" s="34" t="n">
        <f aca="false">IF(OR(C2189=B2189, AND(C2189&lt;&gt;C2188, C2188&gt;B2188)), 1, 0)</f>
        <v>0</v>
      </c>
      <c r="E2189" s="4" t="n">
        <f aca="false" t="array" ref="E2189:E2189">INDEX($A$9:A2188, MAX(IF($D$9:D2188=1, ROW(D$9:$D2188)-ROW($D$9)+1, 0)))</f>
        <v>46924</v>
      </c>
      <c r="F2189" s="36" t="n">
        <f aca="false">(A2189-$A$2)/365.25</f>
        <v>8.35592060232717</v>
      </c>
      <c r="G2189" s="37" t="n">
        <f aca="false">INDEX('Default Prob'!$P$5:$P$14,MIN(1+_xlfn.IFNA(MATCH(F2189,'Default Prob'!$F$5:$F$14,1),0),COUNT('Default Prob'!$P$5:$P$14)))</f>
        <v>0.0346328858618064</v>
      </c>
      <c r="H2189" s="37" t="n">
        <f aca="false">H2188*EXP(-G2188*(F2189-F2188))</f>
        <v>0.713355250539081</v>
      </c>
      <c r="I2189" s="38" t="n">
        <f aca="false">H2188-H2189</f>
        <v>6.76433190800463E-005</v>
      </c>
      <c r="J2189" s="39" t="n">
        <f aca="false">INDEX('Default Prob'!$C$3:$C$20, _xlfn.IFNA(MATCH(F2189, 'Default Prob'!$B$3:$B$20, 1), 1))</f>
        <v>-0.00236</v>
      </c>
      <c r="K2189" s="40" t="n">
        <f aca="false">1/((1+J2189)^F2189)</f>
        <v>1.0199394663964</v>
      </c>
      <c r="L2189" s="41" t="n">
        <f aca="false">IF(AND(D2189, A2189 &lt;= $G$2), $D$5*$D$2*(A2189-E2189)/365.25, 0)</f>
        <v>0</v>
      </c>
      <c r="M2189" s="41" t="n">
        <f aca="false">IF(A2189&lt;=$G$2, $D$5*$D$2*(A2189-E2189)/365.25, 0)</f>
        <v>0</v>
      </c>
      <c r="N2189" s="42" t="n">
        <f aca="false">(L2189*H2189 + M2189*I2189) * K2189</f>
        <v>0</v>
      </c>
      <c r="O2189" s="43" t="n">
        <f aca="false">IF(A2189&lt;=$G$2, $D$2*(1-$D$3), 0)</f>
        <v>0</v>
      </c>
      <c r="P2189" s="44" t="n">
        <f aca="false">O2189*I2189*K2189</f>
        <v>0</v>
      </c>
    </row>
    <row r="2190" customFormat="false" ht="15" hidden="false" customHeight="false" outlineLevel="0" collapsed="false">
      <c r="A2190" s="4" t="n">
        <f aca="false">WORKDAY(A2189, 1)</f>
        <v>46947</v>
      </c>
      <c r="B2190" s="33" t="n">
        <f aca="false">DATE(2000, MONTH(A2190), DAY(A2190))</f>
        <v>36720</v>
      </c>
      <c r="C2190" s="33" t="n">
        <f aca="false">VLOOKUP(B2190, $R$9:$S$13, 2)</f>
        <v>36789</v>
      </c>
      <c r="D2190" s="34" t="n">
        <f aca="false">IF(OR(C2190=B2190, AND(C2190&lt;&gt;C2189, C2189&gt;B2189)), 1, 0)</f>
        <v>0</v>
      </c>
      <c r="E2190" s="4" t="n">
        <f aca="false" t="array" ref="E2190:E2190">INDEX($A$9:A2189, MAX(IF($D$9:D2189=1, ROW(D$9:$D2189)-ROW($D$9)+1, 0)))</f>
        <v>46924</v>
      </c>
      <c r="F2190" s="36" t="n">
        <f aca="false">(A2190-$A$2)/365.25</f>
        <v>8.35865845311431</v>
      </c>
      <c r="G2190" s="37" t="n">
        <f aca="false">INDEX('Default Prob'!$P$5:$P$14,MIN(1+_xlfn.IFNA(MATCH(F2190,'Default Prob'!$F$5:$F$14,1),0),COUNT('Default Prob'!$P$5:$P$14)))</f>
        <v>0.0346328858618064</v>
      </c>
      <c r="H2190" s="37" t="n">
        <f aca="false">H2189*EXP(-G2189*(F2190-F2189))</f>
        <v>0.713287613633614</v>
      </c>
      <c r="I2190" s="38" t="n">
        <f aca="false">H2189-H2190</f>
        <v>6.76369054667392E-005</v>
      </c>
      <c r="J2190" s="39" t="n">
        <f aca="false">INDEX('Default Prob'!$C$3:$C$20, _xlfn.IFNA(MATCH(F2190, 'Default Prob'!$B$3:$B$20, 1), 1))</f>
        <v>-0.00236</v>
      </c>
      <c r="K2190" s="40" t="n">
        <f aca="false">1/((1+J2190)^F2190)</f>
        <v>1.01994606436967</v>
      </c>
      <c r="L2190" s="41" t="n">
        <f aca="false">IF(AND(D2190, A2190 &lt;= $G$2), $D$5*$D$2*(A2190-E2190)/365.25, 0)</f>
        <v>0</v>
      </c>
      <c r="M2190" s="41" t="n">
        <f aca="false">IF(A2190&lt;=$G$2, $D$5*$D$2*(A2190-E2190)/365.25, 0)</f>
        <v>0</v>
      </c>
      <c r="N2190" s="42" t="n">
        <f aca="false">(L2190*H2190 + M2190*I2190) * K2190</f>
        <v>0</v>
      </c>
      <c r="O2190" s="43" t="n">
        <f aca="false">IF(A2190&lt;=$G$2, $D$2*(1-$D$3), 0)</f>
        <v>0</v>
      </c>
      <c r="P2190" s="44" t="n">
        <f aca="false">O2190*I2190*K2190</f>
        <v>0</v>
      </c>
    </row>
    <row r="2191" customFormat="false" ht="15" hidden="false" customHeight="false" outlineLevel="0" collapsed="false">
      <c r="A2191" s="4" t="n">
        <f aca="false">WORKDAY(A2190, 1)</f>
        <v>46948</v>
      </c>
      <c r="B2191" s="33" t="n">
        <f aca="false">DATE(2000, MONTH(A2191), DAY(A2191))</f>
        <v>36721</v>
      </c>
      <c r="C2191" s="33" t="n">
        <f aca="false">VLOOKUP(B2191, $R$9:$S$13, 2)</f>
        <v>36789</v>
      </c>
      <c r="D2191" s="34" t="n">
        <f aca="false">IF(OR(C2191=B2191, AND(C2191&lt;&gt;C2190, C2190&gt;B2190)), 1, 0)</f>
        <v>0</v>
      </c>
      <c r="E2191" s="4" t="n">
        <f aca="false" t="array" ref="E2191:E2191">INDEX($A$9:A2190, MAX(IF($D$9:D2190=1, ROW(D$9:$D2190)-ROW($D$9)+1, 0)))</f>
        <v>46924</v>
      </c>
      <c r="F2191" s="36" t="n">
        <f aca="false">(A2191-$A$2)/365.25</f>
        <v>8.36139630390144</v>
      </c>
      <c r="G2191" s="37" t="n">
        <f aca="false">INDEX('Default Prob'!$P$5:$P$14,MIN(1+_xlfn.IFNA(MATCH(F2191,'Default Prob'!$F$5:$F$14,1),0),COUNT('Default Prob'!$P$5:$P$14)))</f>
        <v>0.0346328858618064</v>
      </c>
      <c r="H2191" s="37" t="n">
        <f aca="false">H2190*EXP(-G2190*(F2191-F2190))</f>
        <v>0.713219983141153</v>
      </c>
      <c r="I2191" s="38" t="n">
        <f aca="false">H2190-H2191</f>
        <v>6.76304924613902E-005</v>
      </c>
      <c r="J2191" s="39" t="n">
        <f aca="false">INDEX('Default Prob'!$C$3:$C$20, _xlfn.IFNA(MATCH(F2191, 'Default Prob'!$B$3:$B$20, 1), 1))</f>
        <v>-0.00236</v>
      </c>
      <c r="K2191" s="40" t="n">
        <f aca="false">1/((1+J2191)^F2191)</f>
        <v>1.01995266238563</v>
      </c>
      <c r="L2191" s="41" t="n">
        <f aca="false">IF(AND(D2191, A2191 &lt;= $G$2), $D$5*$D$2*(A2191-E2191)/365.25, 0)</f>
        <v>0</v>
      </c>
      <c r="M2191" s="41" t="n">
        <f aca="false">IF(A2191&lt;=$G$2, $D$5*$D$2*(A2191-E2191)/365.25, 0)</f>
        <v>0</v>
      </c>
      <c r="N2191" s="42" t="n">
        <f aca="false">(L2191*H2191 + M2191*I2191) * K2191</f>
        <v>0</v>
      </c>
      <c r="O2191" s="43" t="n">
        <f aca="false">IF(A2191&lt;=$G$2, $D$2*(1-$D$3), 0)</f>
        <v>0</v>
      </c>
      <c r="P2191" s="44" t="n">
        <f aca="false">O2191*I2191*K2191</f>
        <v>0</v>
      </c>
    </row>
    <row r="2192" customFormat="false" ht="15" hidden="false" customHeight="false" outlineLevel="0" collapsed="false">
      <c r="A2192" s="4" t="n">
        <f aca="false">WORKDAY(A2191, 1)</f>
        <v>46951</v>
      </c>
      <c r="B2192" s="33" t="n">
        <f aca="false">DATE(2000, MONTH(A2192), DAY(A2192))</f>
        <v>36724</v>
      </c>
      <c r="C2192" s="33" t="n">
        <f aca="false">VLOOKUP(B2192, $R$9:$S$13, 2)</f>
        <v>36789</v>
      </c>
      <c r="D2192" s="34" t="n">
        <f aca="false">IF(OR(C2192=B2192, AND(C2192&lt;&gt;C2191, C2191&gt;B2191)), 1, 0)</f>
        <v>0</v>
      </c>
      <c r="E2192" s="4" t="n">
        <f aca="false" t="array" ref="E2192:E2192">INDEX($A$9:A2191, MAX(IF($D$9:D2191=1, ROW(D$9:$D2191)-ROW($D$9)+1, 0)))</f>
        <v>46924</v>
      </c>
      <c r="F2192" s="36" t="n">
        <f aca="false">(A2192-$A$2)/365.25</f>
        <v>8.36960985626283</v>
      </c>
      <c r="G2192" s="37" t="n">
        <f aca="false">INDEX('Default Prob'!$P$5:$P$14,MIN(1+_xlfn.IFNA(MATCH(F2192,'Default Prob'!$F$5:$F$14,1),0),COUNT('Default Prob'!$P$5:$P$14)))</f>
        <v>0.0346328858618064</v>
      </c>
      <c r="H2192" s="37" t="n">
        <f aca="false">H2191*EXP(-G2191*(F2192-F2191))</f>
        <v>0.71301713013572</v>
      </c>
      <c r="I2192" s="38" t="n">
        <f aca="false">H2191-H2192</f>
        <v>0.00020285300543299</v>
      </c>
      <c r="J2192" s="39" t="n">
        <f aca="false">INDEX('Default Prob'!$C$3:$C$20, _xlfn.IFNA(MATCH(F2192, 'Default Prob'!$B$3:$B$20, 1), 1))</f>
        <v>-0.00236</v>
      </c>
      <c r="K2192" s="40" t="n">
        <f aca="false">1/((1+J2192)^F2192)</f>
        <v>1.01997245668961</v>
      </c>
      <c r="L2192" s="41" t="n">
        <f aca="false">IF(AND(D2192, A2192 &lt;= $G$2), $D$5*$D$2*(A2192-E2192)/365.25, 0)</f>
        <v>0</v>
      </c>
      <c r="M2192" s="41" t="n">
        <f aca="false">IF(A2192&lt;=$G$2, $D$5*$D$2*(A2192-E2192)/365.25, 0)</f>
        <v>0</v>
      </c>
      <c r="N2192" s="42" t="n">
        <f aca="false">(L2192*H2192 + M2192*I2192) * K2192</f>
        <v>0</v>
      </c>
      <c r="O2192" s="43" t="n">
        <f aca="false">IF(A2192&lt;=$G$2, $D$2*(1-$D$3), 0)</f>
        <v>0</v>
      </c>
      <c r="P2192" s="44" t="n">
        <f aca="false">O2192*I2192*K2192</f>
        <v>0</v>
      </c>
    </row>
    <row r="2193" customFormat="false" ht="15" hidden="false" customHeight="false" outlineLevel="0" collapsed="false">
      <c r="A2193" s="4" t="n">
        <f aca="false">WORKDAY(A2192, 1)</f>
        <v>46952</v>
      </c>
      <c r="B2193" s="33" t="n">
        <f aca="false">DATE(2000, MONTH(A2193), DAY(A2193))</f>
        <v>36725</v>
      </c>
      <c r="C2193" s="33" t="n">
        <f aca="false">VLOOKUP(B2193, $R$9:$S$13, 2)</f>
        <v>36789</v>
      </c>
      <c r="D2193" s="34" t="n">
        <f aca="false">IF(OR(C2193=B2193, AND(C2193&lt;&gt;C2192, C2192&gt;B2192)), 1, 0)</f>
        <v>0</v>
      </c>
      <c r="E2193" s="4" t="n">
        <f aca="false" t="array" ref="E2193:E2193">INDEX($A$9:A2192, MAX(IF($D$9:D2192=1, ROW(D$9:$D2192)-ROW($D$9)+1, 0)))</f>
        <v>46924</v>
      </c>
      <c r="F2193" s="36" t="n">
        <f aca="false">(A2193-$A$2)/365.25</f>
        <v>8.37234770704997</v>
      </c>
      <c r="G2193" s="37" t="n">
        <f aca="false">INDEX('Default Prob'!$P$5:$P$14,MIN(1+_xlfn.IFNA(MATCH(F2193,'Default Prob'!$F$5:$F$14,1),0),COUNT('Default Prob'!$P$5:$P$14)))</f>
        <v>0.0346328858618064</v>
      </c>
      <c r="H2193" s="37" t="n">
        <f aca="false">H2192*EXP(-G2192*(F2193-F2192))</f>
        <v>0.712949525289199</v>
      </c>
      <c r="I2193" s="38" t="n">
        <f aca="false">H2192-H2193</f>
        <v>6.76048465203527E-005</v>
      </c>
      <c r="J2193" s="39" t="n">
        <f aca="false">INDEX('Default Prob'!$C$3:$C$20, _xlfn.IFNA(MATCH(F2193, 'Default Prob'!$B$3:$B$20, 1), 1))</f>
        <v>-0.00236</v>
      </c>
      <c r="K2193" s="40" t="n">
        <f aca="false">1/((1+J2193)^F2193)</f>
        <v>1.0199790548763</v>
      </c>
      <c r="L2193" s="41" t="n">
        <f aca="false">IF(AND(D2193, A2193 &lt;= $G$2), $D$5*$D$2*(A2193-E2193)/365.25, 0)</f>
        <v>0</v>
      </c>
      <c r="M2193" s="41" t="n">
        <f aca="false">IF(A2193&lt;=$G$2, $D$5*$D$2*(A2193-E2193)/365.25, 0)</f>
        <v>0</v>
      </c>
      <c r="N2193" s="42" t="n">
        <f aca="false">(L2193*H2193 + M2193*I2193) * K2193</f>
        <v>0</v>
      </c>
      <c r="O2193" s="43" t="n">
        <f aca="false">IF(A2193&lt;=$G$2, $D$2*(1-$D$3), 0)</f>
        <v>0</v>
      </c>
      <c r="P2193" s="44" t="n">
        <f aca="false">O2193*I2193*K2193</f>
        <v>0</v>
      </c>
    </row>
    <row r="2194" customFormat="false" ht="15" hidden="false" customHeight="false" outlineLevel="0" collapsed="false">
      <c r="A2194" s="4" t="n">
        <f aca="false">WORKDAY(A2193, 1)</f>
        <v>46953</v>
      </c>
      <c r="B2194" s="33" t="n">
        <f aca="false">DATE(2000, MONTH(A2194), DAY(A2194))</f>
        <v>36726</v>
      </c>
      <c r="C2194" s="33" t="n">
        <f aca="false">VLOOKUP(B2194, $R$9:$S$13, 2)</f>
        <v>36789</v>
      </c>
      <c r="D2194" s="34" t="n">
        <f aca="false">IF(OR(C2194=B2194, AND(C2194&lt;&gt;C2193, C2193&gt;B2193)), 1, 0)</f>
        <v>0</v>
      </c>
      <c r="E2194" s="4" t="n">
        <f aca="false" t="array" ref="E2194:E2194">INDEX($A$9:A2193, MAX(IF($D$9:D2193=1, ROW(D$9:$D2193)-ROW($D$9)+1, 0)))</f>
        <v>46924</v>
      </c>
      <c r="F2194" s="36" t="n">
        <f aca="false">(A2194-$A$2)/365.25</f>
        <v>8.3750855578371</v>
      </c>
      <c r="G2194" s="37" t="n">
        <f aca="false">INDEX('Default Prob'!$P$5:$P$14,MIN(1+_xlfn.IFNA(MATCH(F2194,'Default Prob'!$F$5:$F$14,1),0),COUNT('Default Prob'!$P$5:$P$14)))</f>
        <v>0.0346328858618064</v>
      </c>
      <c r="H2194" s="37" t="n">
        <f aca="false">H2193*EXP(-G2193*(F2194-F2193))</f>
        <v>0.712881926852645</v>
      </c>
      <c r="I2194" s="38" t="n">
        <f aca="false">H2193-H2194</f>
        <v>6.75984365546833E-005</v>
      </c>
      <c r="J2194" s="39" t="n">
        <f aca="false">INDEX('Default Prob'!$C$3:$C$20, _xlfn.IFNA(MATCH(F2194, 'Default Prob'!$B$3:$B$20, 1), 1))</f>
        <v>-0.00236</v>
      </c>
      <c r="K2194" s="40" t="n">
        <f aca="false">1/((1+J2194)^F2194)</f>
        <v>1.01998565310567</v>
      </c>
      <c r="L2194" s="41" t="n">
        <f aca="false">IF(AND(D2194, A2194 &lt;= $G$2), $D$5*$D$2*(A2194-E2194)/365.25, 0)</f>
        <v>0</v>
      </c>
      <c r="M2194" s="41" t="n">
        <f aca="false">IF(A2194&lt;=$G$2, $D$5*$D$2*(A2194-E2194)/365.25, 0)</f>
        <v>0</v>
      </c>
      <c r="N2194" s="42" t="n">
        <f aca="false">(L2194*H2194 + M2194*I2194) * K2194</f>
        <v>0</v>
      </c>
      <c r="O2194" s="43" t="n">
        <f aca="false">IF(A2194&lt;=$G$2, $D$2*(1-$D$3), 0)</f>
        <v>0</v>
      </c>
      <c r="P2194" s="44" t="n">
        <f aca="false">O2194*I2194*K2194</f>
        <v>0</v>
      </c>
    </row>
    <row r="2195" customFormat="false" ht="15" hidden="false" customHeight="false" outlineLevel="0" collapsed="false">
      <c r="A2195" s="4" t="n">
        <f aca="false">WORKDAY(A2194, 1)</f>
        <v>46954</v>
      </c>
      <c r="B2195" s="33" t="n">
        <f aca="false">DATE(2000, MONTH(A2195), DAY(A2195))</f>
        <v>36727</v>
      </c>
      <c r="C2195" s="33" t="n">
        <f aca="false">VLOOKUP(B2195, $R$9:$S$13, 2)</f>
        <v>36789</v>
      </c>
      <c r="D2195" s="34" t="n">
        <f aca="false">IF(OR(C2195=B2195, AND(C2195&lt;&gt;C2194, C2194&gt;B2194)), 1, 0)</f>
        <v>0</v>
      </c>
      <c r="E2195" s="4" t="n">
        <f aca="false" t="array" ref="E2195:E2195">INDEX($A$9:A2194, MAX(IF($D$9:D2194=1, ROW(D$9:$D2194)-ROW($D$9)+1, 0)))</f>
        <v>46924</v>
      </c>
      <c r="F2195" s="36" t="n">
        <f aca="false">(A2195-$A$2)/365.25</f>
        <v>8.37782340862423</v>
      </c>
      <c r="G2195" s="37" t="n">
        <f aca="false">INDEX('Default Prob'!$P$5:$P$14,MIN(1+_xlfn.IFNA(MATCH(F2195,'Default Prob'!$F$5:$F$14,1),0),COUNT('Default Prob'!$P$5:$P$14)))</f>
        <v>0.0346328858618064</v>
      </c>
      <c r="H2195" s="37" t="n">
        <f aca="false">H2194*EXP(-G2194*(F2195-F2194))</f>
        <v>0.712814334825448</v>
      </c>
      <c r="I2195" s="38" t="n">
        <f aca="false">H2194-H2195</f>
        <v>6.75920271968611E-005</v>
      </c>
      <c r="J2195" s="39" t="n">
        <f aca="false">INDEX('Default Prob'!$C$3:$C$20, _xlfn.IFNA(MATCH(F2195, 'Default Prob'!$B$3:$B$20, 1), 1))</f>
        <v>-0.00236</v>
      </c>
      <c r="K2195" s="40" t="n">
        <f aca="false">1/((1+J2195)^F2195)</f>
        <v>1.01999225137773</v>
      </c>
      <c r="L2195" s="41" t="n">
        <f aca="false">IF(AND(D2195, A2195 &lt;= $G$2), $D$5*$D$2*(A2195-E2195)/365.25, 0)</f>
        <v>0</v>
      </c>
      <c r="M2195" s="41" t="n">
        <f aca="false">IF(A2195&lt;=$G$2, $D$5*$D$2*(A2195-E2195)/365.25, 0)</f>
        <v>0</v>
      </c>
      <c r="N2195" s="42" t="n">
        <f aca="false">(L2195*H2195 + M2195*I2195) * K2195</f>
        <v>0</v>
      </c>
      <c r="O2195" s="43" t="n">
        <f aca="false">IF(A2195&lt;=$G$2, $D$2*(1-$D$3), 0)</f>
        <v>0</v>
      </c>
      <c r="P2195" s="44" t="n">
        <f aca="false">O2195*I2195*K2195</f>
        <v>0</v>
      </c>
    </row>
    <row r="2196" customFormat="false" ht="15" hidden="false" customHeight="false" outlineLevel="0" collapsed="false">
      <c r="A2196" s="4" t="n">
        <f aca="false">WORKDAY(A2195, 1)</f>
        <v>46955</v>
      </c>
      <c r="B2196" s="33" t="n">
        <f aca="false">DATE(2000, MONTH(A2196), DAY(A2196))</f>
        <v>36728</v>
      </c>
      <c r="C2196" s="33" t="n">
        <f aca="false">VLOOKUP(B2196, $R$9:$S$13, 2)</f>
        <v>36789</v>
      </c>
      <c r="D2196" s="34" t="n">
        <f aca="false">IF(OR(C2196=B2196, AND(C2196&lt;&gt;C2195, C2195&gt;B2195)), 1, 0)</f>
        <v>0</v>
      </c>
      <c r="E2196" s="4" t="n">
        <f aca="false" t="array" ref="E2196:E2196">INDEX($A$9:A2195, MAX(IF($D$9:D2195=1, ROW(D$9:$D2195)-ROW($D$9)+1, 0)))</f>
        <v>46924</v>
      </c>
      <c r="F2196" s="36" t="n">
        <f aca="false">(A2196-$A$2)/365.25</f>
        <v>8.38056125941136</v>
      </c>
      <c r="G2196" s="37" t="n">
        <f aca="false">INDEX('Default Prob'!$P$5:$P$14,MIN(1+_xlfn.IFNA(MATCH(F2196,'Default Prob'!$F$5:$F$14,1),0),COUNT('Default Prob'!$P$5:$P$14)))</f>
        <v>0.0346328858618064</v>
      </c>
      <c r="H2196" s="37" t="n">
        <f aca="false">H2195*EXP(-G2195*(F2196-F2195))</f>
        <v>0.712746749207001</v>
      </c>
      <c r="I2196" s="38" t="n">
        <f aca="false">H2195-H2196</f>
        <v>6.75856184466639E-005</v>
      </c>
      <c r="J2196" s="39" t="n">
        <f aca="false">INDEX('Default Prob'!$C$3:$C$20, _xlfn.IFNA(MATCH(F2196, 'Default Prob'!$B$3:$B$20, 1), 1))</f>
        <v>-0.00236</v>
      </c>
      <c r="K2196" s="40" t="n">
        <f aca="false">1/((1+J2196)^F2196)</f>
        <v>1.01999884969248</v>
      </c>
      <c r="L2196" s="41" t="n">
        <f aca="false">IF(AND(D2196, A2196 &lt;= $G$2), $D$5*$D$2*(A2196-E2196)/365.25, 0)</f>
        <v>0</v>
      </c>
      <c r="M2196" s="41" t="n">
        <f aca="false">IF(A2196&lt;=$G$2, $D$5*$D$2*(A2196-E2196)/365.25, 0)</f>
        <v>0</v>
      </c>
      <c r="N2196" s="42" t="n">
        <f aca="false">(L2196*H2196 + M2196*I2196) * K2196</f>
        <v>0</v>
      </c>
      <c r="O2196" s="43" t="n">
        <f aca="false">IF(A2196&lt;=$G$2, $D$2*(1-$D$3), 0)</f>
        <v>0</v>
      </c>
      <c r="P2196" s="44" t="n">
        <f aca="false">O2196*I2196*K2196</f>
        <v>0</v>
      </c>
    </row>
    <row r="2197" customFormat="false" ht="15" hidden="false" customHeight="false" outlineLevel="0" collapsed="false">
      <c r="A2197" s="4" t="n">
        <f aca="false">WORKDAY(A2196, 1)</f>
        <v>46958</v>
      </c>
      <c r="B2197" s="33" t="n">
        <f aca="false">DATE(2000, MONTH(A2197), DAY(A2197))</f>
        <v>36731</v>
      </c>
      <c r="C2197" s="33" t="n">
        <f aca="false">VLOOKUP(B2197, $R$9:$S$13, 2)</f>
        <v>36789</v>
      </c>
      <c r="D2197" s="34" t="n">
        <f aca="false">IF(OR(C2197=B2197, AND(C2197&lt;&gt;C2196, C2196&gt;B2196)), 1, 0)</f>
        <v>0</v>
      </c>
      <c r="E2197" s="4" t="n">
        <f aca="false" t="array" ref="E2197:E2197">INDEX($A$9:A2196, MAX(IF($D$9:D2196=1, ROW(D$9:$D2196)-ROW($D$9)+1, 0)))</f>
        <v>46924</v>
      </c>
      <c r="F2197" s="36" t="n">
        <f aca="false">(A2197-$A$2)/365.25</f>
        <v>8.38877481177276</v>
      </c>
      <c r="G2197" s="37" t="n">
        <f aca="false">INDEX('Default Prob'!$P$5:$P$14,MIN(1+_xlfn.IFNA(MATCH(F2197,'Default Prob'!$F$5:$F$14,1),0),COUNT('Default Prob'!$P$5:$P$14)))</f>
        <v>0.0346328858618064</v>
      </c>
      <c r="H2197" s="37" t="n">
        <f aca="false">H2196*EXP(-G2196*(F2197-F2196))</f>
        <v>0.712544030798085</v>
      </c>
      <c r="I2197" s="38" t="n">
        <f aca="false">H2196-H2197</f>
        <v>0.000202718408915614</v>
      </c>
      <c r="J2197" s="39" t="n">
        <f aca="false">INDEX('Default Prob'!$C$3:$C$20, _xlfn.IFNA(MATCH(F2197, 'Default Prob'!$B$3:$B$20, 1), 1))</f>
        <v>-0.00236</v>
      </c>
      <c r="K2197" s="40" t="n">
        <f aca="false">1/((1+J2197)^F2197)</f>
        <v>1.02001864489281</v>
      </c>
      <c r="L2197" s="41" t="n">
        <f aca="false">IF(AND(D2197, A2197 &lt;= $G$2), $D$5*$D$2*(A2197-E2197)/365.25, 0)</f>
        <v>0</v>
      </c>
      <c r="M2197" s="41" t="n">
        <f aca="false">IF(A2197&lt;=$G$2, $D$5*$D$2*(A2197-E2197)/365.25, 0)</f>
        <v>0</v>
      </c>
      <c r="N2197" s="42" t="n">
        <f aca="false">(L2197*H2197 + M2197*I2197) * K2197</f>
        <v>0</v>
      </c>
      <c r="O2197" s="43" t="n">
        <f aca="false">IF(A2197&lt;=$G$2, $D$2*(1-$D$3), 0)</f>
        <v>0</v>
      </c>
      <c r="P2197" s="44" t="n">
        <f aca="false">O2197*I2197*K2197</f>
        <v>0</v>
      </c>
    </row>
    <row r="2198" customFormat="false" ht="15" hidden="false" customHeight="false" outlineLevel="0" collapsed="false">
      <c r="A2198" s="4" t="n">
        <f aca="false">WORKDAY(A2197, 1)</f>
        <v>46959</v>
      </c>
      <c r="B2198" s="33" t="n">
        <f aca="false">DATE(2000, MONTH(A2198), DAY(A2198))</f>
        <v>36732</v>
      </c>
      <c r="C2198" s="33" t="n">
        <f aca="false">VLOOKUP(B2198, $R$9:$S$13, 2)</f>
        <v>36789</v>
      </c>
      <c r="D2198" s="34" t="n">
        <f aca="false">IF(OR(C2198=B2198, AND(C2198&lt;&gt;C2197, C2197&gt;B2197)), 1, 0)</f>
        <v>0</v>
      </c>
      <c r="E2198" s="4" t="n">
        <f aca="false" t="array" ref="E2198:E2198">INDEX($A$9:A2197, MAX(IF($D$9:D2197=1, ROW(D$9:$D2197)-ROW($D$9)+1, 0)))</f>
        <v>46924</v>
      </c>
      <c r="F2198" s="36" t="n">
        <f aca="false">(A2198-$A$2)/365.25</f>
        <v>8.39151266255989</v>
      </c>
      <c r="G2198" s="37" t="n">
        <f aca="false">INDEX('Default Prob'!$P$5:$P$14,MIN(1+_xlfn.IFNA(MATCH(F2198,'Default Prob'!$F$5:$F$14,1),0),COUNT('Default Prob'!$P$5:$P$14)))</f>
        <v>0.0346328858618064</v>
      </c>
      <c r="H2198" s="37" t="n">
        <f aca="false">H2197*EXP(-G2197*(F2198-F2197))</f>
        <v>0.712476470808563</v>
      </c>
      <c r="I2198" s="38" t="n">
        <f aca="false">H2197-H2198</f>
        <v>6.75599895220147E-005</v>
      </c>
      <c r="J2198" s="39" t="n">
        <f aca="false">INDEX('Default Prob'!$C$3:$C$20, _xlfn.IFNA(MATCH(F2198, 'Default Prob'!$B$3:$B$20, 1), 1))</f>
        <v>-0.00236</v>
      </c>
      <c r="K2198" s="40" t="n">
        <f aca="false">1/((1+J2198)^F2198)</f>
        <v>1.02002524337829</v>
      </c>
      <c r="L2198" s="41" t="n">
        <f aca="false">IF(AND(D2198, A2198 &lt;= $G$2), $D$5*$D$2*(A2198-E2198)/365.25, 0)</f>
        <v>0</v>
      </c>
      <c r="M2198" s="41" t="n">
        <f aca="false">IF(A2198&lt;=$G$2, $D$5*$D$2*(A2198-E2198)/365.25, 0)</f>
        <v>0</v>
      </c>
      <c r="N2198" s="42" t="n">
        <f aca="false">(L2198*H2198 + M2198*I2198) * K2198</f>
        <v>0</v>
      </c>
      <c r="O2198" s="43" t="n">
        <f aca="false">IF(A2198&lt;=$G$2, $D$2*(1-$D$3), 0)</f>
        <v>0</v>
      </c>
      <c r="P2198" s="44" t="n">
        <f aca="false">O2198*I2198*K2198</f>
        <v>0</v>
      </c>
    </row>
    <row r="2199" customFormat="false" ht="15" hidden="false" customHeight="false" outlineLevel="0" collapsed="false">
      <c r="A2199" s="4" t="n">
        <f aca="false">WORKDAY(A2198, 1)</f>
        <v>46960</v>
      </c>
      <c r="B2199" s="33" t="n">
        <f aca="false">DATE(2000, MONTH(A2199), DAY(A2199))</f>
        <v>36733</v>
      </c>
      <c r="C2199" s="33" t="n">
        <f aca="false">VLOOKUP(B2199, $R$9:$S$13, 2)</f>
        <v>36789</v>
      </c>
      <c r="D2199" s="34" t="n">
        <f aca="false">IF(OR(C2199=B2199, AND(C2199&lt;&gt;C2198, C2198&gt;B2198)), 1, 0)</f>
        <v>0</v>
      </c>
      <c r="E2199" s="4" t="n">
        <f aca="false" t="array" ref="E2199:E2199">INDEX($A$9:A2198, MAX(IF($D$9:D2198=1, ROW(D$9:$D2198)-ROW($D$9)+1, 0)))</f>
        <v>46924</v>
      </c>
      <c r="F2199" s="36" t="n">
        <f aca="false">(A2199-$A$2)/365.25</f>
        <v>8.39425051334702</v>
      </c>
      <c r="G2199" s="37" t="n">
        <f aca="false">INDEX('Default Prob'!$P$5:$P$14,MIN(1+_xlfn.IFNA(MATCH(F2199,'Default Prob'!$F$5:$F$14,1),0),COUNT('Default Prob'!$P$5:$P$14)))</f>
        <v>0.0346328858618064</v>
      </c>
      <c r="H2199" s="37" t="n">
        <f aca="false">H2198*EXP(-G2198*(F2199-F2198))</f>
        <v>0.712408917224754</v>
      </c>
      <c r="I2199" s="38" t="n">
        <f aca="false">H2198-H2199</f>
        <v>6.75535838096097E-005</v>
      </c>
      <c r="J2199" s="39" t="n">
        <f aca="false">INDEX('Default Prob'!$C$3:$C$20, _xlfn.IFNA(MATCH(F2199, 'Default Prob'!$B$3:$B$20, 1), 1))</f>
        <v>-0.00236</v>
      </c>
      <c r="K2199" s="40" t="n">
        <f aca="false">1/((1+J2199)^F2199)</f>
        <v>1.02003184190646</v>
      </c>
      <c r="L2199" s="41" t="n">
        <f aca="false">IF(AND(D2199, A2199 &lt;= $G$2), $D$5*$D$2*(A2199-E2199)/365.25, 0)</f>
        <v>0</v>
      </c>
      <c r="M2199" s="41" t="n">
        <f aca="false">IF(A2199&lt;=$G$2, $D$5*$D$2*(A2199-E2199)/365.25, 0)</f>
        <v>0</v>
      </c>
      <c r="N2199" s="42" t="n">
        <f aca="false">(L2199*H2199 + M2199*I2199) * K2199</f>
        <v>0</v>
      </c>
      <c r="O2199" s="43" t="n">
        <f aca="false">IF(A2199&lt;=$G$2, $D$2*(1-$D$3), 0)</f>
        <v>0</v>
      </c>
      <c r="P2199" s="44" t="n">
        <f aca="false">O2199*I2199*K2199</f>
        <v>0</v>
      </c>
    </row>
    <row r="2200" customFormat="false" ht="15" hidden="false" customHeight="false" outlineLevel="0" collapsed="false">
      <c r="A2200" s="4" t="n">
        <f aca="false">WORKDAY(A2199, 1)</f>
        <v>46961</v>
      </c>
      <c r="B2200" s="33" t="n">
        <f aca="false">DATE(2000, MONTH(A2200), DAY(A2200))</f>
        <v>36734</v>
      </c>
      <c r="C2200" s="33" t="n">
        <f aca="false">VLOOKUP(B2200, $R$9:$S$13, 2)</f>
        <v>36789</v>
      </c>
      <c r="D2200" s="34" t="n">
        <f aca="false">IF(OR(C2200=B2200, AND(C2200&lt;&gt;C2199, C2199&gt;B2199)), 1, 0)</f>
        <v>0</v>
      </c>
      <c r="E2200" s="4" t="n">
        <f aca="false" t="array" ref="E2200:E2200">INDEX($A$9:A2199, MAX(IF($D$9:D2199=1, ROW(D$9:$D2199)-ROW($D$9)+1, 0)))</f>
        <v>46924</v>
      </c>
      <c r="F2200" s="36" t="n">
        <f aca="false">(A2200-$A$2)/365.25</f>
        <v>8.39698836413415</v>
      </c>
      <c r="G2200" s="37" t="n">
        <f aca="false">INDEX('Default Prob'!$P$5:$P$14,MIN(1+_xlfn.IFNA(MATCH(F2200,'Default Prob'!$F$5:$F$14,1),0),COUNT('Default Prob'!$P$5:$P$14)))</f>
        <v>0.0346328858618064</v>
      </c>
      <c r="H2200" s="37" t="n">
        <f aca="false">H2199*EXP(-G2199*(F2200-F2199))</f>
        <v>0.712341370046049</v>
      </c>
      <c r="I2200" s="38" t="n">
        <f aca="false">H2199-H2200</f>
        <v>6.75471787044968E-005</v>
      </c>
      <c r="J2200" s="39" t="n">
        <f aca="false">INDEX('Default Prob'!$C$3:$C$20, _xlfn.IFNA(MATCH(F2200, 'Default Prob'!$B$3:$B$20, 1), 1))</f>
        <v>-0.00236</v>
      </c>
      <c r="K2200" s="40" t="n">
        <f aca="false">1/((1+J2200)^F2200)</f>
        <v>1.02003844047731</v>
      </c>
      <c r="L2200" s="41" t="n">
        <f aca="false">IF(AND(D2200, A2200 &lt;= $G$2), $D$5*$D$2*(A2200-E2200)/365.25, 0)</f>
        <v>0</v>
      </c>
      <c r="M2200" s="41" t="n">
        <f aca="false">IF(A2200&lt;=$G$2, $D$5*$D$2*(A2200-E2200)/365.25, 0)</f>
        <v>0</v>
      </c>
      <c r="N2200" s="42" t="n">
        <f aca="false">(L2200*H2200 + M2200*I2200) * K2200</f>
        <v>0</v>
      </c>
      <c r="O2200" s="43" t="n">
        <f aca="false">IF(A2200&lt;=$G$2, $D$2*(1-$D$3), 0)</f>
        <v>0</v>
      </c>
      <c r="P2200" s="44" t="n">
        <f aca="false">O2200*I2200*K2200</f>
        <v>0</v>
      </c>
    </row>
    <row r="2201" customFormat="false" ht="15" hidden="false" customHeight="false" outlineLevel="0" collapsed="false">
      <c r="A2201" s="4" t="n">
        <f aca="false">WORKDAY(A2200, 1)</f>
        <v>46962</v>
      </c>
      <c r="B2201" s="33" t="n">
        <f aca="false">DATE(2000, MONTH(A2201), DAY(A2201))</f>
        <v>36735</v>
      </c>
      <c r="C2201" s="33" t="n">
        <f aca="false">VLOOKUP(B2201, $R$9:$S$13, 2)</f>
        <v>36789</v>
      </c>
      <c r="D2201" s="34" t="n">
        <f aca="false">IF(OR(C2201=B2201, AND(C2201&lt;&gt;C2200, C2200&gt;B2200)), 1, 0)</f>
        <v>0</v>
      </c>
      <c r="E2201" s="4" t="n">
        <f aca="false" t="array" ref="E2201:E2201">INDEX($A$9:A2200, MAX(IF($D$9:D2200=1, ROW(D$9:$D2200)-ROW($D$9)+1, 0)))</f>
        <v>46924</v>
      </c>
      <c r="F2201" s="36" t="n">
        <f aca="false">(A2201-$A$2)/365.25</f>
        <v>8.39972621492129</v>
      </c>
      <c r="G2201" s="37" t="n">
        <f aca="false">INDEX('Default Prob'!$P$5:$P$14,MIN(1+_xlfn.IFNA(MATCH(F2201,'Default Prob'!$F$5:$F$14,1),0),COUNT('Default Prob'!$P$5:$P$14)))</f>
        <v>0.0346328858618064</v>
      </c>
      <c r="H2201" s="37" t="n">
        <f aca="false">H2200*EXP(-G2200*(F2201-F2200))</f>
        <v>0.712273829271843</v>
      </c>
      <c r="I2201" s="38" t="n">
        <f aca="false">H2200-H2201</f>
        <v>6.75407742067868E-005</v>
      </c>
      <c r="J2201" s="39" t="n">
        <f aca="false">INDEX('Default Prob'!$C$3:$C$20, _xlfn.IFNA(MATCH(F2201, 'Default Prob'!$B$3:$B$20, 1), 1))</f>
        <v>-0.00236</v>
      </c>
      <c r="K2201" s="40" t="n">
        <f aca="false">1/((1+J2201)^F2201)</f>
        <v>1.02004503909085</v>
      </c>
      <c r="L2201" s="41" t="n">
        <f aca="false">IF(AND(D2201, A2201 &lt;= $G$2), $D$5*$D$2*(A2201-E2201)/365.25, 0)</f>
        <v>0</v>
      </c>
      <c r="M2201" s="41" t="n">
        <f aca="false">IF(A2201&lt;=$G$2, $D$5*$D$2*(A2201-E2201)/365.25, 0)</f>
        <v>0</v>
      </c>
      <c r="N2201" s="42" t="n">
        <f aca="false">(L2201*H2201 + M2201*I2201) * K2201</f>
        <v>0</v>
      </c>
      <c r="O2201" s="43" t="n">
        <f aca="false">IF(A2201&lt;=$G$2, $D$2*(1-$D$3), 0)</f>
        <v>0</v>
      </c>
      <c r="P2201" s="44" t="n">
        <f aca="false">O2201*I2201*K2201</f>
        <v>0</v>
      </c>
    </row>
    <row r="2202" customFormat="false" ht="15" hidden="false" customHeight="false" outlineLevel="0" collapsed="false">
      <c r="A2202" s="4" t="n">
        <f aca="false">WORKDAY(A2201, 1)</f>
        <v>46965</v>
      </c>
      <c r="B2202" s="33" t="n">
        <f aca="false">DATE(2000, MONTH(A2202), DAY(A2202))</f>
        <v>36738</v>
      </c>
      <c r="C2202" s="33" t="n">
        <f aca="false">VLOOKUP(B2202, $R$9:$S$13, 2)</f>
        <v>36789</v>
      </c>
      <c r="D2202" s="34" t="n">
        <f aca="false">IF(OR(C2202=B2202, AND(C2202&lt;&gt;C2201, C2201&gt;B2201)), 1, 0)</f>
        <v>0</v>
      </c>
      <c r="E2202" s="4" t="n">
        <f aca="false" t="array" ref="E2202:E2202">INDEX($A$9:A2201, MAX(IF($D$9:D2201=1, ROW(D$9:$D2201)-ROW($D$9)+1, 0)))</f>
        <v>46924</v>
      </c>
      <c r="F2202" s="36" t="n">
        <f aca="false">(A2202-$A$2)/365.25</f>
        <v>8.40793976728268</v>
      </c>
      <c r="G2202" s="37" t="n">
        <f aca="false">INDEX('Default Prob'!$P$5:$P$14,MIN(1+_xlfn.IFNA(MATCH(F2202,'Default Prob'!$F$5:$F$14,1),0),COUNT('Default Prob'!$P$5:$P$14)))</f>
        <v>0.0346328858618064</v>
      </c>
      <c r="H2202" s="37" t="n">
        <f aca="false">H2201*EXP(-G2201*(F2202-F2201))</f>
        <v>0.712071245370137</v>
      </c>
      <c r="I2202" s="38" t="n">
        <f aca="false">H2201-H2202</f>
        <v>0.000202583901705355</v>
      </c>
      <c r="J2202" s="39" t="n">
        <f aca="false">INDEX('Default Prob'!$C$3:$C$20, _xlfn.IFNA(MATCH(F2202, 'Default Prob'!$B$3:$B$20, 1), 1))</f>
        <v>-0.00236</v>
      </c>
      <c r="K2202" s="40" t="n">
        <f aca="false">1/((1+J2202)^F2202)</f>
        <v>1.02006483518759</v>
      </c>
      <c r="L2202" s="41" t="n">
        <f aca="false">IF(AND(D2202, A2202 &lt;= $G$2), $D$5*$D$2*(A2202-E2202)/365.25, 0)</f>
        <v>0</v>
      </c>
      <c r="M2202" s="41" t="n">
        <f aca="false">IF(A2202&lt;=$G$2, $D$5*$D$2*(A2202-E2202)/365.25, 0)</f>
        <v>0</v>
      </c>
      <c r="N2202" s="42" t="n">
        <f aca="false">(L2202*H2202 + M2202*I2202) * K2202</f>
        <v>0</v>
      </c>
      <c r="O2202" s="43" t="n">
        <f aca="false">IF(A2202&lt;=$G$2, $D$2*(1-$D$3), 0)</f>
        <v>0</v>
      </c>
      <c r="P2202" s="44" t="n">
        <f aca="false">O2202*I2202*K2202</f>
        <v>0</v>
      </c>
    </row>
    <row r="2203" customFormat="false" ht="15" hidden="false" customHeight="false" outlineLevel="0" collapsed="false">
      <c r="A2203" s="4" t="n">
        <f aca="false">WORKDAY(A2202, 1)</f>
        <v>46966</v>
      </c>
      <c r="B2203" s="33" t="n">
        <f aca="false">DATE(2000, MONTH(A2203), DAY(A2203))</f>
        <v>36739</v>
      </c>
      <c r="C2203" s="33" t="n">
        <f aca="false">VLOOKUP(B2203, $R$9:$S$13, 2)</f>
        <v>36789</v>
      </c>
      <c r="D2203" s="34" t="n">
        <f aca="false">IF(OR(C2203=B2203, AND(C2203&lt;&gt;C2202, C2202&gt;B2202)), 1, 0)</f>
        <v>0</v>
      </c>
      <c r="E2203" s="4" t="n">
        <f aca="false" t="array" ref="E2203:E2203">INDEX($A$9:A2202, MAX(IF($D$9:D2202=1, ROW(D$9:$D2202)-ROW($D$9)+1, 0)))</f>
        <v>46924</v>
      </c>
      <c r="F2203" s="36" t="n">
        <f aca="false">(A2203-$A$2)/365.25</f>
        <v>8.41067761806982</v>
      </c>
      <c r="G2203" s="37" t="n">
        <f aca="false">INDEX('Default Prob'!$P$5:$P$14,MIN(1+_xlfn.IFNA(MATCH(F2203,'Default Prob'!$F$5:$F$14,1),0),COUNT('Default Prob'!$P$5:$P$14)))</f>
        <v>0.0346328858618064</v>
      </c>
      <c r="H2203" s="37" t="n">
        <f aca="false">H2202*EXP(-G2202*(F2203-F2202))</f>
        <v>0.71200373020785</v>
      </c>
      <c r="I2203" s="38" t="n">
        <f aca="false">H2202-H2203</f>
        <v>6.75151622873127E-005</v>
      </c>
      <c r="J2203" s="39" t="n">
        <f aca="false">INDEX('Default Prob'!$C$3:$C$20, _xlfn.IFNA(MATCH(F2203, 'Default Prob'!$B$3:$B$20, 1), 1))</f>
        <v>-0.00236</v>
      </c>
      <c r="K2203" s="40" t="n">
        <f aca="false">1/((1+J2203)^F2203)</f>
        <v>1.02007143397188</v>
      </c>
      <c r="L2203" s="41" t="n">
        <f aca="false">IF(AND(D2203, A2203 &lt;= $G$2), $D$5*$D$2*(A2203-E2203)/365.25, 0)</f>
        <v>0</v>
      </c>
      <c r="M2203" s="41" t="n">
        <f aca="false">IF(A2203&lt;=$G$2, $D$5*$D$2*(A2203-E2203)/365.25, 0)</f>
        <v>0</v>
      </c>
      <c r="N2203" s="42" t="n">
        <f aca="false">(L2203*H2203 + M2203*I2203) * K2203</f>
        <v>0</v>
      </c>
      <c r="O2203" s="43" t="n">
        <f aca="false">IF(A2203&lt;=$G$2, $D$2*(1-$D$3), 0)</f>
        <v>0</v>
      </c>
      <c r="P2203" s="44" t="n">
        <f aca="false">O2203*I2203*K2203</f>
        <v>0</v>
      </c>
    </row>
    <row r="2204" customFormat="false" ht="15" hidden="false" customHeight="false" outlineLevel="0" collapsed="false">
      <c r="A2204" s="4" t="n">
        <f aca="false">WORKDAY(A2203, 1)</f>
        <v>46967</v>
      </c>
      <c r="B2204" s="33" t="n">
        <f aca="false">DATE(2000, MONTH(A2204), DAY(A2204))</f>
        <v>36740</v>
      </c>
      <c r="C2204" s="33" t="n">
        <f aca="false">VLOOKUP(B2204, $R$9:$S$13, 2)</f>
        <v>36789</v>
      </c>
      <c r="D2204" s="34" t="n">
        <f aca="false">IF(OR(C2204=B2204, AND(C2204&lt;&gt;C2203, C2203&gt;B2203)), 1, 0)</f>
        <v>0</v>
      </c>
      <c r="E2204" s="4" t="n">
        <f aca="false" t="array" ref="E2204:E2204">INDEX($A$9:A2203, MAX(IF($D$9:D2203=1, ROW(D$9:$D2203)-ROW($D$9)+1, 0)))</f>
        <v>46924</v>
      </c>
      <c r="F2204" s="36" t="n">
        <f aca="false">(A2204-$A$2)/365.25</f>
        <v>8.41341546885695</v>
      </c>
      <c r="G2204" s="37" t="n">
        <f aca="false">INDEX('Default Prob'!$P$5:$P$14,MIN(1+_xlfn.IFNA(MATCH(F2204,'Default Prob'!$F$5:$F$14,1),0),COUNT('Default Prob'!$P$5:$P$14)))</f>
        <v>0.0346328858618064</v>
      </c>
      <c r="H2204" s="37" t="n">
        <f aca="false">H2203*EXP(-G2203*(F2204-F2203))</f>
        <v>0.711936221447025</v>
      </c>
      <c r="I2204" s="38" t="n">
        <f aca="false">H2203-H2204</f>
        <v>6.75087608250635E-005</v>
      </c>
      <c r="J2204" s="39" t="n">
        <f aca="false">INDEX('Default Prob'!$C$3:$C$20, _xlfn.IFNA(MATCH(F2204, 'Default Prob'!$B$3:$B$20, 1), 1))</f>
        <v>-0.00236</v>
      </c>
      <c r="K2204" s="40" t="n">
        <f aca="false">1/((1+J2204)^F2204)</f>
        <v>1.02007803279885</v>
      </c>
      <c r="L2204" s="41" t="n">
        <f aca="false">IF(AND(D2204, A2204 &lt;= $G$2), $D$5*$D$2*(A2204-E2204)/365.25, 0)</f>
        <v>0</v>
      </c>
      <c r="M2204" s="41" t="n">
        <f aca="false">IF(A2204&lt;=$G$2, $D$5*$D$2*(A2204-E2204)/365.25, 0)</f>
        <v>0</v>
      </c>
      <c r="N2204" s="42" t="n">
        <f aca="false">(L2204*H2204 + M2204*I2204) * K2204</f>
        <v>0</v>
      </c>
      <c r="O2204" s="43" t="n">
        <f aca="false">IF(A2204&lt;=$G$2, $D$2*(1-$D$3), 0)</f>
        <v>0</v>
      </c>
      <c r="P2204" s="44" t="n">
        <f aca="false">O2204*I2204*K2204</f>
        <v>0</v>
      </c>
    </row>
    <row r="2205" customFormat="false" ht="15" hidden="false" customHeight="false" outlineLevel="0" collapsed="false">
      <c r="A2205" s="4" t="n">
        <f aca="false">WORKDAY(A2204, 1)</f>
        <v>46968</v>
      </c>
      <c r="B2205" s="33" t="n">
        <f aca="false">DATE(2000, MONTH(A2205), DAY(A2205))</f>
        <v>36741</v>
      </c>
      <c r="C2205" s="33" t="n">
        <f aca="false">VLOOKUP(B2205, $R$9:$S$13, 2)</f>
        <v>36789</v>
      </c>
      <c r="D2205" s="34" t="n">
        <f aca="false">IF(OR(C2205=B2205, AND(C2205&lt;&gt;C2204, C2204&gt;B2204)), 1, 0)</f>
        <v>0</v>
      </c>
      <c r="E2205" s="4" t="n">
        <f aca="false" t="array" ref="E2205:E2205">INDEX($A$9:A2204, MAX(IF($D$9:D2204=1, ROW(D$9:$D2204)-ROW($D$9)+1, 0)))</f>
        <v>46924</v>
      </c>
      <c r="F2205" s="36" t="n">
        <f aca="false">(A2205-$A$2)/365.25</f>
        <v>8.41615331964408</v>
      </c>
      <c r="G2205" s="37" t="n">
        <f aca="false">INDEX('Default Prob'!$P$5:$P$14,MIN(1+_xlfn.IFNA(MATCH(F2205,'Default Prob'!$F$5:$F$14,1),0),COUNT('Default Prob'!$P$5:$P$14)))</f>
        <v>0.0346328858618064</v>
      </c>
      <c r="H2205" s="37" t="n">
        <f aca="false">H2204*EXP(-G2204*(F2205-F2204))</f>
        <v>0.711868719087055</v>
      </c>
      <c r="I2205" s="38" t="n">
        <f aca="false">H2204-H2205</f>
        <v>6.75023599699953E-005</v>
      </c>
      <c r="J2205" s="39" t="n">
        <f aca="false">INDEX('Default Prob'!$C$3:$C$20, _xlfn.IFNA(MATCH(F2205, 'Default Prob'!$B$3:$B$20, 1), 1))</f>
        <v>-0.00236</v>
      </c>
      <c r="K2205" s="40" t="n">
        <f aca="false">1/((1+J2205)^F2205)</f>
        <v>1.02008463166851</v>
      </c>
      <c r="L2205" s="41" t="n">
        <f aca="false">IF(AND(D2205, A2205 &lt;= $G$2), $D$5*$D$2*(A2205-E2205)/365.25, 0)</f>
        <v>0</v>
      </c>
      <c r="M2205" s="41" t="n">
        <f aca="false">IF(A2205&lt;=$G$2, $D$5*$D$2*(A2205-E2205)/365.25, 0)</f>
        <v>0</v>
      </c>
      <c r="N2205" s="42" t="n">
        <f aca="false">(L2205*H2205 + M2205*I2205) * K2205</f>
        <v>0</v>
      </c>
      <c r="O2205" s="43" t="n">
        <f aca="false">IF(A2205&lt;=$G$2, $D$2*(1-$D$3), 0)</f>
        <v>0</v>
      </c>
      <c r="P2205" s="44" t="n">
        <f aca="false">O2205*I2205*K2205</f>
        <v>0</v>
      </c>
    </row>
    <row r="2206" customFormat="false" ht="15" hidden="false" customHeight="false" outlineLevel="0" collapsed="false">
      <c r="A2206" s="4" t="n">
        <f aca="false">WORKDAY(A2205, 1)</f>
        <v>46969</v>
      </c>
      <c r="B2206" s="33" t="n">
        <f aca="false">DATE(2000, MONTH(A2206), DAY(A2206))</f>
        <v>36742</v>
      </c>
      <c r="C2206" s="33" t="n">
        <f aca="false">VLOOKUP(B2206, $R$9:$S$13, 2)</f>
        <v>36789</v>
      </c>
      <c r="D2206" s="34" t="n">
        <f aca="false">IF(OR(C2206=B2206, AND(C2206&lt;&gt;C2205, C2205&gt;B2205)), 1, 0)</f>
        <v>0</v>
      </c>
      <c r="E2206" s="4" t="n">
        <f aca="false" t="array" ref="E2206:E2206">INDEX($A$9:A2205, MAX(IF($D$9:D2205=1, ROW(D$9:$D2205)-ROW($D$9)+1, 0)))</f>
        <v>46924</v>
      </c>
      <c r="F2206" s="36" t="n">
        <f aca="false">(A2206-$A$2)/365.25</f>
        <v>8.41889117043121</v>
      </c>
      <c r="G2206" s="37" t="n">
        <f aca="false">INDEX('Default Prob'!$P$5:$P$14,MIN(1+_xlfn.IFNA(MATCH(F2206,'Default Prob'!$F$5:$F$14,1),0),COUNT('Default Prob'!$P$5:$P$14)))</f>
        <v>0.0346328858618064</v>
      </c>
      <c r="H2206" s="37" t="n">
        <f aca="false">H2205*EXP(-G2205*(F2206-F2205))</f>
        <v>0.711801223127333</v>
      </c>
      <c r="I2206" s="38" t="n">
        <f aca="false">H2205-H2206</f>
        <v>6.7495959721553E-005</v>
      </c>
      <c r="J2206" s="39" t="n">
        <f aca="false">INDEX('Default Prob'!$C$3:$C$20, _xlfn.IFNA(MATCH(F2206, 'Default Prob'!$B$3:$B$20, 1), 1))</f>
        <v>-0.00236</v>
      </c>
      <c r="K2206" s="40" t="n">
        <f aca="false">1/((1+J2206)^F2206)</f>
        <v>1.02009123058086</v>
      </c>
      <c r="L2206" s="41" t="n">
        <f aca="false">IF(AND(D2206, A2206 &lt;= $G$2), $D$5*$D$2*(A2206-E2206)/365.25, 0)</f>
        <v>0</v>
      </c>
      <c r="M2206" s="41" t="n">
        <f aca="false">IF(A2206&lt;=$G$2, $D$5*$D$2*(A2206-E2206)/365.25, 0)</f>
        <v>0</v>
      </c>
      <c r="N2206" s="42" t="n">
        <f aca="false">(L2206*H2206 + M2206*I2206) * K2206</f>
        <v>0</v>
      </c>
      <c r="O2206" s="43" t="n">
        <f aca="false">IF(A2206&lt;=$G$2, $D$2*(1-$D$3), 0)</f>
        <v>0</v>
      </c>
      <c r="P2206" s="44" t="n">
        <f aca="false">O2206*I2206*K2206</f>
        <v>0</v>
      </c>
    </row>
    <row r="2207" customFormat="false" ht="15" hidden="false" customHeight="false" outlineLevel="0" collapsed="false">
      <c r="A2207" s="4" t="n">
        <f aca="false">WORKDAY(A2206, 1)</f>
        <v>46972</v>
      </c>
      <c r="B2207" s="33" t="n">
        <f aca="false">DATE(2000, MONTH(A2207), DAY(A2207))</f>
        <v>36745</v>
      </c>
      <c r="C2207" s="33" t="n">
        <f aca="false">VLOOKUP(B2207, $R$9:$S$13, 2)</f>
        <v>36789</v>
      </c>
      <c r="D2207" s="34" t="n">
        <f aca="false">IF(OR(C2207=B2207, AND(C2207&lt;&gt;C2206, C2206&gt;B2206)), 1, 0)</f>
        <v>0</v>
      </c>
      <c r="E2207" s="4" t="n">
        <f aca="false" t="array" ref="E2207:E2207">INDEX($A$9:A2206, MAX(IF($D$9:D2206=1, ROW(D$9:$D2206)-ROW($D$9)+1, 0)))</f>
        <v>46924</v>
      </c>
      <c r="F2207" s="36" t="n">
        <f aca="false">(A2207-$A$2)/365.25</f>
        <v>8.42710472279261</v>
      </c>
      <c r="G2207" s="37" t="n">
        <f aca="false">INDEX('Default Prob'!$P$5:$P$14,MIN(1+_xlfn.IFNA(MATCH(F2207,'Default Prob'!$F$5:$F$14,1),0),COUNT('Default Prob'!$P$5:$P$14)))</f>
        <v>0.0346328858618064</v>
      </c>
      <c r="H2207" s="37" t="n">
        <f aca="false">H2206*EXP(-G2206*(F2207-F2206))</f>
        <v>0.71159877364359</v>
      </c>
      <c r="I2207" s="38" t="n">
        <f aca="false">H2206-H2207</f>
        <v>0.00020244948374315</v>
      </c>
      <c r="J2207" s="39" t="n">
        <f aca="false">INDEX('Default Prob'!$C$3:$C$20, _xlfn.IFNA(MATCH(F2207, 'Default Prob'!$B$3:$B$20, 1), 1))</f>
        <v>-0.00236</v>
      </c>
      <c r="K2207" s="40" t="n">
        <f aca="false">1/((1+J2207)^F2207)</f>
        <v>1.02011102757404</v>
      </c>
      <c r="L2207" s="41" t="n">
        <f aca="false">IF(AND(D2207, A2207 &lt;= $G$2), $D$5*$D$2*(A2207-E2207)/365.25, 0)</f>
        <v>0</v>
      </c>
      <c r="M2207" s="41" t="n">
        <f aca="false">IF(A2207&lt;=$G$2, $D$5*$D$2*(A2207-E2207)/365.25, 0)</f>
        <v>0</v>
      </c>
      <c r="N2207" s="42" t="n">
        <f aca="false">(L2207*H2207 + M2207*I2207) * K2207</f>
        <v>0</v>
      </c>
      <c r="O2207" s="43" t="n">
        <f aca="false">IF(A2207&lt;=$G$2, $D$2*(1-$D$3), 0)</f>
        <v>0</v>
      </c>
      <c r="P2207" s="44" t="n">
        <f aca="false">O2207*I2207*K2207</f>
        <v>0</v>
      </c>
    </row>
    <row r="2208" customFormat="false" ht="15" hidden="false" customHeight="false" outlineLevel="0" collapsed="false">
      <c r="A2208" s="4" t="n">
        <f aca="false">WORKDAY(A2207, 1)</f>
        <v>46973</v>
      </c>
      <c r="B2208" s="33" t="n">
        <f aca="false">DATE(2000, MONTH(A2208), DAY(A2208))</f>
        <v>36746</v>
      </c>
      <c r="C2208" s="33" t="n">
        <f aca="false">VLOOKUP(B2208, $R$9:$S$13, 2)</f>
        <v>36789</v>
      </c>
      <c r="D2208" s="34" t="n">
        <f aca="false">IF(OR(C2208=B2208, AND(C2208&lt;&gt;C2207, C2207&gt;B2207)), 1, 0)</f>
        <v>0</v>
      </c>
      <c r="E2208" s="4" t="n">
        <f aca="false" t="array" ref="E2208:E2208">INDEX($A$9:A2207, MAX(IF($D$9:D2207=1, ROW(D$9:$D2207)-ROW($D$9)+1, 0)))</f>
        <v>46924</v>
      </c>
      <c r="F2208" s="36" t="n">
        <f aca="false">(A2208-$A$2)/365.25</f>
        <v>8.42984257357974</v>
      </c>
      <c r="G2208" s="37" t="n">
        <f aca="false">INDEX('Default Prob'!$P$5:$P$14,MIN(1+_xlfn.IFNA(MATCH(F2208,'Default Prob'!$F$5:$F$14,1),0),COUNT('Default Prob'!$P$5:$P$14)))</f>
        <v>0.0346328858618064</v>
      </c>
      <c r="H2208" s="37" t="n">
        <f aca="false">H2207*EXP(-G2207*(F2208-F2207))</f>
        <v>0.711531303278794</v>
      </c>
      <c r="I2208" s="38" t="n">
        <f aca="false">H2207-H2208</f>
        <v>6.74703647961516E-005</v>
      </c>
      <c r="J2208" s="39" t="n">
        <f aca="false">INDEX('Default Prob'!$C$3:$C$20, _xlfn.IFNA(MATCH(F2208, 'Default Prob'!$B$3:$B$20, 1), 1))</f>
        <v>-0.00236</v>
      </c>
      <c r="K2208" s="40" t="n">
        <f aca="false">1/((1+J2208)^F2208)</f>
        <v>1.02011762665715</v>
      </c>
      <c r="L2208" s="41" t="n">
        <f aca="false">IF(AND(D2208, A2208 &lt;= $G$2), $D$5*$D$2*(A2208-E2208)/365.25, 0)</f>
        <v>0</v>
      </c>
      <c r="M2208" s="41" t="n">
        <f aca="false">IF(A2208&lt;=$G$2, $D$5*$D$2*(A2208-E2208)/365.25, 0)</f>
        <v>0</v>
      </c>
      <c r="N2208" s="42" t="n">
        <f aca="false">(L2208*H2208 + M2208*I2208) * K2208</f>
        <v>0</v>
      </c>
      <c r="O2208" s="43" t="n">
        <f aca="false">IF(A2208&lt;=$G$2, $D$2*(1-$D$3), 0)</f>
        <v>0</v>
      </c>
      <c r="P2208" s="44" t="n">
        <f aca="false">O2208*I2208*K2208</f>
        <v>0</v>
      </c>
    </row>
    <row r="2209" customFormat="false" ht="15" hidden="false" customHeight="false" outlineLevel="0" collapsed="false">
      <c r="A2209" s="4" t="n">
        <f aca="false">WORKDAY(A2208, 1)</f>
        <v>46974</v>
      </c>
      <c r="B2209" s="33" t="n">
        <f aca="false">DATE(2000, MONTH(A2209), DAY(A2209))</f>
        <v>36747</v>
      </c>
      <c r="C2209" s="33" t="n">
        <f aca="false">VLOOKUP(B2209, $R$9:$S$13, 2)</f>
        <v>36789</v>
      </c>
      <c r="D2209" s="34" t="n">
        <f aca="false">IF(OR(C2209=B2209, AND(C2209&lt;&gt;C2208, C2208&gt;B2208)), 1, 0)</f>
        <v>0</v>
      </c>
      <c r="E2209" s="4" t="n">
        <f aca="false" t="array" ref="E2209:E2209">INDEX($A$9:A2208, MAX(IF($D$9:D2208=1, ROW(D$9:$D2208)-ROW($D$9)+1, 0)))</f>
        <v>46924</v>
      </c>
      <c r="F2209" s="36" t="n">
        <f aca="false">(A2209-$A$2)/365.25</f>
        <v>8.43258042436687</v>
      </c>
      <c r="G2209" s="37" t="n">
        <f aca="false">INDEX('Default Prob'!$P$5:$P$14,MIN(1+_xlfn.IFNA(MATCH(F2209,'Default Prob'!$F$5:$F$14,1),0),COUNT('Default Prob'!$P$5:$P$14)))</f>
        <v>0.0346328858618064</v>
      </c>
      <c r="H2209" s="37" t="n">
        <f aca="false">H2208*EXP(-G2208*(F2209-F2208))</f>
        <v>0.711463839311212</v>
      </c>
      <c r="I2209" s="38" t="n">
        <f aca="false">H2208-H2209</f>
        <v>6.74639675815047E-005</v>
      </c>
      <c r="J2209" s="39" t="n">
        <f aca="false">INDEX('Default Prob'!$C$3:$C$20, _xlfn.IFNA(MATCH(F2209, 'Default Prob'!$B$3:$B$20, 1), 1))</f>
        <v>-0.00236</v>
      </c>
      <c r="K2209" s="40" t="n">
        <f aca="false">1/((1+J2209)^F2209)</f>
        <v>1.02012422578294</v>
      </c>
      <c r="L2209" s="41" t="n">
        <f aca="false">IF(AND(D2209, A2209 &lt;= $G$2), $D$5*$D$2*(A2209-E2209)/365.25, 0)</f>
        <v>0</v>
      </c>
      <c r="M2209" s="41" t="n">
        <f aca="false">IF(A2209&lt;=$G$2, $D$5*$D$2*(A2209-E2209)/365.25, 0)</f>
        <v>0</v>
      </c>
      <c r="N2209" s="42" t="n">
        <f aca="false">(L2209*H2209 + M2209*I2209) * K2209</f>
        <v>0</v>
      </c>
      <c r="O2209" s="43" t="n">
        <f aca="false">IF(A2209&lt;=$G$2, $D$2*(1-$D$3), 0)</f>
        <v>0</v>
      </c>
      <c r="P2209" s="44" t="n">
        <f aca="false">O2209*I2209*K2209</f>
        <v>0</v>
      </c>
    </row>
    <row r="2210" customFormat="false" ht="15" hidden="false" customHeight="false" outlineLevel="0" collapsed="false">
      <c r="A2210" s="4" t="n">
        <f aca="false">WORKDAY(A2209, 1)</f>
        <v>46975</v>
      </c>
      <c r="B2210" s="33" t="n">
        <f aca="false">DATE(2000, MONTH(A2210), DAY(A2210))</f>
        <v>36748</v>
      </c>
      <c r="C2210" s="33" t="n">
        <f aca="false">VLOOKUP(B2210, $R$9:$S$13, 2)</f>
        <v>36789</v>
      </c>
      <c r="D2210" s="34" t="n">
        <f aca="false">IF(OR(C2210=B2210, AND(C2210&lt;&gt;C2209, C2209&gt;B2209)), 1, 0)</f>
        <v>0</v>
      </c>
      <c r="E2210" s="4" t="n">
        <f aca="false" t="array" ref="E2210:E2210">INDEX($A$9:A2209, MAX(IF($D$9:D2209=1, ROW(D$9:$D2209)-ROW($D$9)+1, 0)))</f>
        <v>46924</v>
      </c>
      <c r="F2210" s="36" t="n">
        <f aca="false">(A2210-$A$2)/365.25</f>
        <v>8.435318275154</v>
      </c>
      <c r="G2210" s="37" t="n">
        <f aca="false">INDEX('Default Prob'!$P$5:$P$14,MIN(1+_xlfn.IFNA(MATCH(F2210,'Default Prob'!$F$5:$F$14,1),0),COUNT('Default Prob'!$P$5:$P$14)))</f>
        <v>0.0346328858618064</v>
      </c>
      <c r="H2210" s="37" t="n">
        <f aca="false">H2209*EXP(-G2209*(F2210-F2209))</f>
        <v>0.711396381740239</v>
      </c>
      <c r="I2210" s="38" t="n">
        <f aca="false">H2209-H2210</f>
        <v>6.74575709733727E-005</v>
      </c>
      <c r="J2210" s="39" t="n">
        <f aca="false">INDEX('Default Prob'!$C$3:$C$20, _xlfn.IFNA(MATCH(F2210, 'Default Prob'!$B$3:$B$20, 1), 1))</f>
        <v>-0.00236</v>
      </c>
      <c r="K2210" s="40" t="n">
        <f aca="false">1/((1+J2210)^F2210)</f>
        <v>1.02013082495142</v>
      </c>
      <c r="L2210" s="41" t="n">
        <f aca="false">IF(AND(D2210, A2210 &lt;= $G$2), $D$5*$D$2*(A2210-E2210)/365.25, 0)</f>
        <v>0</v>
      </c>
      <c r="M2210" s="41" t="n">
        <f aca="false">IF(A2210&lt;=$G$2, $D$5*$D$2*(A2210-E2210)/365.25, 0)</f>
        <v>0</v>
      </c>
      <c r="N2210" s="42" t="n">
        <f aca="false">(L2210*H2210 + M2210*I2210) * K2210</f>
        <v>0</v>
      </c>
      <c r="O2210" s="43" t="n">
        <f aca="false">IF(A2210&lt;=$G$2, $D$2*(1-$D$3), 0)</f>
        <v>0</v>
      </c>
      <c r="P2210" s="44" t="n">
        <f aca="false">O2210*I2210*K2210</f>
        <v>0</v>
      </c>
    </row>
    <row r="2211" customFormat="false" ht="15" hidden="false" customHeight="false" outlineLevel="0" collapsed="false">
      <c r="A2211" s="4" t="n">
        <f aca="false">WORKDAY(A2210, 1)</f>
        <v>46976</v>
      </c>
      <c r="B2211" s="33" t="n">
        <f aca="false">DATE(2000, MONTH(A2211), DAY(A2211))</f>
        <v>36749</v>
      </c>
      <c r="C2211" s="33" t="n">
        <f aca="false">VLOOKUP(B2211, $R$9:$S$13, 2)</f>
        <v>36789</v>
      </c>
      <c r="D2211" s="34" t="n">
        <f aca="false">IF(OR(C2211=B2211, AND(C2211&lt;&gt;C2210, C2210&gt;B2210)), 1, 0)</f>
        <v>0</v>
      </c>
      <c r="E2211" s="4" t="n">
        <f aca="false" t="array" ref="E2211:E2211">INDEX($A$9:A2210, MAX(IF($D$9:D2210=1, ROW(D$9:$D2210)-ROW($D$9)+1, 0)))</f>
        <v>46924</v>
      </c>
      <c r="F2211" s="36" t="n">
        <f aca="false">(A2211-$A$2)/365.25</f>
        <v>8.43805612594114</v>
      </c>
      <c r="G2211" s="37" t="n">
        <f aca="false">INDEX('Default Prob'!$P$5:$P$14,MIN(1+_xlfn.IFNA(MATCH(F2211,'Default Prob'!$F$5:$F$14,1),0),COUNT('Default Prob'!$P$5:$P$14)))</f>
        <v>0.0346328858618064</v>
      </c>
      <c r="H2211" s="37" t="n">
        <f aca="false">H2210*EXP(-G2210*(F2211-F2210))</f>
        <v>0.711328930565267</v>
      </c>
      <c r="I2211" s="38" t="n">
        <f aca="false">H2210-H2211</f>
        <v>6.74511749717555E-005</v>
      </c>
      <c r="J2211" s="39" t="n">
        <f aca="false">INDEX('Default Prob'!$C$3:$C$20, _xlfn.IFNA(MATCH(F2211, 'Default Prob'!$B$3:$B$20, 1), 1))</f>
        <v>-0.00236</v>
      </c>
      <c r="K2211" s="40" t="n">
        <f aca="false">1/((1+J2211)^F2211)</f>
        <v>1.0201374241626</v>
      </c>
      <c r="L2211" s="41" t="n">
        <f aca="false">IF(AND(D2211, A2211 &lt;= $G$2), $D$5*$D$2*(A2211-E2211)/365.25, 0)</f>
        <v>0</v>
      </c>
      <c r="M2211" s="41" t="n">
        <f aca="false">IF(A2211&lt;=$G$2, $D$5*$D$2*(A2211-E2211)/365.25, 0)</f>
        <v>0</v>
      </c>
      <c r="N2211" s="42" t="n">
        <f aca="false">(L2211*H2211 + M2211*I2211) * K2211</f>
        <v>0</v>
      </c>
      <c r="O2211" s="43" t="n">
        <f aca="false">IF(A2211&lt;=$G$2, $D$2*(1-$D$3), 0)</f>
        <v>0</v>
      </c>
      <c r="P2211" s="44" t="n">
        <f aca="false">O2211*I2211*K2211</f>
        <v>0</v>
      </c>
    </row>
    <row r="2212" customFormat="false" ht="15" hidden="false" customHeight="false" outlineLevel="0" collapsed="false">
      <c r="A2212" s="4" t="n">
        <f aca="false">WORKDAY(A2211, 1)</f>
        <v>46979</v>
      </c>
      <c r="B2212" s="33" t="n">
        <f aca="false">DATE(2000, MONTH(A2212), DAY(A2212))</f>
        <v>36752</v>
      </c>
      <c r="C2212" s="33" t="n">
        <f aca="false">VLOOKUP(B2212, $R$9:$S$13, 2)</f>
        <v>36789</v>
      </c>
      <c r="D2212" s="34" t="n">
        <f aca="false">IF(OR(C2212=B2212, AND(C2212&lt;&gt;C2211, C2211&gt;B2211)), 1, 0)</f>
        <v>0</v>
      </c>
      <c r="E2212" s="4" t="n">
        <f aca="false" t="array" ref="E2212:E2212">INDEX($A$9:A2211, MAX(IF($D$9:D2211=1, ROW(D$9:$D2211)-ROW($D$9)+1, 0)))</f>
        <v>46924</v>
      </c>
      <c r="F2212" s="36" t="n">
        <f aca="false">(A2212-$A$2)/365.25</f>
        <v>8.44626967830253</v>
      </c>
      <c r="G2212" s="37" t="n">
        <f aca="false">INDEX('Default Prob'!$P$5:$P$14,MIN(1+_xlfn.IFNA(MATCH(F2212,'Default Prob'!$F$5:$F$14,1),0),COUNT('Default Prob'!$P$5:$P$14)))</f>
        <v>0.0346328858618064</v>
      </c>
      <c r="H2212" s="37" t="n">
        <f aca="false">H2211*EXP(-G2211*(F2212-F2211))</f>
        <v>0.711126615410298</v>
      </c>
      <c r="I2212" s="38" t="n">
        <f aca="false">H2211-H2212</f>
        <v>0.000202315154969601</v>
      </c>
      <c r="J2212" s="39" t="n">
        <f aca="false">INDEX('Default Prob'!$C$3:$C$20, _xlfn.IFNA(MATCH(F2212, 'Default Prob'!$B$3:$B$20, 1), 1))</f>
        <v>-0.00236</v>
      </c>
      <c r="K2212" s="40" t="n">
        <f aca="false">1/((1+J2212)^F2212)</f>
        <v>1.02015722205226</v>
      </c>
      <c r="L2212" s="41" t="n">
        <f aca="false">IF(AND(D2212, A2212 &lt;= $G$2), $D$5*$D$2*(A2212-E2212)/365.25, 0)</f>
        <v>0</v>
      </c>
      <c r="M2212" s="41" t="n">
        <f aca="false">IF(A2212&lt;=$G$2, $D$5*$D$2*(A2212-E2212)/365.25, 0)</f>
        <v>0</v>
      </c>
      <c r="N2212" s="42" t="n">
        <f aca="false">(L2212*H2212 + M2212*I2212) * K2212</f>
        <v>0</v>
      </c>
      <c r="O2212" s="43" t="n">
        <f aca="false">IF(A2212&lt;=$G$2, $D$2*(1-$D$3), 0)</f>
        <v>0</v>
      </c>
      <c r="P2212" s="44" t="n">
        <f aca="false">O2212*I2212*K2212</f>
        <v>0</v>
      </c>
    </row>
    <row r="2213" customFormat="false" ht="15" hidden="false" customHeight="false" outlineLevel="0" collapsed="false">
      <c r="A2213" s="4" t="n">
        <f aca="false">WORKDAY(A2212, 1)</f>
        <v>46980</v>
      </c>
      <c r="B2213" s="33" t="n">
        <f aca="false">DATE(2000, MONTH(A2213), DAY(A2213))</f>
        <v>36753</v>
      </c>
      <c r="C2213" s="33" t="n">
        <f aca="false">VLOOKUP(B2213, $R$9:$S$13, 2)</f>
        <v>36789</v>
      </c>
      <c r="D2213" s="34" t="n">
        <f aca="false">IF(OR(C2213=B2213, AND(C2213&lt;&gt;C2212, C2212&gt;B2212)), 1, 0)</f>
        <v>0</v>
      </c>
      <c r="E2213" s="4" t="n">
        <f aca="false" t="array" ref="E2213:E2213">INDEX($A$9:A2212, MAX(IF($D$9:D2212=1, ROW(D$9:$D2212)-ROW($D$9)+1, 0)))</f>
        <v>46924</v>
      </c>
      <c r="F2213" s="36" t="n">
        <f aca="false">(A2213-$A$2)/365.25</f>
        <v>8.44900752908966</v>
      </c>
      <c r="G2213" s="37" t="n">
        <f aca="false">INDEX('Default Prob'!$P$5:$P$14,MIN(1+_xlfn.IFNA(MATCH(F2213,'Default Prob'!$F$5:$F$14,1),0),COUNT('Default Prob'!$P$5:$P$14)))</f>
        <v>0.0346328858618064</v>
      </c>
      <c r="H2213" s="37" t="n">
        <f aca="false">H2212*EXP(-G2212*(F2213-F2212))</f>
        <v>0.711059189813269</v>
      </c>
      <c r="I2213" s="38" t="n">
        <f aca="false">H2212-H2213</f>
        <v>6.74255970289916E-005</v>
      </c>
      <c r="J2213" s="39" t="n">
        <f aca="false">INDEX('Default Prob'!$C$3:$C$20, _xlfn.IFNA(MATCH(F2213, 'Default Prob'!$B$3:$B$20, 1), 1))</f>
        <v>-0.00236</v>
      </c>
      <c r="K2213" s="40" t="n">
        <f aca="false">1/((1+J2213)^F2213)</f>
        <v>1.02016382143419</v>
      </c>
      <c r="L2213" s="41" t="n">
        <f aca="false">IF(AND(D2213, A2213 &lt;= $G$2), $D$5*$D$2*(A2213-E2213)/365.25, 0)</f>
        <v>0</v>
      </c>
      <c r="M2213" s="41" t="n">
        <f aca="false">IF(A2213&lt;=$G$2, $D$5*$D$2*(A2213-E2213)/365.25, 0)</f>
        <v>0</v>
      </c>
      <c r="N2213" s="42" t="n">
        <f aca="false">(L2213*H2213 + M2213*I2213) * K2213</f>
        <v>0</v>
      </c>
      <c r="O2213" s="43" t="n">
        <f aca="false">IF(A2213&lt;=$G$2, $D$2*(1-$D$3), 0)</f>
        <v>0</v>
      </c>
      <c r="P2213" s="44" t="n">
        <f aca="false">O2213*I2213*K2213</f>
        <v>0</v>
      </c>
    </row>
    <row r="2214" customFormat="false" ht="15" hidden="false" customHeight="false" outlineLevel="0" collapsed="false">
      <c r="A2214" s="4" t="n">
        <f aca="false">WORKDAY(A2213, 1)</f>
        <v>46981</v>
      </c>
      <c r="B2214" s="33" t="n">
        <f aca="false">DATE(2000, MONTH(A2214), DAY(A2214))</f>
        <v>36754</v>
      </c>
      <c r="C2214" s="33" t="n">
        <f aca="false">VLOOKUP(B2214, $R$9:$S$13, 2)</f>
        <v>36789</v>
      </c>
      <c r="D2214" s="34" t="n">
        <f aca="false">IF(OR(C2214=B2214, AND(C2214&lt;&gt;C2213, C2213&gt;B2213)), 1, 0)</f>
        <v>0</v>
      </c>
      <c r="E2214" s="4" t="n">
        <f aca="false" t="array" ref="E2214:E2214">INDEX($A$9:A2213, MAX(IF($D$9:D2213=1, ROW(D$9:$D2213)-ROW($D$9)+1, 0)))</f>
        <v>46924</v>
      </c>
      <c r="F2214" s="36" t="n">
        <f aca="false">(A2214-$A$2)/365.25</f>
        <v>8.4517453798768</v>
      </c>
      <c r="G2214" s="37" t="n">
        <f aca="false">INDEX('Default Prob'!$P$5:$P$14,MIN(1+_xlfn.IFNA(MATCH(F2214,'Default Prob'!$F$5:$F$14,1),0),COUNT('Default Prob'!$P$5:$P$14)))</f>
        <v>0.0346328858618064</v>
      </c>
      <c r="H2214" s="37" t="n">
        <f aca="false">H2213*EXP(-G2213*(F2214-F2213))</f>
        <v>0.71099177060921</v>
      </c>
      <c r="I2214" s="38" t="n">
        <f aca="false">H2213-H2214</f>
        <v>6.74192040589494E-005</v>
      </c>
      <c r="J2214" s="39" t="n">
        <f aca="false">INDEX('Default Prob'!$C$3:$C$20, _xlfn.IFNA(MATCH(F2214, 'Default Prob'!$B$3:$B$20, 1), 1))</f>
        <v>-0.00236</v>
      </c>
      <c r="K2214" s="40" t="n">
        <f aca="false">1/((1+J2214)^F2214)</f>
        <v>1.02017042085882</v>
      </c>
      <c r="L2214" s="41" t="n">
        <f aca="false">IF(AND(D2214, A2214 &lt;= $G$2), $D$5*$D$2*(A2214-E2214)/365.25, 0)</f>
        <v>0</v>
      </c>
      <c r="M2214" s="41" t="n">
        <f aca="false">IF(A2214&lt;=$G$2, $D$5*$D$2*(A2214-E2214)/365.25, 0)</f>
        <v>0</v>
      </c>
      <c r="N2214" s="42" t="n">
        <f aca="false">(L2214*H2214 + M2214*I2214) * K2214</f>
        <v>0</v>
      </c>
      <c r="O2214" s="43" t="n">
        <f aca="false">IF(A2214&lt;=$G$2, $D$2*(1-$D$3), 0)</f>
        <v>0</v>
      </c>
      <c r="P2214" s="44" t="n">
        <f aca="false">O2214*I2214*K2214</f>
        <v>0</v>
      </c>
    </row>
    <row r="2215" customFormat="false" ht="15" hidden="false" customHeight="false" outlineLevel="0" collapsed="false">
      <c r="A2215" s="4" t="n">
        <f aca="false">WORKDAY(A2214, 1)</f>
        <v>46982</v>
      </c>
      <c r="B2215" s="33" t="n">
        <f aca="false">DATE(2000, MONTH(A2215), DAY(A2215))</f>
        <v>36755</v>
      </c>
      <c r="C2215" s="33" t="n">
        <f aca="false">VLOOKUP(B2215, $R$9:$S$13, 2)</f>
        <v>36789</v>
      </c>
      <c r="D2215" s="34" t="n">
        <f aca="false">IF(OR(C2215=B2215, AND(C2215&lt;&gt;C2214, C2214&gt;B2214)), 1, 0)</f>
        <v>0</v>
      </c>
      <c r="E2215" s="4" t="n">
        <f aca="false" t="array" ref="E2215:E2215">INDEX($A$9:A2214, MAX(IF($D$9:D2214=1, ROW(D$9:$D2214)-ROW($D$9)+1, 0)))</f>
        <v>46924</v>
      </c>
      <c r="F2215" s="36" t="n">
        <f aca="false">(A2215-$A$2)/365.25</f>
        <v>8.45448323066393</v>
      </c>
      <c r="G2215" s="37" t="n">
        <f aca="false">INDEX('Default Prob'!$P$5:$P$14,MIN(1+_xlfn.IFNA(MATCH(F2215,'Default Prob'!$F$5:$F$14,1),0),COUNT('Default Prob'!$P$5:$P$14)))</f>
        <v>0.0346328858618064</v>
      </c>
      <c r="H2215" s="37" t="n">
        <f aca="false">H2214*EXP(-G2214*(F2215-F2214))</f>
        <v>0.710924357797515</v>
      </c>
      <c r="I2215" s="38" t="n">
        <f aca="false">H2214-H2215</f>
        <v>6.74128116950889E-005</v>
      </c>
      <c r="J2215" s="39" t="n">
        <f aca="false">INDEX('Default Prob'!$C$3:$C$20, _xlfn.IFNA(MATCH(F2215, 'Default Prob'!$B$3:$B$20, 1), 1))</f>
        <v>-0.00236</v>
      </c>
      <c r="K2215" s="40" t="n">
        <f aca="false">1/((1+J2215)^F2215)</f>
        <v>1.02017702032614</v>
      </c>
      <c r="L2215" s="41" t="n">
        <f aca="false">IF(AND(D2215, A2215 &lt;= $G$2), $D$5*$D$2*(A2215-E2215)/365.25, 0)</f>
        <v>0</v>
      </c>
      <c r="M2215" s="41" t="n">
        <f aca="false">IF(A2215&lt;=$G$2, $D$5*$D$2*(A2215-E2215)/365.25, 0)</f>
        <v>0</v>
      </c>
      <c r="N2215" s="42" t="n">
        <f aca="false">(L2215*H2215 + M2215*I2215) * K2215</f>
        <v>0</v>
      </c>
      <c r="O2215" s="43" t="n">
        <f aca="false">IF(A2215&lt;=$G$2, $D$2*(1-$D$3), 0)</f>
        <v>0</v>
      </c>
      <c r="P2215" s="44" t="n">
        <f aca="false">O2215*I2215*K2215</f>
        <v>0</v>
      </c>
    </row>
    <row r="2216" customFormat="false" ht="15" hidden="false" customHeight="false" outlineLevel="0" collapsed="false">
      <c r="A2216" s="4" t="n">
        <f aca="false">WORKDAY(A2215, 1)</f>
        <v>46983</v>
      </c>
      <c r="B2216" s="33" t="n">
        <f aca="false">DATE(2000, MONTH(A2216), DAY(A2216))</f>
        <v>36756</v>
      </c>
      <c r="C2216" s="33" t="n">
        <f aca="false">VLOOKUP(B2216, $R$9:$S$13, 2)</f>
        <v>36789</v>
      </c>
      <c r="D2216" s="34" t="n">
        <f aca="false">IF(OR(C2216=B2216, AND(C2216&lt;&gt;C2215, C2215&gt;B2215)), 1, 0)</f>
        <v>0</v>
      </c>
      <c r="E2216" s="4" t="n">
        <f aca="false" t="array" ref="E2216:E2216">INDEX($A$9:A2215, MAX(IF($D$9:D2215=1, ROW(D$9:$D2215)-ROW($D$9)+1, 0)))</f>
        <v>46924</v>
      </c>
      <c r="F2216" s="36" t="n">
        <f aca="false">(A2216-$A$2)/365.25</f>
        <v>8.45722108145106</v>
      </c>
      <c r="G2216" s="37" t="n">
        <f aca="false">INDEX('Default Prob'!$P$5:$P$14,MIN(1+_xlfn.IFNA(MATCH(F2216,'Default Prob'!$F$5:$F$14,1),0),COUNT('Default Prob'!$P$5:$P$14)))</f>
        <v>0.0346328858618064</v>
      </c>
      <c r="H2216" s="37" t="n">
        <f aca="false">H2215*EXP(-G2215*(F2216-F2215))</f>
        <v>0.710856951377577</v>
      </c>
      <c r="I2216" s="38" t="n">
        <f aca="false">H2215-H2216</f>
        <v>6.74064199372992E-005</v>
      </c>
      <c r="J2216" s="39" t="n">
        <f aca="false">INDEX('Default Prob'!$C$3:$C$20, _xlfn.IFNA(MATCH(F2216, 'Default Prob'!$B$3:$B$20, 1), 1))</f>
        <v>-0.00236</v>
      </c>
      <c r="K2216" s="40" t="n">
        <f aca="false">1/((1+J2216)^F2216)</f>
        <v>1.02018361983615</v>
      </c>
      <c r="L2216" s="41" t="n">
        <f aca="false">IF(AND(D2216, A2216 &lt;= $G$2), $D$5*$D$2*(A2216-E2216)/365.25, 0)</f>
        <v>0</v>
      </c>
      <c r="M2216" s="41" t="n">
        <f aca="false">IF(A2216&lt;=$G$2, $D$5*$D$2*(A2216-E2216)/365.25, 0)</f>
        <v>0</v>
      </c>
      <c r="N2216" s="42" t="n">
        <f aca="false">(L2216*H2216 + M2216*I2216) * K2216</f>
        <v>0</v>
      </c>
      <c r="O2216" s="43" t="n">
        <f aca="false">IF(A2216&lt;=$G$2, $D$2*(1-$D$3), 0)</f>
        <v>0</v>
      </c>
      <c r="P2216" s="44" t="n">
        <f aca="false">O2216*I2216*K2216</f>
        <v>0</v>
      </c>
    </row>
    <row r="2217" customFormat="false" ht="15" hidden="false" customHeight="false" outlineLevel="0" collapsed="false">
      <c r="A2217" s="4" t="n">
        <f aca="false">WORKDAY(A2216, 1)</f>
        <v>46986</v>
      </c>
      <c r="B2217" s="33" t="n">
        <f aca="false">DATE(2000, MONTH(A2217), DAY(A2217))</f>
        <v>36759</v>
      </c>
      <c r="C2217" s="33" t="n">
        <f aca="false">VLOOKUP(B2217, $R$9:$S$13, 2)</f>
        <v>36789</v>
      </c>
      <c r="D2217" s="34" t="n">
        <f aca="false">IF(OR(C2217=B2217, AND(C2217&lt;&gt;C2216, C2216&gt;B2216)), 1, 0)</f>
        <v>0</v>
      </c>
      <c r="E2217" s="4" t="n">
        <f aca="false" t="array" ref="E2217:E2217">INDEX($A$9:A2216, MAX(IF($D$9:D2216=1, ROW(D$9:$D2216)-ROW($D$9)+1, 0)))</f>
        <v>46924</v>
      </c>
      <c r="F2217" s="36" t="n">
        <f aca="false">(A2217-$A$2)/365.25</f>
        <v>8.46543463381246</v>
      </c>
      <c r="G2217" s="37" t="n">
        <f aca="false">INDEX('Default Prob'!$P$5:$P$14,MIN(1+_xlfn.IFNA(MATCH(F2217,'Default Prob'!$F$5:$F$14,1),0),COUNT('Default Prob'!$P$5:$P$14)))</f>
        <v>0.0346328858618064</v>
      </c>
      <c r="H2217" s="37" t="n">
        <f aca="false">H2216*EXP(-G2216*(F2217-F2216))</f>
        <v>0.710654770462252</v>
      </c>
      <c r="I2217" s="38" t="n">
        <f aca="false">H2216-H2217</f>
        <v>0.000202180915325312</v>
      </c>
      <c r="J2217" s="39" t="n">
        <f aca="false">INDEX('Default Prob'!$C$3:$C$20, _xlfn.IFNA(MATCH(F2217, 'Default Prob'!$B$3:$B$20, 1), 1))</f>
        <v>-0.00236</v>
      </c>
      <c r="K2217" s="40" t="n">
        <f aca="false">1/((1+J2217)^F2217)</f>
        <v>1.02020341862234</v>
      </c>
      <c r="L2217" s="41" t="n">
        <f aca="false">IF(AND(D2217, A2217 &lt;= $G$2), $D$5*$D$2*(A2217-E2217)/365.25, 0)</f>
        <v>0</v>
      </c>
      <c r="M2217" s="41" t="n">
        <f aca="false">IF(A2217&lt;=$G$2, $D$5*$D$2*(A2217-E2217)/365.25, 0)</f>
        <v>0</v>
      </c>
      <c r="N2217" s="42" t="n">
        <f aca="false">(L2217*H2217 + M2217*I2217) * K2217</f>
        <v>0</v>
      </c>
      <c r="O2217" s="43" t="n">
        <f aca="false">IF(A2217&lt;=$G$2, $D$2*(1-$D$3), 0)</f>
        <v>0</v>
      </c>
      <c r="P2217" s="44" t="n">
        <f aca="false">O2217*I2217*K2217</f>
        <v>0</v>
      </c>
    </row>
    <row r="2218" customFormat="false" ht="15" hidden="false" customHeight="false" outlineLevel="0" collapsed="false">
      <c r="A2218" s="4" t="n">
        <f aca="false">WORKDAY(A2217, 1)</f>
        <v>46987</v>
      </c>
      <c r="B2218" s="33" t="n">
        <f aca="false">DATE(2000, MONTH(A2218), DAY(A2218))</f>
        <v>36760</v>
      </c>
      <c r="C2218" s="33" t="n">
        <f aca="false">VLOOKUP(B2218, $R$9:$S$13, 2)</f>
        <v>36789</v>
      </c>
      <c r="D2218" s="34" t="n">
        <f aca="false">IF(OR(C2218=B2218, AND(C2218&lt;&gt;C2217, C2217&gt;B2217)), 1, 0)</f>
        <v>0</v>
      </c>
      <c r="E2218" s="4" t="n">
        <f aca="false" t="array" ref="E2218:E2218">INDEX($A$9:A2217, MAX(IF($D$9:D2217=1, ROW(D$9:$D2217)-ROW($D$9)+1, 0)))</f>
        <v>46924</v>
      </c>
      <c r="F2218" s="36" t="n">
        <f aca="false">(A2218-$A$2)/365.25</f>
        <v>8.46817248459959</v>
      </c>
      <c r="G2218" s="37" t="n">
        <f aca="false">INDEX('Default Prob'!$P$5:$P$14,MIN(1+_xlfn.IFNA(MATCH(F2218,'Default Prob'!$F$5:$F$14,1),0),COUNT('Default Prob'!$P$5:$P$14)))</f>
        <v>0.0346328858618064</v>
      </c>
      <c r="H2218" s="37" t="n">
        <f aca="false">H2217*EXP(-G2217*(F2218-F2217))</f>
        <v>0.710587389603286</v>
      </c>
      <c r="I2218" s="38" t="n">
        <f aca="false">H2217-H2218</f>
        <v>6.73808589659597E-005</v>
      </c>
      <c r="J2218" s="39" t="n">
        <f aca="false">INDEX('Default Prob'!$C$3:$C$20, _xlfn.IFNA(MATCH(F2218, 'Default Prob'!$B$3:$B$20, 1), 1))</f>
        <v>-0.00236</v>
      </c>
      <c r="K2218" s="40" t="n">
        <f aca="false">1/((1+J2218)^F2218)</f>
        <v>1.02021001830312</v>
      </c>
      <c r="L2218" s="41" t="n">
        <f aca="false">IF(AND(D2218, A2218 &lt;= $G$2), $D$5*$D$2*(A2218-E2218)/365.25, 0)</f>
        <v>0</v>
      </c>
      <c r="M2218" s="41" t="n">
        <f aca="false">IF(A2218&lt;=$G$2, $D$5*$D$2*(A2218-E2218)/365.25, 0)</f>
        <v>0</v>
      </c>
      <c r="N2218" s="42" t="n">
        <f aca="false">(L2218*H2218 + M2218*I2218) * K2218</f>
        <v>0</v>
      </c>
      <c r="O2218" s="43" t="n">
        <f aca="false">IF(A2218&lt;=$G$2, $D$2*(1-$D$3), 0)</f>
        <v>0</v>
      </c>
      <c r="P2218" s="44" t="n">
        <f aca="false">O2218*I2218*K2218</f>
        <v>0</v>
      </c>
    </row>
    <row r="2219" customFormat="false" ht="15" hidden="false" customHeight="false" outlineLevel="0" collapsed="false">
      <c r="A2219" s="4" t="n">
        <f aca="false">WORKDAY(A2218, 1)</f>
        <v>46988</v>
      </c>
      <c r="B2219" s="33" t="n">
        <f aca="false">DATE(2000, MONTH(A2219), DAY(A2219))</f>
        <v>36761</v>
      </c>
      <c r="C2219" s="33" t="n">
        <f aca="false">VLOOKUP(B2219, $R$9:$S$13, 2)</f>
        <v>36789</v>
      </c>
      <c r="D2219" s="34" t="n">
        <f aca="false">IF(OR(C2219=B2219, AND(C2219&lt;&gt;C2218, C2218&gt;B2218)), 1, 0)</f>
        <v>0</v>
      </c>
      <c r="E2219" s="4" t="n">
        <f aca="false" t="array" ref="E2219:E2219">INDEX($A$9:A2218, MAX(IF($D$9:D2218=1, ROW(D$9:$D2218)-ROW($D$9)+1, 0)))</f>
        <v>46924</v>
      </c>
      <c r="F2219" s="36" t="n">
        <f aca="false">(A2219-$A$2)/365.25</f>
        <v>8.47091033538672</v>
      </c>
      <c r="G2219" s="37" t="n">
        <f aca="false">INDEX('Default Prob'!$P$5:$P$14,MIN(1+_xlfn.IFNA(MATCH(F2219,'Default Prob'!$F$5:$F$14,1),0),COUNT('Default Prob'!$P$5:$P$14)))</f>
        <v>0.0346328858618064</v>
      </c>
      <c r="H2219" s="37" t="n">
        <f aca="false">H2218*EXP(-G2218*(F2219-F2218))</f>
        <v>0.710520015133048</v>
      </c>
      <c r="I2219" s="38" t="n">
        <f aca="false">H2218-H2219</f>
        <v>6.73744702377466E-005</v>
      </c>
      <c r="J2219" s="39" t="n">
        <f aca="false">INDEX('Default Prob'!$C$3:$C$20, _xlfn.IFNA(MATCH(F2219, 'Default Prob'!$B$3:$B$20, 1), 1))</f>
        <v>-0.00236</v>
      </c>
      <c r="K2219" s="40" t="n">
        <f aca="false">1/((1+J2219)^F2219)</f>
        <v>1.02021661802659</v>
      </c>
      <c r="L2219" s="41" t="n">
        <f aca="false">IF(AND(D2219, A2219 &lt;= $G$2), $D$5*$D$2*(A2219-E2219)/365.25, 0)</f>
        <v>0</v>
      </c>
      <c r="M2219" s="41" t="n">
        <f aca="false">IF(A2219&lt;=$G$2, $D$5*$D$2*(A2219-E2219)/365.25, 0)</f>
        <v>0</v>
      </c>
      <c r="N2219" s="42" t="n">
        <f aca="false">(L2219*H2219 + M2219*I2219) * K2219</f>
        <v>0</v>
      </c>
      <c r="O2219" s="43" t="n">
        <f aca="false">IF(A2219&lt;=$G$2, $D$2*(1-$D$3), 0)</f>
        <v>0</v>
      </c>
      <c r="P2219" s="44" t="n">
        <f aca="false">O2219*I2219*K2219</f>
        <v>0</v>
      </c>
    </row>
    <row r="2220" customFormat="false" ht="15" hidden="false" customHeight="false" outlineLevel="0" collapsed="false">
      <c r="A2220" s="4" t="n">
        <f aca="false">WORKDAY(A2219, 1)</f>
        <v>46989</v>
      </c>
      <c r="B2220" s="33" t="n">
        <f aca="false">DATE(2000, MONTH(A2220), DAY(A2220))</f>
        <v>36762</v>
      </c>
      <c r="C2220" s="33" t="n">
        <f aca="false">VLOOKUP(B2220, $R$9:$S$13, 2)</f>
        <v>36789</v>
      </c>
      <c r="D2220" s="34" t="n">
        <f aca="false">IF(OR(C2220=B2220, AND(C2220&lt;&gt;C2219, C2219&gt;B2219)), 1, 0)</f>
        <v>0</v>
      </c>
      <c r="E2220" s="4" t="n">
        <f aca="false" t="array" ref="E2220:E2220">INDEX($A$9:A2219, MAX(IF($D$9:D2219=1, ROW(D$9:$D2219)-ROW($D$9)+1, 0)))</f>
        <v>46924</v>
      </c>
      <c r="F2220" s="36" t="n">
        <f aca="false">(A2220-$A$2)/365.25</f>
        <v>8.47364818617385</v>
      </c>
      <c r="G2220" s="37" t="n">
        <f aca="false">INDEX('Default Prob'!$P$5:$P$14,MIN(1+_xlfn.IFNA(MATCH(F2220,'Default Prob'!$F$5:$F$14,1),0),COUNT('Default Prob'!$P$5:$P$14)))</f>
        <v>0.0346328858618064</v>
      </c>
      <c r="H2220" s="37" t="n">
        <f aca="false">H2219*EXP(-G2219*(F2220-F2219))</f>
        <v>0.710452647050933</v>
      </c>
      <c r="I2220" s="38" t="n">
        <f aca="false">H2219-H2220</f>
        <v>6.73680821153821E-005</v>
      </c>
      <c r="J2220" s="39" t="n">
        <f aca="false">INDEX('Default Prob'!$C$3:$C$20, _xlfn.IFNA(MATCH(F2220, 'Default Prob'!$B$3:$B$20, 1), 1))</f>
        <v>-0.00236</v>
      </c>
      <c r="K2220" s="40" t="n">
        <f aca="false">1/((1+J2220)^F2220)</f>
        <v>1.02022321779276</v>
      </c>
      <c r="L2220" s="41" t="n">
        <f aca="false">IF(AND(D2220, A2220 &lt;= $G$2), $D$5*$D$2*(A2220-E2220)/365.25, 0)</f>
        <v>0</v>
      </c>
      <c r="M2220" s="41" t="n">
        <f aca="false">IF(A2220&lt;=$G$2, $D$5*$D$2*(A2220-E2220)/365.25, 0)</f>
        <v>0</v>
      </c>
      <c r="N2220" s="42" t="n">
        <f aca="false">(L2220*H2220 + M2220*I2220) * K2220</f>
        <v>0</v>
      </c>
      <c r="O2220" s="43" t="n">
        <f aca="false">IF(A2220&lt;=$G$2, $D$2*(1-$D$3), 0)</f>
        <v>0</v>
      </c>
      <c r="P2220" s="44" t="n">
        <f aca="false">O2220*I2220*K2220</f>
        <v>0</v>
      </c>
    </row>
    <row r="2221" customFormat="false" ht="15" hidden="false" customHeight="false" outlineLevel="0" collapsed="false">
      <c r="A2221" s="4" t="n">
        <f aca="false">WORKDAY(A2220, 1)</f>
        <v>46990</v>
      </c>
      <c r="B2221" s="33" t="n">
        <f aca="false">DATE(2000, MONTH(A2221), DAY(A2221))</f>
        <v>36763</v>
      </c>
      <c r="C2221" s="33" t="n">
        <f aca="false">VLOOKUP(B2221, $R$9:$S$13, 2)</f>
        <v>36789</v>
      </c>
      <c r="D2221" s="34" t="n">
        <f aca="false">IF(OR(C2221=B2221, AND(C2221&lt;&gt;C2220, C2220&gt;B2220)), 1, 0)</f>
        <v>0</v>
      </c>
      <c r="E2221" s="4" t="n">
        <f aca="false" t="array" ref="E2221:E2221">INDEX($A$9:A2220, MAX(IF($D$9:D2220=1, ROW(D$9:$D2220)-ROW($D$9)+1, 0)))</f>
        <v>46924</v>
      </c>
      <c r="F2221" s="36" t="n">
        <f aca="false">(A2221-$A$2)/365.25</f>
        <v>8.47638603696099</v>
      </c>
      <c r="G2221" s="37" t="n">
        <f aca="false">INDEX('Default Prob'!$P$5:$P$14,MIN(1+_xlfn.IFNA(MATCH(F2221,'Default Prob'!$F$5:$F$14,1),0),COUNT('Default Prob'!$P$5:$P$14)))</f>
        <v>0.0346328858618064</v>
      </c>
      <c r="H2221" s="37" t="n">
        <f aca="false">H2220*EXP(-G2220*(F2221-F2220))</f>
        <v>0.710385285356334</v>
      </c>
      <c r="I2221" s="38" t="n">
        <f aca="false">H2220-H2221</f>
        <v>6.73616945986444E-005</v>
      </c>
      <c r="J2221" s="39" t="n">
        <f aca="false">INDEX('Default Prob'!$C$3:$C$20, _xlfn.IFNA(MATCH(F2221, 'Default Prob'!$B$3:$B$20, 1), 1))</f>
        <v>-0.00236</v>
      </c>
      <c r="K2221" s="40" t="n">
        <f aca="false">1/((1+J2221)^F2221)</f>
        <v>1.02022981760162</v>
      </c>
      <c r="L2221" s="41" t="n">
        <f aca="false">IF(AND(D2221, A2221 &lt;= $G$2), $D$5*$D$2*(A2221-E2221)/365.25, 0)</f>
        <v>0</v>
      </c>
      <c r="M2221" s="41" t="n">
        <f aca="false">IF(A2221&lt;=$G$2, $D$5*$D$2*(A2221-E2221)/365.25, 0)</f>
        <v>0</v>
      </c>
      <c r="N2221" s="42" t="n">
        <f aca="false">(L2221*H2221 + M2221*I2221) * K2221</f>
        <v>0</v>
      </c>
      <c r="O2221" s="43" t="n">
        <f aca="false">IF(A2221&lt;=$G$2, $D$2*(1-$D$3), 0)</f>
        <v>0</v>
      </c>
      <c r="P2221" s="44" t="n">
        <f aca="false">O2221*I2221*K2221</f>
        <v>0</v>
      </c>
    </row>
    <row r="2222" customFormat="false" ht="15" hidden="false" customHeight="false" outlineLevel="0" collapsed="false">
      <c r="A2222" s="4" t="n">
        <f aca="false">WORKDAY(A2221, 1)</f>
        <v>46993</v>
      </c>
      <c r="B2222" s="33" t="n">
        <f aca="false">DATE(2000, MONTH(A2222), DAY(A2222))</f>
        <v>36766</v>
      </c>
      <c r="C2222" s="33" t="n">
        <f aca="false">VLOOKUP(B2222, $R$9:$S$13, 2)</f>
        <v>36789</v>
      </c>
      <c r="D2222" s="34" t="n">
        <f aca="false">IF(OR(C2222=B2222, AND(C2222&lt;&gt;C2221, C2221&gt;B2221)), 1, 0)</f>
        <v>0</v>
      </c>
      <c r="E2222" s="4" t="n">
        <f aca="false" t="array" ref="E2222:E2222">INDEX($A$9:A2221, MAX(IF($D$9:D2221=1, ROW(D$9:$D2221)-ROW($D$9)+1, 0)))</f>
        <v>46924</v>
      </c>
      <c r="F2222" s="36" t="n">
        <f aca="false">(A2222-$A$2)/365.25</f>
        <v>8.48459958932238</v>
      </c>
      <c r="G2222" s="37" t="n">
        <f aca="false">INDEX('Default Prob'!$P$5:$P$14,MIN(1+_xlfn.IFNA(MATCH(F2222,'Default Prob'!$F$5:$F$14,1),0),COUNT('Default Prob'!$P$5:$P$14)))</f>
        <v>0.0346328858618064</v>
      </c>
      <c r="H2222" s="37" t="n">
        <f aca="false">H2221*EXP(-G2221*(F2222-F2221))</f>
        <v>0.710183238591583</v>
      </c>
      <c r="I2222" s="38" t="n">
        <f aca="false">H2221-H2222</f>
        <v>0.000202046764751662</v>
      </c>
      <c r="J2222" s="39" t="n">
        <f aca="false">INDEX('Default Prob'!$C$3:$C$20, _xlfn.IFNA(MATCH(F2222, 'Default Prob'!$B$3:$B$20, 1), 1))</f>
        <v>-0.00236</v>
      </c>
      <c r="K2222" s="40" t="n">
        <f aca="false">1/((1+J2222)^F2222)</f>
        <v>1.02024961728437</v>
      </c>
      <c r="L2222" s="41" t="n">
        <f aca="false">IF(AND(D2222, A2222 &lt;= $G$2), $D$5*$D$2*(A2222-E2222)/365.25, 0)</f>
        <v>0</v>
      </c>
      <c r="M2222" s="41" t="n">
        <f aca="false">IF(A2222&lt;=$G$2, $D$5*$D$2*(A2222-E2222)/365.25, 0)</f>
        <v>0</v>
      </c>
      <c r="N2222" s="42" t="n">
        <f aca="false">(L2222*H2222 + M2222*I2222) * K2222</f>
        <v>0</v>
      </c>
      <c r="O2222" s="43" t="n">
        <f aca="false">IF(A2222&lt;=$G$2, $D$2*(1-$D$3), 0)</f>
        <v>0</v>
      </c>
      <c r="P2222" s="44" t="n">
        <f aca="false">O2222*I2222*K2222</f>
        <v>0</v>
      </c>
    </row>
    <row r="2223" customFormat="false" ht="15" hidden="false" customHeight="false" outlineLevel="0" collapsed="false">
      <c r="A2223" s="4" t="n">
        <f aca="false">WORKDAY(A2222, 1)</f>
        <v>46994</v>
      </c>
      <c r="B2223" s="33" t="n">
        <f aca="false">DATE(2000, MONTH(A2223), DAY(A2223))</f>
        <v>36767</v>
      </c>
      <c r="C2223" s="33" t="n">
        <f aca="false">VLOOKUP(B2223, $R$9:$S$13, 2)</f>
        <v>36789</v>
      </c>
      <c r="D2223" s="34" t="n">
        <f aca="false">IF(OR(C2223=B2223, AND(C2223&lt;&gt;C2222, C2222&gt;B2222)), 1, 0)</f>
        <v>0</v>
      </c>
      <c r="E2223" s="4" t="n">
        <f aca="false" t="array" ref="E2223:E2223">INDEX($A$9:A2222, MAX(IF($D$9:D2222=1, ROW(D$9:$D2222)-ROW($D$9)+1, 0)))</f>
        <v>46924</v>
      </c>
      <c r="F2223" s="36" t="n">
        <f aca="false">(A2223-$A$2)/365.25</f>
        <v>8.48733744010951</v>
      </c>
      <c r="G2223" s="37" t="n">
        <f aca="false">INDEX('Default Prob'!$P$5:$P$14,MIN(1+_xlfn.IFNA(MATCH(F2223,'Default Prob'!$F$5:$F$14,1),0),COUNT('Default Prob'!$P$5:$P$14)))</f>
        <v>0.0346328858618064</v>
      </c>
      <c r="H2223" s="37" t="n">
        <f aca="false">H2222*EXP(-G2222*(F2223-F2222))</f>
        <v>0.710115902440995</v>
      </c>
      <c r="I2223" s="38" t="n">
        <f aca="false">H2222-H2223</f>
        <v>6.73361505874048E-005</v>
      </c>
      <c r="J2223" s="39" t="n">
        <f aca="false">INDEX('Default Prob'!$C$3:$C$20, _xlfn.IFNA(MATCH(F2223, 'Default Prob'!$B$3:$B$20, 1), 1))</f>
        <v>-0.00236</v>
      </c>
      <c r="K2223" s="40" t="n">
        <f aca="false">1/((1+J2223)^F2223)</f>
        <v>1.02025621726401</v>
      </c>
      <c r="L2223" s="41" t="n">
        <f aca="false">IF(AND(D2223, A2223 &lt;= $G$2), $D$5*$D$2*(A2223-E2223)/365.25, 0)</f>
        <v>0</v>
      </c>
      <c r="M2223" s="41" t="n">
        <f aca="false">IF(A2223&lt;=$G$2, $D$5*$D$2*(A2223-E2223)/365.25, 0)</f>
        <v>0</v>
      </c>
      <c r="N2223" s="42" t="n">
        <f aca="false">(L2223*H2223 + M2223*I2223) * K2223</f>
        <v>0</v>
      </c>
      <c r="O2223" s="43" t="n">
        <f aca="false">IF(A2223&lt;=$G$2, $D$2*(1-$D$3), 0)</f>
        <v>0</v>
      </c>
      <c r="P2223" s="44" t="n">
        <f aca="false">O2223*I2223*K2223</f>
        <v>0</v>
      </c>
    </row>
    <row r="2224" customFormat="false" ht="15" hidden="false" customHeight="false" outlineLevel="0" collapsed="false">
      <c r="A2224" s="4" t="n">
        <f aca="false">WORKDAY(A2223, 1)</f>
        <v>46995</v>
      </c>
      <c r="B2224" s="33" t="n">
        <f aca="false">DATE(2000, MONTH(A2224), DAY(A2224))</f>
        <v>36768</v>
      </c>
      <c r="C2224" s="33" t="n">
        <f aca="false">VLOOKUP(B2224, $R$9:$S$13, 2)</f>
        <v>36789</v>
      </c>
      <c r="D2224" s="34" t="n">
        <f aca="false">IF(OR(C2224=B2224, AND(C2224&lt;&gt;C2223, C2223&gt;B2223)), 1, 0)</f>
        <v>0</v>
      </c>
      <c r="E2224" s="4" t="n">
        <f aca="false" t="array" ref="E2224:E2224">INDEX($A$9:A2223, MAX(IF($D$9:D2223=1, ROW(D$9:$D2223)-ROW($D$9)+1, 0)))</f>
        <v>46924</v>
      </c>
      <c r="F2224" s="36" t="n">
        <f aca="false">(A2224-$A$2)/365.25</f>
        <v>8.49007529089665</v>
      </c>
      <c r="G2224" s="37" t="n">
        <f aca="false">INDEX('Default Prob'!$P$5:$P$14,MIN(1+_xlfn.IFNA(MATCH(F2224,'Default Prob'!$F$5:$F$14,1),0),COUNT('Default Prob'!$P$5:$P$14)))</f>
        <v>0.0346328858618064</v>
      </c>
      <c r="H2224" s="37" t="n">
        <f aca="false">H2223*EXP(-G2223*(F2224-F2223))</f>
        <v>0.710048572674897</v>
      </c>
      <c r="I2224" s="38" t="n">
        <f aca="false">H2223-H2224</f>
        <v>6.73297660983563E-005</v>
      </c>
      <c r="J2224" s="39" t="n">
        <f aca="false">INDEX('Default Prob'!$C$3:$C$20, _xlfn.IFNA(MATCH(F2224, 'Default Prob'!$B$3:$B$20, 1), 1))</f>
        <v>-0.00236</v>
      </c>
      <c r="K2224" s="40" t="n">
        <f aca="false">1/((1+J2224)^F2224)</f>
        <v>1.02026281728634</v>
      </c>
      <c r="L2224" s="41" t="n">
        <f aca="false">IF(AND(D2224, A2224 &lt;= $G$2), $D$5*$D$2*(A2224-E2224)/365.25, 0)</f>
        <v>0</v>
      </c>
      <c r="M2224" s="41" t="n">
        <f aca="false">IF(A2224&lt;=$G$2, $D$5*$D$2*(A2224-E2224)/365.25, 0)</f>
        <v>0</v>
      </c>
      <c r="N2224" s="42" t="n">
        <f aca="false">(L2224*H2224 + M2224*I2224) * K2224</f>
        <v>0</v>
      </c>
      <c r="O2224" s="43" t="n">
        <f aca="false">IF(A2224&lt;=$G$2, $D$2*(1-$D$3), 0)</f>
        <v>0</v>
      </c>
      <c r="P2224" s="44" t="n">
        <f aca="false">O2224*I2224*K2224</f>
        <v>0</v>
      </c>
    </row>
    <row r="2225" customFormat="false" ht="15" hidden="false" customHeight="false" outlineLevel="0" collapsed="false">
      <c r="A2225" s="4" t="n">
        <f aca="false">WORKDAY(A2224, 1)</f>
        <v>46996</v>
      </c>
      <c r="B2225" s="33" t="n">
        <f aca="false">DATE(2000, MONTH(A2225), DAY(A2225))</f>
        <v>36769</v>
      </c>
      <c r="C2225" s="33" t="n">
        <f aca="false">VLOOKUP(B2225, $R$9:$S$13, 2)</f>
        <v>36789</v>
      </c>
      <c r="D2225" s="34" t="n">
        <f aca="false">IF(OR(C2225=B2225, AND(C2225&lt;&gt;C2224, C2224&gt;B2224)), 1, 0)</f>
        <v>0</v>
      </c>
      <c r="E2225" s="4" t="n">
        <f aca="false" t="array" ref="E2225:E2225">INDEX($A$9:A2224, MAX(IF($D$9:D2224=1, ROW(D$9:$D2224)-ROW($D$9)+1, 0)))</f>
        <v>46924</v>
      </c>
      <c r="F2225" s="36" t="n">
        <f aca="false">(A2225-$A$2)/365.25</f>
        <v>8.49281314168378</v>
      </c>
      <c r="G2225" s="37" t="n">
        <f aca="false">INDEX('Default Prob'!$P$5:$P$14,MIN(1+_xlfn.IFNA(MATCH(F2225,'Default Prob'!$F$5:$F$14,1),0),COUNT('Default Prob'!$P$5:$P$14)))</f>
        <v>0.0346328858618064</v>
      </c>
      <c r="H2225" s="37" t="n">
        <f aca="false">H2224*EXP(-G2224*(F2225-F2224))</f>
        <v>0.709981249292683</v>
      </c>
      <c r="I2225" s="38" t="n">
        <f aca="false">H2224-H2225</f>
        <v>6.73233822144903E-005</v>
      </c>
      <c r="J2225" s="39" t="n">
        <f aca="false">INDEX('Default Prob'!$C$3:$C$20, _xlfn.IFNA(MATCH(F2225, 'Default Prob'!$B$3:$B$20, 1), 1))</f>
        <v>-0.00236</v>
      </c>
      <c r="K2225" s="40" t="n">
        <f aca="false">1/((1+J2225)^F2225)</f>
        <v>1.02026941735137</v>
      </c>
      <c r="L2225" s="41" t="n">
        <f aca="false">IF(AND(D2225, A2225 &lt;= $G$2), $D$5*$D$2*(A2225-E2225)/365.25, 0)</f>
        <v>0</v>
      </c>
      <c r="M2225" s="41" t="n">
        <f aca="false">IF(A2225&lt;=$G$2, $D$5*$D$2*(A2225-E2225)/365.25, 0)</f>
        <v>0</v>
      </c>
      <c r="N2225" s="42" t="n">
        <f aca="false">(L2225*H2225 + M2225*I2225) * K2225</f>
        <v>0</v>
      </c>
      <c r="O2225" s="43" t="n">
        <f aca="false">IF(A2225&lt;=$G$2, $D$2*(1-$D$3), 0)</f>
        <v>0</v>
      </c>
      <c r="P2225" s="44" t="n">
        <f aca="false">O2225*I2225*K2225</f>
        <v>0</v>
      </c>
    </row>
    <row r="2226" customFormat="false" ht="15" hidden="false" customHeight="false" outlineLevel="0" collapsed="false">
      <c r="A2226" s="4" t="n">
        <f aca="false">WORKDAY(A2225, 1)</f>
        <v>46997</v>
      </c>
      <c r="B2226" s="33" t="n">
        <f aca="false">DATE(2000, MONTH(A2226), DAY(A2226))</f>
        <v>36770</v>
      </c>
      <c r="C2226" s="33" t="n">
        <f aca="false">VLOOKUP(B2226, $R$9:$S$13, 2)</f>
        <v>36789</v>
      </c>
      <c r="D2226" s="34" t="n">
        <f aca="false">IF(OR(C2226=B2226, AND(C2226&lt;&gt;C2225, C2225&gt;B2225)), 1, 0)</f>
        <v>0</v>
      </c>
      <c r="E2226" s="4" t="n">
        <f aca="false" t="array" ref="E2226:E2226">INDEX($A$9:A2225, MAX(IF($D$9:D2225=1, ROW(D$9:$D2225)-ROW($D$9)+1, 0)))</f>
        <v>46924</v>
      </c>
      <c r="F2226" s="36" t="n">
        <f aca="false">(A2226-$A$2)/365.25</f>
        <v>8.49555099247091</v>
      </c>
      <c r="G2226" s="37" t="n">
        <f aca="false">INDEX('Default Prob'!$P$5:$P$14,MIN(1+_xlfn.IFNA(MATCH(F2226,'Default Prob'!$F$5:$F$14,1),0),COUNT('Default Prob'!$P$5:$P$14)))</f>
        <v>0.0346328858618064</v>
      </c>
      <c r="H2226" s="37" t="n">
        <f aca="false">H2225*EXP(-G2225*(F2226-F2225))</f>
        <v>0.709913932293746</v>
      </c>
      <c r="I2226" s="38" t="n">
        <f aca="false">H2225-H2226</f>
        <v>6.73169989360289E-005</v>
      </c>
      <c r="J2226" s="39" t="n">
        <f aca="false">INDEX('Default Prob'!$C$3:$C$20, _xlfn.IFNA(MATCH(F2226, 'Default Prob'!$B$3:$B$20, 1), 1))</f>
        <v>-0.00236</v>
      </c>
      <c r="K2226" s="40" t="n">
        <f aca="false">1/((1+J2226)^F2226)</f>
        <v>1.0202760174591</v>
      </c>
      <c r="L2226" s="41" t="n">
        <f aca="false">IF(AND(D2226, A2226 &lt;= $G$2), $D$5*$D$2*(A2226-E2226)/365.25, 0)</f>
        <v>0</v>
      </c>
      <c r="M2226" s="41" t="n">
        <f aca="false">IF(A2226&lt;=$G$2, $D$5*$D$2*(A2226-E2226)/365.25, 0)</f>
        <v>0</v>
      </c>
      <c r="N2226" s="42" t="n">
        <f aca="false">(L2226*H2226 + M2226*I2226) * K2226</f>
        <v>0</v>
      </c>
      <c r="O2226" s="43" t="n">
        <f aca="false">IF(A2226&lt;=$G$2, $D$2*(1-$D$3), 0)</f>
        <v>0</v>
      </c>
      <c r="P2226" s="44" t="n">
        <f aca="false">O2226*I2226*K2226</f>
        <v>0</v>
      </c>
    </row>
    <row r="2227" customFormat="false" ht="15" hidden="false" customHeight="false" outlineLevel="0" collapsed="false">
      <c r="A2227" s="4" t="n">
        <f aca="false">WORKDAY(A2226, 1)</f>
        <v>47000</v>
      </c>
      <c r="B2227" s="33" t="n">
        <f aca="false">DATE(2000, MONTH(A2227), DAY(A2227))</f>
        <v>36773</v>
      </c>
      <c r="C2227" s="33" t="n">
        <f aca="false">VLOOKUP(B2227, $R$9:$S$13, 2)</f>
        <v>36789</v>
      </c>
      <c r="D2227" s="34" t="n">
        <f aca="false">IF(OR(C2227=B2227, AND(C2227&lt;&gt;C2226, C2226&gt;B2226)), 1, 0)</f>
        <v>0</v>
      </c>
      <c r="E2227" s="4" t="n">
        <f aca="false" t="array" ref="E2227:E2227">INDEX($A$9:A2226, MAX(IF($D$9:D2226=1, ROW(D$9:$D2226)-ROW($D$9)+1, 0)))</f>
        <v>46924</v>
      </c>
      <c r="F2227" s="36" t="n">
        <f aca="false">(A2227-$A$2)/365.25</f>
        <v>8.50376454483231</v>
      </c>
      <c r="G2227" s="37" t="n">
        <f aca="false">INDEX('Default Prob'!$P$5:$P$14,MIN(1+_xlfn.IFNA(MATCH(F2227,'Default Prob'!$F$5:$F$14,1),0),COUNT('Default Prob'!$P$5:$P$14)))</f>
        <v>0.0346328858618064</v>
      </c>
      <c r="H2227" s="37" t="n">
        <f aca="false">H2226*EXP(-G2226*(F2227-F2226))</f>
        <v>0.709712019590557</v>
      </c>
      <c r="I2227" s="38" t="n">
        <f aca="false">H2226-H2227</f>
        <v>0.000201912703189033</v>
      </c>
      <c r="J2227" s="39" t="n">
        <f aca="false">INDEX('Default Prob'!$C$3:$C$20, _xlfn.IFNA(MATCH(F2227, 'Default Prob'!$B$3:$B$20, 1), 1))</f>
        <v>-0.00236</v>
      </c>
      <c r="K2227" s="40" t="n">
        <f aca="false">1/((1+J2227)^F2227)</f>
        <v>1.02029581803845</v>
      </c>
      <c r="L2227" s="41" t="n">
        <f aca="false">IF(AND(D2227, A2227 &lt;= $G$2), $D$5*$D$2*(A2227-E2227)/365.25, 0)</f>
        <v>0</v>
      </c>
      <c r="M2227" s="41" t="n">
        <f aca="false">IF(A2227&lt;=$G$2, $D$5*$D$2*(A2227-E2227)/365.25, 0)</f>
        <v>0</v>
      </c>
      <c r="N2227" s="42" t="n">
        <f aca="false">(L2227*H2227 + M2227*I2227) * K2227</f>
        <v>0</v>
      </c>
      <c r="O2227" s="43" t="n">
        <f aca="false">IF(A2227&lt;=$G$2, $D$2*(1-$D$3), 0)</f>
        <v>0</v>
      </c>
      <c r="P2227" s="44" t="n">
        <f aca="false">O2227*I2227*K2227</f>
        <v>0</v>
      </c>
    </row>
    <row r="2228" customFormat="false" ht="15" hidden="false" customHeight="false" outlineLevel="0" collapsed="false">
      <c r="A2228" s="4" t="n">
        <f aca="false">WORKDAY(A2227, 1)</f>
        <v>47001</v>
      </c>
      <c r="B2228" s="33" t="n">
        <f aca="false">DATE(2000, MONTH(A2228), DAY(A2228))</f>
        <v>36774</v>
      </c>
      <c r="C2228" s="33" t="n">
        <f aca="false">VLOOKUP(B2228, $R$9:$S$13, 2)</f>
        <v>36789</v>
      </c>
      <c r="D2228" s="34" t="n">
        <f aca="false">IF(OR(C2228=B2228, AND(C2228&lt;&gt;C2227, C2227&gt;B2227)), 1, 0)</f>
        <v>0</v>
      </c>
      <c r="E2228" s="4" t="n">
        <f aca="false" t="array" ref="E2228:E2228">INDEX($A$9:A2227, MAX(IF($D$9:D2227=1, ROW(D$9:$D2227)-ROW($D$9)+1, 0)))</f>
        <v>46924</v>
      </c>
      <c r="F2228" s="36" t="n">
        <f aca="false">(A2228-$A$2)/365.25</f>
        <v>8.50650239561944</v>
      </c>
      <c r="G2228" s="37" t="n">
        <f aca="false">INDEX('Default Prob'!$P$5:$P$14,MIN(1+_xlfn.IFNA(MATCH(F2228,'Default Prob'!$F$5:$F$14,1),0),COUNT('Default Prob'!$P$5:$P$14)))</f>
        <v>0.0346328858618064</v>
      </c>
      <c r="H2228" s="37" t="n">
        <f aca="false">H2227*EXP(-G2227*(F2228-F2227))</f>
        <v>0.709644728118684</v>
      </c>
      <c r="I2228" s="38" t="n">
        <f aca="false">H2227-H2228</f>
        <v>6.72914718737871E-005</v>
      </c>
      <c r="J2228" s="39" t="n">
        <f aca="false">INDEX('Default Prob'!$C$3:$C$20, _xlfn.IFNA(MATCH(F2228, 'Default Prob'!$B$3:$B$20, 1), 1))</f>
        <v>-0.00236</v>
      </c>
      <c r="K2228" s="40" t="n">
        <f aca="false">1/((1+J2228)^F2228)</f>
        <v>1.02030241831696</v>
      </c>
      <c r="L2228" s="41" t="n">
        <f aca="false">IF(AND(D2228, A2228 &lt;= $G$2), $D$5*$D$2*(A2228-E2228)/365.25, 0)</f>
        <v>0</v>
      </c>
      <c r="M2228" s="41" t="n">
        <f aca="false">IF(A2228&lt;=$G$2, $D$5*$D$2*(A2228-E2228)/365.25, 0)</f>
        <v>0</v>
      </c>
      <c r="N2228" s="42" t="n">
        <f aca="false">(L2228*H2228 + M2228*I2228) * K2228</f>
        <v>0</v>
      </c>
      <c r="O2228" s="43" t="n">
        <f aca="false">IF(A2228&lt;=$G$2, $D$2*(1-$D$3), 0)</f>
        <v>0</v>
      </c>
      <c r="P2228" s="44" t="n">
        <f aca="false">O2228*I2228*K2228</f>
        <v>0</v>
      </c>
    </row>
    <row r="2229" customFormat="false" ht="15" hidden="false" customHeight="false" outlineLevel="0" collapsed="false">
      <c r="A2229" s="4" t="n">
        <f aca="false">WORKDAY(A2228, 1)</f>
        <v>47002</v>
      </c>
      <c r="B2229" s="33" t="n">
        <f aca="false">DATE(2000, MONTH(A2229), DAY(A2229))</f>
        <v>36775</v>
      </c>
      <c r="C2229" s="33" t="n">
        <f aca="false">VLOOKUP(B2229, $R$9:$S$13, 2)</f>
        <v>36789</v>
      </c>
      <c r="D2229" s="34" t="n">
        <f aca="false">IF(OR(C2229=B2229, AND(C2229&lt;&gt;C2228, C2228&gt;B2228)), 1, 0)</f>
        <v>0</v>
      </c>
      <c r="E2229" s="4" t="n">
        <f aca="false" t="array" ref="E2229:E2229">INDEX($A$9:A2228, MAX(IF($D$9:D2228=1, ROW(D$9:$D2228)-ROW($D$9)+1, 0)))</f>
        <v>46924</v>
      </c>
      <c r="F2229" s="36" t="n">
        <f aca="false">(A2229-$A$2)/365.25</f>
        <v>8.50924024640657</v>
      </c>
      <c r="G2229" s="37" t="n">
        <f aca="false">INDEX('Default Prob'!$P$5:$P$14,MIN(1+_xlfn.IFNA(MATCH(F2229,'Default Prob'!$F$5:$F$14,1),0),COUNT('Default Prob'!$P$5:$P$14)))</f>
        <v>0.0346328858618064</v>
      </c>
      <c r="H2229" s="37" t="n">
        <f aca="false">H2228*EXP(-G2228*(F2229-F2228))</f>
        <v>0.709577443027063</v>
      </c>
      <c r="I2229" s="38" t="n">
        <f aca="false">H2228-H2229</f>
        <v>6.72850916207945E-005</v>
      </c>
      <c r="J2229" s="39" t="n">
        <f aca="false">INDEX('Default Prob'!$C$3:$C$20, _xlfn.IFNA(MATCH(F2229, 'Default Prob'!$B$3:$B$20, 1), 1))</f>
        <v>-0.00236</v>
      </c>
      <c r="K2229" s="40" t="n">
        <f aca="false">1/((1+J2229)^F2229)</f>
        <v>1.02030901863817</v>
      </c>
      <c r="L2229" s="41" t="n">
        <f aca="false">IF(AND(D2229, A2229 &lt;= $G$2), $D$5*$D$2*(A2229-E2229)/365.25, 0)</f>
        <v>0</v>
      </c>
      <c r="M2229" s="41" t="n">
        <f aca="false">IF(A2229&lt;=$G$2, $D$5*$D$2*(A2229-E2229)/365.25, 0)</f>
        <v>0</v>
      </c>
      <c r="N2229" s="42" t="n">
        <f aca="false">(L2229*H2229 + M2229*I2229) * K2229</f>
        <v>0</v>
      </c>
      <c r="O2229" s="43" t="n">
        <f aca="false">IF(A2229&lt;=$G$2, $D$2*(1-$D$3), 0)</f>
        <v>0</v>
      </c>
      <c r="P2229" s="44" t="n">
        <f aca="false">O2229*I2229*K2229</f>
        <v>0</v>
      </c>
    </row>
    <row r="2230" customFormat="false" ht="15" hidden="false" customHeight="false" outlineLevel="0" collapsed="false">
      <c r="A2230" s="4" t="n">
        <f aca="false">WORKDAY(A2229, 1)</f>
        <v>47003</v>
      </c>
      <c r="B2230" s="33" t="n">
        <f aca="false">DATE(2000, MONTH(A2230), DAY(A2230))</f>
        <v>36776</v>
      </c>
      <c r="C2230" s="33" t="n">
        <f aca="false">VLOOKUP(B2230, $R$9:$S$13, 2)</f>
        <v>36789</v>
      </c>
      <c r="D2230" s="34" t="n">
        <f aca="false">IF(OR(C2230=B2230, AND(C2230&lt;&gt;C2229, C2229&gt;B2229)), 1, 0)</f>
        <v>0</v>
      </c>
      <c r="E2230" s="4" t="n">
        <f aca="false" t="array" ref="E2230:E2230">INDEX($A$9:A2229, MAX(IF($D$9:D2229=1, ROW(D$9:$D2229)-ROW($D$9)+1, 0)))</f>
        <v>46924</v>
      </c>
      <c r="F2230" s="36" t="n">
        <f aca="false">(A2230-$A$2)/365.25</f>
        <v>8.5119780971937</v>
      </c>
      <c r="G2230" s="37" t="n">
        <f aca="false">INDEX('Default Prob'!$P$5:$P$14,MIN(1+_xlfn.IFNA(MATCH(F2230,'Default Prob'!$F$5:$F$14,1),0),COUNT('Default Prob'!$P$5:$P$14)))</f>
        <v>0.0346328858618064</v>
      </c>
      <c r="H2230" s="37" t="n">
        <f aca="false">H2229*EXP(-G2229*(F2230-F2229))</f>
        <v>0.70951016431509</v>
      </c>
      <c r="I2230" s="38" t="n">
        <f aca="false">H2229-H2230</f>
        <v>6.72787119727625E-005</v>
      </c>
      <c r="J2230" s="39" t="n">
        <f aca="false">INDEX('Default Prob'!$C$3:$C$20, _xlfn.IFNA(MATCH(F2230, 'Default Prob'!$B$3:$B$20, 1), 1))</f>
        <v>-0.00236</v>
      </c>
      <c r="K2230" s="40" t="n">
        <f aca="false">1/((1+J2230)^F2230)</f>
        <v>1.02031561900207</v>
      </c>
      <c r="L2230" s="41" t="n">
        <f aca="false">IF(AND(D2230, A2230 &lt;= $G$2), $D$5*$D$2*(A2230-E2230)/365.25, 0)</f>
        <v>0</v>
      </c>
      <c r="M2230" s="41" t="n">
        <f aca="false">IF(A2230&lt;=$G$2, $D$5*$D$2*(A2230-E2230)/365.25, 0)</f>
        <v>0</v>
      </c>
      <c r="N2230" s="42" t="n">
        <f aca="false">(L2230*H2230 + M2230*I2230) * K2230</f>
        <v>0</v>
      </c>
      <c r="O2230" s="43" t="n">
        <f aca="false">IF(A2230&lt;=$G$2, $D$2*(1-$D$3), 0)</f>
        <v>0</v>
      </c>
      <c r="P2230" s="44" t="n">
        <f aca="false">O2230*I2230*K2230</f>
        <v>0</v>
      </c>
    </row>
    <row r="2231" customFormat="false" ht="15" hidden="false" customHeight="false" outlineLevel="0" collapsed="false">
      <c r="A2231" s="4" t="n">
        <f aca="false">WORKDAY(A2230, 1)</f>
        <v>47004</v>
      </c>
      <c r="B2231" s="33" t="n">
        <f aca="false">DATE(2000, MONTH(A2231), DAY(A2231))</f>
        <v>36777</v>
      </c>
      <c r="C2231" s="33" t="n">
        <f aca="false">VLOOKUP(B2231, $R$9:$S$13, 2)</f>
        <v>36789</v>
      </c>
      <c r="D2231" s="34" t="n">
        <f aca="false">IF(OR(C2231=B2231, AND(C2231&lt;&gt;C2230, C2230&gt;B2230)), 1, 0)</f>
        <v>0</v>
      </c>
      <c r="E2231" s="4" t="n">
        <f aca="false" t="array" ref="E2231:E2231">INDEX($A$9:A2230, MAX(IF($D$9:D2230=1, ROW(D$9:$D2230)-ROW($D$9)+1, 0)))</f>
        <v>46924</v>
      </c>
      <c r="F2231" s="36" t="n">
        <f aca="false">(A2231-$A$2)/365.25</f>
        <v>8.51471594798084</v>
      </c>
      <c r="G2231" s="37" t="n">
        <f aca="false">INDEX('Default Prob'!$P$5:$P$14,MIN(1+_xlfn.IFNA(MATCH(F2231,'Default Prob'!$F$5:$F$14,1),0),COUNT('Default Prob'!$P$5:$P$14)))</f>
        <v>0.0346328858618064</v>
      </c>
      <c r="H2231" s="37" t="n">
        <f aca="false">H2230*EXP(-G2230*(F2231-F2230))</f>
        <v>0.70944289198216</v>
      </c>
      <c r="I2231" s="38" t="n">
        <f aca="false">H2230-H2231</f>
        <v>6.72723329298019E-005</v>
      </c>
      <c r="J2231" s="39" t="n">
        <f aca="false">INDEX('Default Prob'!$C$3:$C$20, _xlfn.IFNA(MATCH(F2231, 'Default Prob'!$B$3:$B$20, 1), 1))</f>
        <v>-0.00236</v>
      </c>
      <c r="K2231" s="40" t="n">
        <f aca="false">1/((1+J2231)^F2231)</f>
        <v>1.02032221940868</v>
      </c>
      <c r="L2231" s="41" t="n">
        <f aca="false">IF(AND(D2231, A2231 &lt;= $G$2), $D$5*$D$2*(A2231-E2231)/365.25, 0)</f>
        <v>0</v>
      </c>
      <c r="M2231" s="41" t="n">
        <f aca="false">IF(A2231&lt;=$G$2, $D$5*$D$2*(A2231-E2231)/365.25, 0)</f>
        <v>0</v>
      </c>
      <c r="N2231" s="42" t="n">
        <f aca="false">(L2231*H2231 + M2231*I2231) * K2231</f>
        <v>0</v>
      </c>
      <c r="O2231" s="43" t="n">
        <f aca="false">IF(A2231&lt;=$G$2, $D$2*(1-$D$3), 0)</f>
        <v>0</v>
      </c>
      <c r="P2231" s="44" t="n">
        <f aca="false">O2231*I2231*K2231</f>
        <v>0</v>
      </c>
    </row>
    <row r="2232" customFormat="false" ht="15" hidden="false" customHeight="false" outlineLevel="0" collapsed="false">
      <c r="A2232" s="4" t="n">
        <f aca="false">WORKDAY(A2231, 1)</f>
        <v>47007</v>
      </c>
      <c r="B2232" s="33" t="n">
        <f aca="false">DATE(2000, MONTH(A2232), DAY(A2232))</f>
        <v>36780</v>
      </c>
      <c r="C2232" s="33" t="n">
        <f aca="false">VLOOKUP(B2232, $R$9:$S$13, 2)</f>
        <v>36789</v>
      </c>
      <c r="D2232" s="34" t="n">
        <f aca="false">IF(OR(C2232=B2232, AND(C2232&lt;&gt;C2231, C2231&gt;B2231)), 1, 0)</f>
        <v>0</v>
      </c>
      <c r="E2232" s="4" t="n">
        <f aca="false" t="array" ref="E2232:E2232">INDEX($A$9:A2231, MAX(IF($D$9:D2231=1, ROW(D$9:$D2231)-ROW($D$9)+1, 0)))</f>
        <v>46924</v>
      </c>
      <c r="F2232" s="36" t="n">
        <f aca="false">(A2232-$A$2)/365.25</f>
        <v>8.52292950034223</v>
      </c>
      <c r="G2232" s="37" t="n">
        <f aca="false">INDEX('Default Prob'!$P$5:$P$14,MIN(1+_xlfn.IFNA(MATCH(F2232,'Default Prob'!$F$5:$F$14,1),0),COUNT('Default Prob'!$P$5:$P$14)))</f>
        <v>0.0346328858618064</v>
      </c>
      <c r="H2232" s="37" t="n">
        <f aca="false">H2231*EXP(-G2231*(F2232-F2231))</f>
        <v>0.709241113251582</v>
      </c>
      <c r="I2232" s="38" t="n">
        <f aca="false">H2231-H2232</f>
        <v>0.000201778730578694</v>
      </c>
      <c r="J2232" s="39" t="n">
        <f aca="false">INDEX('Default Prob'!$C$3:$C$20, _xlfn.IFNA(MATCH(F2232, 'Default Prob'!$B$3:$B$20, 1), 1))</f>
        <v>-0.00236</v>
      </c>
      <c r="K2232" s="40" t="n">
        <f aca="false">1/((1+J2232)^F2232)</f>
        <v>1.02034202088468</v>
      </c>
      <c r="L2232" s="41" t="n">
        <f aca="false">IF(AND(D2232, A2232 &lt;= $G$2), $D$5*$D$2*(A2232-E2232)/365.25, 0)</f>
        <v>0</v>
      </c>
      <c r="M2232" s="41" t="n">
        <f aca="false">IF(A2232&lt;=$G$2, $D$5*$D$2*(A2232-E2232)/365.25, 0)</f>
        <v>0</v>
      </c>
      <c r="N2232" s="42" t="n">
        <f aca="false">(L2232*H2232 + M2232*I2232) * K2232</f>
        <v>0</v>
      </c>
      <c r="O2232" s="43" t="n">
        <f aca="false">IF(A2232&lt;=$G$2, $D$2*(1-$D$3), 0)</f>
        <v>0</v>
      </c>
      <c r="P2232" s="44" t="n">
        <f aca="false">O2232*I2232*K2232</f>
        <v>0</v>
      </c>
    </row>
    <row r="2233" customFormat="false" ht="15" hidden="false" customHeight="false" outlineLevel="0" collapsed="false">
      <c r="A2233" s="4" t="n">
        <f aca="false">WORKDAY(A2232, 1)</f>
        <v>47008</v>
      </c>
      <c r="B2233" s="33" t="n">
        <f aca="false">DATE(2000, MONTH(A2233), DAY(A2233))</f>
        <v>36781</v>
      </c>
      <c r="C2233" s="33" t="n">
        <f aca="false">VLOOKUP(B2233, $R$9:$S$13, 2)</f>
        <v>36789</v>
      </c>
      <c r="D2233" s="34" t="n">
        <f aca="false">IF(OR(C2233=B2233, AND(C2233&lt;&gt;C2232, C2232&gt;B2232)), 1, 0)</f>
        <v>0</v>
      </c>
      <c r="E2233" s="4" t="n">
        <f aca="false" t="array" ref="E2233:E2233">INDEX($A$9:A2232, MAX(IF($D$9:D2232=1, ROW(D$9:$D2232)-ROW($D$9)+1, 0)))</f>
        <v>46924</v>
      </c>
      <c r="F2233" s="36" t="n">
        <f aca="false">(A2233-$A$2)/365.25</f>
        <v>8.52566735112936</v>
      </c>
      <c r="G2233" s="37" t="n">
        <f aca="false">INDEX('Default Prob'!$P$5:$P$14,MIN(1+_xlfn.IFNA(MATCH(F2233,'Default Prob'!$F$5:$F$14,1),0),COUNT('Default Prob'!$P$5:$P$14)))</f>
        <v>0.0346328858618064</v>
      </c>
      <c r="H2233" s="37" t="n">
        <f aca="false">H2232*EXP(-G2232*(F2233-F2232))</f>
        <v>0.709173866428776</v>
      </c>
      <c r="I2233" s="38" t="n">
        <f aca="false">H2232-H2233</f>
        <v>6.72468228051226E-005</v>
      </c>
      <c r="J2233" s="39" t="n">
        <f aca="false">INDEX('Default Prob'!$C$3:$C$20, _xlfn.IFNA(MATCH(F2233, 'Default Prob'!$B$3:$B$20, 1), 1))</f>
        <v>-0.00236</v>
      </c>
      <c r="K2233" s="40" t="n">
        <f aca="false">1/((1+J2233)^F2233)</f>
        <v>1.02034862146207</v>
      </c>
      <c r="L2233" s="41" t="n">
        <f aca="false">IF(AND(D2233, A2233 &lt;= $G$2), $D$5*$D$2*(A2233-E2233)/365.25, 0)</f>
        <v>0</v>
      </c>
      <c r="M2233" s="41" t="n">
        <f aca="false">IF(A2233&lt;=$G$2, $D$5*$D$2*(A2233-E2233)/365.25, 0)</f>
        <v>0</v>
      </c>
      <c r="N2233" s="42" t="n">
        <f aca="false">(L2233*H2233 + M2233*I2233) * K2233</f>
        <v>0</v>
      </c>
      <c r="O2233" s="43" t="n">
        <f aca="false">IF(A2233&lt;=$G$2, $D$2*(1-$D$3), 0)</f>
        <v>0</v>
      </c>
      <c r="P2233" s="44" t="n">
        <f aca="false">O2233*I2233*K2233</f>
        <v>0</v>
      </c>
    </row>
    <row r="2234" customFormat="false" ht="15" hidden="false" customHeight="false" outlineLevel="0" collapsed="false">
      <c r="A2234" s="4" t="n">
        <f aca="false">WORKDAY(A2233, 1)</f>
        <v>47009</v>
      </c>
      <c r="B2234" s="33" t="n">
        <f aca="false">DATE(2000, MONTH(A2234), DAY(A2234))</f>
        <v>36782</v>
      </c>
      <c r="C2234" s="33" t="n">
        <f aca="false">VLOOKUP(B2234, $R$9:$S$13, 2)</f>
        <v>36789</v>
      </c>
      <c r="D2234" s="34" t="n">
        <f aca="false">IF(OR(C2234=B2234, AND(C2234&lt;&gt;C2233, C2233&gt;B2233)), 1, 0)</f>
        <v>0</v>
      </c>
      <c r="E2234" s="4" t="n">
        <f aca="false" t="array" ref="E2234:E2234">INDEX($A$9:A2233, MAX(IF($D$9:D2233=1, ROW(D$9:$D2233)-ROW($D$9)+1, 0)))</f>
        <v>46924</v>
      </c>
      <c r="F2234" s="36" t="n">
        <f aca="false">(A2234-$A$2)/365.25</f>
        <v>8.5284052019165</v>
      </c>
      <c r="G2234" s="37" t="n">
        <f aca="false">INDEX('Default Prob'!$P$5:$P$14,MIN(1+_xlfn.IFNA(MATCH(F2234,'Default Prob'!$F$5:$F$14,1),0),COUNT('Default Prob'!$P$5:$P$14)))</f>
        <v>0.0346328858618064</v>
      </c>
      <c r="H2234" s="37" t="n">
        <f aca="false">H2233*EXP(-G2233*(F2234-F2233))</f>
        <v>0.709106625981991</v>
      </c>
      <c r="I2234" s="38" t="n">
        <f aca="false">H2233-H2234</f>
        <v>6.72404467855214E-005</v>
      </c>
      <c r="J2234" s="39" t="n">
        <f aca="false">INDEX('Default Prob'!$C$3:$C$20, _xlfn.IFNA(MATCH(F2234, 'Default Prob'!$B$3:$B$20, 1), 1))</f>
        <v>-0.00236</v>
      </c>
      <c r="K2234" s="40" t="n">
        <f aca="false">1/((1+J2234)^F2234)</f>
        <v>1.02035522208217</v>
      </c>
      <c r="L2234" s="41" t="n">
        <f aca="false">IF(AND(D2234, A2234 &lt;= $G$2), $D$5*$D$2*(A2234-E2234)/365.25, 0)</f>
        <v>0</v>
      </c>
      <c r="M2234" s="41" t="n">
        <f aca="false">IF(A2234&lt;=$G$2, $D$5*$D$2*(A2234-E2234)/365.25, 0)</f>
        <v>0</v>
      </c>
      <c r="N2234" s="42" t="n">
        <f aca="false">(L2234*H2234 + M2234*I2234) * K2234</f>
        <v>0</v>
      </c>
      <c r="O2234" s="43" t="n">
        <f aca="false">IF(A2234&lt;=$G$2, $D$2*(1-$D$3), 0)</f>
        <v>0</v>
      </c>
      <c r="P2234" s="44" t="n">
        <f aca="false">O2234*I2234*K2234</f>
        <v>0</v>
      </c>
    </row>
    <row r="2235" customFormat="false" ht="15" hidden="false" customHeight="false" outlineLevel="0" collapsed="false">
      <c r="A2235" s="4" t="n">
        <f aca="false">WORKDAY(A2234, 1)</f>
        <v>47010</v>
      </c>
      <c r="B2235" s="33" t="n">
        <f aca="false">DATE(2000, MONTH(A2235), DAY(A2235))</f>
        <v>36783</v>
      </c>
      <c r="C2235" s="33" t="n">
        <f aca="false">VLOOKUP(B2235, $R$9:$S$13, 2)</f>
        <v>36789</v>
      </c>
      <c r="D2235" s="34" t="n">
        <f aca="false">IF(OR(C2235=B2235, AND(C2235&lt;&gt;C2234, C2234&gt;B2234)), 1, 0)</f>
        <v>0</v>
      </c>
      <c r="E2235" s="4" t="n">
        <f aca="false" t="array" ref="E2235:E2235">INDEX($A$9:A2234, MAX(IF($D$9:D2234=1, ROW(D$9:$D2234)-ROW($D$9)+1, 0)))</f>
        <v>46924</v>
      </c>
      <c r="F2235" s="36" t="n">
        <f aca="false">(A2235-$A$2)/365.25</f>
        <v>8.53114305270363</v>
      </c>
      <c r="G2235" s="37" t="n">
        <f aca="false">INDEX('Default Prob'!$P$5:$P$14,MIN(1+_xlfn.IFNA(MATCH(F2235,'Default Prob'!$F$5:$F$14,1),0),COUNT('Default Prob'!$P$5:$P$14)))</f>
        <v>0.0346328858618064</v>
      </c>
      <c r="H2235" s="37" t="n">
        <f aca="false">H2234*EXP(-G2234*(F2235-F2234))</f>
        <v>0.70903939191062</v>
      </c>
      <c r="I2235" s="38" t="n">
        <f aca="false">H2234-H2235</f>
        <v>6.72340713706587E-005</v>
      </c>
      <c r="J2235" s="39" t="n">
        <f aca="false">INDEX('Default Prob'!$C$3:$C$20, _xlfn.IFNA(MATCH(F2235, 'Default Prob'!$B$3:$B$20, 1), 1))</f>
        <v>-0.00236</v>
      </c>
      <c r="K2235" s="40" t="n">
        <f aca="false">1/((1+J2235)^F2235)</f>
        <v>1.02036182274496</v>
      </c>
      <c r="L2235" s="41" t="n">
        <f aca="false">IF(AND(D2235, A2235 &lt;= $G$2), $D$5*$D$2*(A2235-E2235)/365.25, 0)</f>
        <v>0</v>
      </c>
      <c r="M2235" s="41" t="n">
        <f aca="false">IF(A2235&lt;=$G$2, $D$5*$D$2*(A2235-E2235)/365.25, 0)</f>
        <v>0</v>
      </c>
      <c r="N2235" s="42" t="n">
        <f aca="false">(L2235*H2235 + M2235*I2235) * K2235</f>
        <v>0</v>
      </c>
      <c r="O2235" s="43" t="n">
        <f aca="false">IF(A2235&lt;=$G$2, $D$2*(1-$D$3), 0)</f>
        <v>0</v>
      </c>
      <c r="P2235" s="44" t="n">
        <f aca="false">O2235*I2235*K2235</f>
        <v>0</v>
      </c>
    </row>
    <row r="2236" customFormat="false" ht="15" hidden="false" customHeight="false" outlineLevel="0" collapsed="false">
      <c r="A2236" s="4" t="n">
        <f aca="false">WORKDAY(A2235, 1)</f>
        <v>47011</v>
      </c>
      <c r="B2236" s="33" t="n">
        <f aca="false">DATE(2000, MONTH(A2236), DAY(A2236))</f>
        <v>36784</v>
      </c>
      <c r="C2236" s="33" t="n">
        <f aca="false">VLOOKUP(B2236, $R$9:$S$13, 2)</f>
        <v>36789</v>
      </c>
      <c r="D2236" s="34" t="n">
        <f aca="false">IF(OR(C2236=B2236, AND(C2236&lt;&gt;C2235, C2235&gt;B2235)), 1, 0)</f>
        <v>0</v>
      </c>
      <c r="E2236" s="4" t="n">
        <f aca="false" t="array" ref="E2236:E2236">INDEX($A$9:A2235, MAX(IF($D$9:D2235=1, ROW(D$9:$D2235)-ROW($D$9)+1, 0)))</f>
        <v>46924</v>
      </c>
      <c r="F2236" s="36" t="n">
        <f aca="false">(A2236-$A$2)/365.25</f>
        <v>8.53388090349076</v>
      </c>
      <c r="G2236" s="37" t="n">
        <f aca="false">INDEX('Default Prob'!$P$5:$P$14,MIN(1+_xlfn.IFNA(MATCH(F2236,'Default Prob'!$F$5:$F$14,1),0),COUNT('Default Prob'!$P$5:$P$14)))</f>
        <v>0.0346328858618064</v>
      </c>
      <c r="H2236" s="37" t="n">
        <f aca="false">H2235*EXP(-G2235*(F2236-F2235))</f>
        <v>0.70897216421406</v>
      </c>
      <c r="I2236" s="38" t="n">
        <f aca="false">H2235-H2236</f>
        <v>6.72276965600904E-005</v>
      </c>
      <c r="J2236" s="39" t="n">
        <f aca="false">INDEX('Default Prob'!$C$3:$C$20, _xlfn.IFNA(MATCH(F2236, 'Default Prob'!$B$3:$B$20, 1), 1))</f>
        <v>-0.00236</v>
      </c>
      <c r="K2236" s="40" t="n">
        <f aca="false">1/((1+J2236)^F2236)</f>
        <v>1.02036842345046</v>
      </c>
      <c r="L2236" s="41" t="n">
        <f aca="false">IF(AND(D2236, A2236 &lt;= $G$2), $D$5*$D$2*(A2236-E2236)/365.25, 0)</f>
        <v>0</v>
      </c>
      <c r="M2236" s="41" t="n">
        <f aca="false">IF(A2236&lt;=$G$2, $D$5*$D$2*(A2236-E2236)/365.25, 0)</f>
        <v>0</v>
      </c>
      <c r="N2236" s="42" t="n">
        <f aca="false">(L2236*H2236 + M2236*I2236) * K2236</f>
        <v>0</v>
      </c>
      <c r="O2236" s="43" t="n">
        <f aca="false">IF(A2236&lt;=$G$2, $D$2*(1-$D$3), 0)</f>
        <v>0</v>
      </c>
      <c r="P2236" s="44" t="n">
        <f aca="false">O2236*I2236*K2236</f>
        <v>0</v>
      </c>
    </row>
    <row r="2237" customFormat="false" ht="15" hidden="false" customHeight="false" outlineLevel="0" collapsed="false">
      <c r="A2237" s="4" t="n">
        <f aca="false">WORKDAY(A2236, 1)</f>
        <v>47014</v>
      </c>
      <c r="B2237" s="33" t="n">
        <f aca="false">DATE(2000, MONTH(A2237), DAY(A2237))</f>
        <v>36787</v>
      </c>
      <c r="C2237" s="33" t="n">
        <f aca="false">VLOOKUP(B2237, $R$9:$S$13, 2)</f>
        <v>36789</v>
      </c>
      <c r="D2237" s="34" t="n">
        <f aca="false">IF(OR(C2237=B2237, AND(C2237&lt;&gt;C2236, C2236&gt;B2236)), 1, 0)</f>
        <v>0</v>
      </c>
      <c r="E2237" s="4" t="n">
        <f aca="false" t="array" ref="E2237:E2237">INDEX($A$9:A2236, MAX(IF($D$9:D2236=1, ROW(D$9:$D2236)-ROW($D$9)+1, 0)))</f>
        <v>46924</v>
      </c>
      <c r="F2237" s="36" t="n">
        <f aca="false">(A2237-$A$2)/365.25</f>
        <v>8.54209445585216</v>
      </c>
      <c r="G2237" s="37" t="n">
        <f aca="false">INDEX('Default Prob'!$P$5:$P$14,MIN(1+_xlfn.IFNA(MATCH(F2237,'Default Prob'!$F$5:$F$14,1),0),COUNT('Default Prob'!$P$5:$P$14)))</f>
        <v>0.0346328858618064</v>
      </c>
      <c r="H2237" s="37" t="n">
        <f aca="false">H2236*EXP(-G2236*(F2237-F2236))</f>
        <v>0.708770519367199</v>
      </c>
      <c r="I2237" s="38" t="n">
        <f aca="false">H2236-H2237</f>
        <v>0.000201644846861582</v>
      </c>
      <c r="J2237" s="39" t="n">
        <f aca="false">INDEX('Default Prob'!$C$3:$C$20, _xlfn.IFNA(MATCH(F2237, 'Default Prob'!$B$3:$B$20, 1), 1))</f>
        <v>-0.00236</v>
      </c>
      <c r="K2237" s="40" t="n">
        <f aca="false">1/((1+J2237)^F2237)</f>
        <v>1.02038822582314</v>
      </c>
      <c r="L2237" s="41" t="n">
        <f aca="false">IF(AND(D2237, A2237 &lt;= $G$2), $D$5*$D$2*(A2237-E2237)/365.25, 0)</f>
        <v>0</v>
      </c>
      <c r="M2237" s="41" t="n">
        <f aca="false">IF(A2237&lt;=$G$2, $D$5*$D$2*(A2237-E2237)/365.25, 0)</f>
        <v>0</v>
      </c>
      <c r="N2237" s="42" t="n">
        <f aca="false">(L2237*H2237 + M2237*I2237) * K2237</f>
        <v>0</v>
      </c>
      <c r="O2237" s="43" t="n">
        <f aca="false">IF(A2237&lt;=$G$2, $D$2*(1-$D$3), 0)</f>
        <v>0</v>
      </c>
      <c r="P2237" s="44" t="n">
        <f aca="false">O2237*I2237*K2237</f>
        <v>0</v>
      </c>
    </row>
    <row r="2238" customFormat="false" ht="15" hidden="false" customHeight="false" outlineLevel="0" collapsed="false">
      <c r="A2238" s="4" t="n">
        <f aca="false">WORKDAY(A2237, 1)</f>
        <v>47015</v>
      </c>
      <c r="B2238" s="33" t="n">
        <f aca="false">DATE(2000, MONTH(A2238), DAY(A2238))</f>
        <v>36788</v>
      </c>
      <c r="C2238" s="33" t="n">
        <f aca="false">VLOOKUP(B2238, $R$9:$S$13, 2)</f>
        <v>36789</v>
      </c>
      <c r="D2238" s="34" t="n">
        <f aca="false">IF(OR(C2238=B2238, AND(C2238&lt;&gt;C2237, C2237&gt;B2237)), 1, 0)</f>
        <v>0</v>
      </c>
      <c r="E2238" s="4" t="n">
        <f aca="false" t="array" ref="E2238:E2238">INDEX($A$9:A2237, MAX(IF($D$9:D2237=1, ROW(D$9:$D2237)-ROW($D$9)+1, 0)))</f>
        <v>46924</v>
      </c>
      <c r="F2238" s="36" t="n">
        <f aca="false">(A2238-$A$2)/365.25</f>
        <v>8.54483230663929</v>
      </c>
      <c r="G2238" s="37" t="n">
        <f aca="false">INDEX('Default Prob'!$P$5:$P$14,MIN(1+_xlfn.IFNA(MATCH(F2238,'Default Prob'!$F$5:$F$14,1),0),COUNT('Default Prob'!$P$5:$P$14)))</f>
        <v>0.0346328858618064</v>
      </c>
      <c r="H2238" s="37" t="n">
        <f aca="false">H2237*EXP(-G2237*(F2238-F2237))</f>
        <v>0.708703317163837</v>
      </c>
      <c r="I2238" s="38" t="n">
        <f aca="false">H2237-H2238</f>
        <v>6.72022033618713E-005</v>
      </c>
      <c r="J2238" s="39" t="n">
        <f aca="false">INDEX('Default Prob'!$C$3:$C$20, _xlfn.IFNA(MATCH(F2238, 'Default Prob'!$B$3:$B$20, 1), 1))</f>
        <v>-0.00236</v>
      </c>
      <c r="K2238" s="40" t="n">
        <f aca="false">1/((1+J2238)^F2238)</f>
        <v>1.02039482669944</v>
      </c>
      <c r="L2238" s="41" t="n">
        <f aca="false">IF(AND(D2238, A2238 &lt;= $G$2), $D$5*$D$2*(A2238-E2238)/365.25, 0)</f>
        <v>0</v>
      </c>
      <c r="M2238" s="41" t="n">
        <f aca="false">IF(A2238&lt;=$G$2, $D$5*$D$2*(A2238-E2238)/365.25, 0)</f>
        <v>0</v>
      </c>
      <c r="N2238" s="42" t="n">
        <f aca="false">(L2238*H2238 + M2238*I2238) * K2238</f>
        <v>0</v>
      </c>
      <c r="O2238" s="43" t="n">
        <f aca="false">IF(A2238&lt;=$G$2, $D$2*(1-$D$3), 0)</f>
        <v>0</v>
      </c>
      <c r="P2238" s="44" t="n">
        <f aca="false">O2238*I2238*K2238</f>
        <v>0</v>
      </c>
    </row>
    <row r="2239" customFormat="false" ht="15" hidden="false" customHeight="false" outlineLevel="0" collapsed="false">
      <c r="A2239" s="4" t="n">
        <f aca="false">WORKDAY(A2238, 1)</f>
        <v>47016</v>
      </c>
      <c r="B2239" s="33" t="n">
        <f aca="false">DATE(2000, MONTH(A2239), DAY(A2239))</f>
        <v>36789</v>
      </c>
      <c r="C2239" s="33" t="n">
        <f aca="false">VLOOKUP(B2239, $R$9:$S$13, 2)</f>
        <v>36789</v>
      </c>
      <c r="D2239" s="34" t="n">
        <f aca="false">IF(OR(C2239=B2239, AND(C2239&lt;&gt;C2238, C2238&gt;B2238)), 1, 0)</f>
        <v>1</v>
      </c>
      <c r="E2239" s="4" t="n">
        <f aca="false" t="array" ref="E2239:E2239">INDEX($A$9:A2238, MAX(IF($D$9:D2238=1, ROW(D$9:$D2238)-ROW($D$9)+1, 0)))</f>
        <v>46924</v>
      </c>
      <c r="F2239" s="36" t="n">
        <f aca="false">(A2239-$A$2)/365.25</f>
        <v>8.54757015742642</v>
      </c>
      <c r="G2239" s="37" t="n">
        <f aca="false">INDEX('Default Prob'!$P$5:$P$14,MIN(1+_xlfn.IFNA(MATCH(F2239,'Default Prob'!$F$5:$F$14,1),0),COUNT('Default Prob'!$P$5:$P$14)))</f>
        <v>0.0346328858618064</v>
      </c>
      <c r="H2239" s="37" t="n">
        <f aca="false">H2238*EXP(-G2238*(F2239-F2238))</f>
        <v>0.708636121332264</v>
      </c>
      <c r="I2239" s="38" t="n">
        <f aca="false">H2238-H2239</f>
        <v>6.7195831572997E-005</v>
      </c>
      <c r="J2239" s="39" t="n">
        <f aca="false">INDEX('Default Prob'!$C$3:$C$20, _xlfn.IFNA(MATCH(F2239, 'Default Prob'!$B$3:$B$20, 1), 1))</f>
        <v>-0.00236</v>
      </c>
      <c r="K2239" s="40" t="n">
        <f aca="false">1/((1+J2239)^F2239)</f>
        <v>1.02040142761843</v>
      </c>
      <c r="L2239" s="41" t="n">
        <f aca="false">IF(AND(D2239, A2239 &lt;= $G$2), $D$5*$D$2*(A2239-E2239)/365.25, 0)</f>
        <v>0</v>
      </c>
      <c r="M2239" s="41" t="n">
        <f aca="false">IF(A2239&lt;=$G$2, $D$5*$D$2*(A2239-E2239)/365.25, 0)</f>
        <v>0</v>
      </c>
      <c r="N2239" s="42" t="n">
        <f aca="false">(L2239*H2239 + M2239*I2239) * K2239</f>
        <v>0</v>
      </c>
      <c r="O2239" s="43" t="n">
        <f aca="false">IF(A2239&lt;=$G$2, $D$2*(1-$D$3), 0)</f>
        <v>0</v>
      </c>
      <c r="P2239" s="44" t="n">
        <f aca="false">O2239*I2239*K2239</f>
        <v>0</v>
      </c>
    </row>
    <row r="2240" customFormat="false" ht="15" hidden="false" customHeight="false" outlineLevel="0" collapsed="false">
      <c r="A2240" s="4" t="n">
        <f aca="false">WORKDAY(A2239, 1)</f>
        <v>47017</v>
      </c>
      <c r="B2240" s="33" t="n">
        <f aca="false">DATE(2000, MONTH(A2240), DAY(A2240))</f>
        <v>36790</v>
      </c>
      <c r="C2240" s="33" t="n">
        <f aca="false">VLOOKUP(B2240, $R$9:$S$13, 2)</f>
        <v>36880</v>
      </c>
      <c r="D2240" s="34" t="n">
        <f aca="false">IF(OR(C2240=B2240, AND(C2240&lt;&gt;C2239, C2239&gt;B2239)), 1, 0)</f>
        <v>0</v>
      </c>
      <c r="E2240" s="4" t="n">
        <f aca="false" t="array" ref="E2240:E2240">INDEX($A$9:A2239, MAX(IF($D$9:D2239=1, ROW(D$9:$D2239)-ROW($D$9)+1, 0)))</f>
        <v>47016</v>
      </c>
      <c r="F2240" s="36" t="n">
        <f aca="false">(A2240-$A$2)/365.25</f>
        <v>8.55030800821355</v>
      </c>
      <c r="G2240" s="37" t="n">
        <f aca="false">INDEX('Default Prob'!$P$5:$P$14,MIN(1+_xlfn.IFNA(MATCH(F2240,'Default Prob'!$F$5:$F$14,1),0),COUNT('Default Prob'!$P$5:$P$14)))</f>
        <v>0.0346328858618064</v>
      </c>
      <c r="H2240" s="37" t="n">
        <f aca="false">H2239*EXP(-G2239*(F2240-F2239))</f>
        <v>0.708568931871876</v>
      </c>
      <c r="I2240" s="38" t="n">
        <f aca="false">H2239-H2240</f>
        <v>6.71894603881951E-005</v>
      </c>
      <c r="J2240" s="39" t="n">
        <f aca="false">INDEX('Default Prob'!$C$3:$C$20, _xlfn.IFNA(MATCH(F2240, 'Default Prob'!$B$3:$B$20, 1), 1))</f>
        <v>-0.00236</v>
      </c>
      <c r="K2240" s="40" t="n">
        <f aca="false">1/((1+J2240)^F2240)</f>
        <v>1.02040802858013</v>
      </c>
      <c r="L2240" s="41" t="n">
        <f aca="false">IF(AND(D2240, A2240 &lt;= $G$2), $D$5*$D$2*(A2240-E2240)/365.25, 0)</f>
        <v>0</v>
      </c>
      <c r="M2240" s="41" t="n">
        <f aca="false">IF(A2240&lt;=$G$2, $D$5*$D$2*(A2240-E2240)/365.25, 0)</f>
        <v>0</v>
      </c>
      <c r="N2240" s="42" t="n">
        <f aca="false">(L2240*H2240 + M2240*I2240) * K2240</f>
        <v>0</v>
      </c>
      <c r="O2240" s="43" t="n">
        <f aca="false">IF(A2240&lt;=$G$2, $D$2*(1-$D$3), 0)</f>
        <v>0</v>
      </c>
      <c r="P2240" s="44" t="n">
        <f aca="false">O2240*I2240*K2240</f>
        <v>0</v>
      </c>
    </row>
    <row r="2241" customFormat="false" ht="15" hidden="false" customHeight="false" outlineLevel="0" collapsed="false">
      <c r="A2241" s="4" t="n">
        <f aca="false">WORKDAY(A2240, 1)</f>
        <v>47018</v>
      </c>
      <c r="B2241" s="33" t="n">
        <f aca="false">DATE(2000, MONTH(A2241), DAY(A2241))</f>
        <v>36791</v>
      </c>
      <c r="C2241" s="33" t="n">
        <f aca="false">VLOOKUP(B2241, $R$9:$S$13, 2)</f>
        <v>36880</v>
      </c>
      <c r="D2241" s="34" t="n">
        <f aca="false">IF(OR(C2241=B2241, AND(C2241&lt;&gt;C2240, C2240&gt;B2240)), 1, 0)</f>
        <v>0</v>
      </c>
      <c r="E2241" s="4" t="n">
        <f aca="false" t="array" ref="E2241:E2241">INDEX($A$9:A2240, MAX(IF($D$9:D2240=1, ROW(D$9:$D2240)-ROW($D$9)+1, 0)))</f>
        <v>47016</v>
      </c>
      <c r="F2241" s="36" t="n">
        <f aca="false">(A2241-$A$2)/365.25</f>
        <v>8.55304585900069</v>
      </c>
      <c r="G2241" s="37" t="n">
        <f aca="false">INDEX('Default Prob'!$P$5:$P$14,MIN(1+_xlfn.IFNA(MATCH(F2241,'Default Prob'!$F$5:$F$14,1),0),COUNT('Default Prob'!$P$5:$P$14)))</f>
        <v>0.0346328858618064</v>
      </c>
      <c r="H2241" s="37" t="n">
        <f aca="false">H2240*EXP(-G2240*(F2241-F2240))</f>
        <v>0.708501748782068</v>
      </c>
      <c r="I2241" s="38" t="n">
        <f aca="false">H2240-H2241</f>
        <v>6.71830898075765E-005</v>
      </c>
      <c r="J2241" s="39" t="n">
        <f aca="false">INDEX('Default Prob'!$C$3:$C$20, _xlfn.IFNA(MATCH(F2241, 'Default Prob'!$B$3:$B$20, 1), 1))</f>
        <v>-0.00236</v>
      </c>
      <c r="K2241" s="40" t="n">
        <f aca="false">1/((1+J2241)^F2241)</f>
        <v>1.02041462958453</v>
      </c>
      <c r="L2241" s="41" t="n">
        <f aca="false">IF(AND(D2241, A2241 &lt;= $G$2), $D$5*$D$2*(A2241-E2241)/365.25, 0)</f>
        <v>0</v>
      </c>
      <c r="M2241" s="41" t="n">
        <f aca="false">IF(A2241&lt;=$G$2, $D$5*$D$2*(A2241-E2241)/365.25, 0)</f>
        <v>0</v>
      </c>
      <c r="N2241" s="42" t="n">
        <f aca="false">(L2241*H2241 + M2241*I2241) * K2241</f>
        <v>0</v>
      </c>
      <c r="O2241" s="43" t="n">
        <f aca="false">IF(A2241&lt;=$G$2, $D$2*(1-$D$3), 0)</f>
        <v>0</v>
      </c>
      <c r="P2241" s="44" t="n">
        <f aca="false">O2241*I2241*K2241</f>
        <v>0</v>
      </c>
    </row>
    <row r="2242" customFormat="false" ht="15" hidden="false" customHeight="false" outlineLevel="0" collapsed="false">
      <c r="A2242" s="4" t="n">
        <f aca="false">WORKDAY(A2241, 1)</f>
        <v>47021</v>
      </c>
      <c r="B2242" s="33" t="n">
        <f aca="false">DATE(2000, MONTH(A2242), DAY(A2242))</f>
        <v>36794</v>
      </c>
      <c r="C2242" s="33" t="n">
        <f aca="false">VLOOKUP(B2242, $R$9:$S$13, 2)</f>
        <v>36880</v>
      </c>
      <c r="D2242" s="34" t="n">
        <f aca="false">IF(OR(C2242=B2242, AND(C2242&lt;&gt;C2241, C2241&gt;B2241)), 1, 0)</f>
        <v>0</v>
      </c>
      <c r="E2242" s="4" t="n">
        <f aca="false" t="array" ref="E2242:E2242">INDEX($A$9:A2241, MAX(IF($D$9:D2241=1, ROW(D$9:$D2241)-ROW($D$9)+1, 0)))</f>
        <v>47016</v>
      </c>
      <c r="F2242" s="36" t="n">
        <f aca="false">(A2242-$A$2)/365.25</f>
        <v>8.56125941136208</v>
      </c>
      <c r="G2242" s="37" t="n">
        <f aca="false">INDEX('Default Prob'!$P$5:$P$14,MIN(1+_xlfn.IFNA(MATCH(F2242,'Default Prob'!$F$5:$F$14,1),0),COUNT('Default Prob'!$P$5:$P$14)))</f>
        <v>0.0346328858618064</v>
      </c>
      <c r="H2242" s="37" t="n">
        <f aca="false">H2241*EXP(-G2241*(F2242-F2241))</f>
        <v>0.708300237730089</v>
      </c>
      <c r="I2242" s="38" t="n">
        <f aca="false">H2241-H2242</f>
        <v>0.00020151105197852</v>
      </c>
      <c r="J2242" s="39" t="n">
        <f aca="false">INDEX('Default Prob'!$C$3:$C$20, _xlfn.IFNA(MATCH(F2242, 'Default Prob'!$B$3:$B$20, 1), 1))</f>
        <v>-0.00236</v>
      </c>
      <c r="K2242" s="40" t="n">
        <f aca="false">1/((1+J2242)^F2242)</f>
        <v>1.02043443285394</v>
      </c>
      <c r="L2242" s="41" t="n">
        <f aca="false">IF(AND(D2242, A2242 &lt;= $G$2), $D$5*$D$2*(A2242-E2242)/365.25, 0)</f>
        <v>0</v>
      </c>
      <c r="M2242" s="41" t="n">
        <f aca="false">IF(A2242&lt;=$G$2, $D$5*$D$2*(A2242-E2242)/365.25, 0)</f>
        <v>0</v>
      </c>
      <c r="N2242" s="42" t="n">
        <f aca="false">(L2242*H2242 + M2242*I2242) * K2242</f>
        <v>0</v>
      </c>
      <c r="O2242" s="43" t="n">
        <f aca="false">IF(A2242&lt;=$G$2, $D$2*(1-$D$3), 0)</f>
        <v>0</v>
      </c>
      <c r="P2242" s="44" t="n">
        <f aca="false">O2242*I2242*K2242</f>
        <v>0</v>
      </c>
    </row>
    <row r="2243" customFormat="false" ht="15" hidden="false" customHeight="false" outlineLevel="0" collapsed="false">
      <c r="A2243" s="4" t="n">
        <f aca="false">WORKDAY(A2242, 1)</f>
        <v>47022</v>
      </c>
      <c r="B2243" s="33" t="n">
        <f aca="false">DATE(2000, MONTH(A2243), DAY(A2243))</f>
        <v>36795</v>
      </c>
      <c r="C2243" s="33" t="n">
        <f aca="false">VLOOKUP(B2243, $R$9:$S$13, 2)</f>
        <v>36880</v>
      </c>
      <c r="D2243" s="34" t="n">
        <f aca="false">IF(OR(C2243=B2243, AND(C2243&lt;&gt;C2242, C2242&gt;B2242)), 1, 0)</f>
        <v>0</v>
      </c>
      <c r="E2243" s="4" t="n">
        <f aca="false" t="array" ref="E2243:E2243">INDEX($A$9:A2242, MAX(IF($D$9:D2242=1, ROW(D$9:$D2242)-ROW($D$9)+1, 0)))</f>
        <v>47016</v>
      </c>
      <c r="F2243" s="36" t="n">
        <f aca="false">(A2243-$A$2)/365.25</f>
        <v>8.56399726214921</v>
      </c>
      <c r="G2243" s="37" t="n">
        <f aca="false">INDEX('Default Prob'!$P$5:$P$14,MIN(1+_xlfn.IFNA(MATCH(F2243,'Default Prob'!$F$5:$F$14,1),0),COUNT('Default Prob'!$P$5:$P$14)))</f>
        <v>0.0346328858618064</v>
      </c>
      <c r="H2243" s="37" t="n">
        <f aca="false">H2242*EXP(-G2242*(F2243-F2242))</f>
        <v>0.708233080116565</v>
      </c>
      <c r="I2243" s="38" t="n">
        <f aca="false">H2242-H2243</f>
        <v>6.71576135246044E-005</v>
      </c>
      <c r="J2243" s="39" t="n">
        <f aca="false">INDEX('Default Prob'!$C$3:$C$20, _xlfn.IFNA(MATCH(F2243, 'Default Prob'!$B$3:$B$20, 1), 1))</f>
        <v>-0.00236</v>
      </c>
      <c r="K2243" s="40" t="n">
        <f aca="false">1/((1+J2243)^F2243)</f>
        <v>1.02044103402915</v>
      </c>
      <c r="L2243" s="41" t="n">
        <f aca="false">IF(AND(D2243, A2243 &lt;= $G$2), $D$5*$D$2*(A2243-E2243)/365.25, 0)</f>
        <v>0</v>
      </c>
      <c r="M2243" s="41" t="n">
        <f aca="false">IF(A2243&lt;=$G$2, $D$5*$D$2*(A2243-E2243)/365.25, 0)</f>
        <v>0</v>
      </c>
      <c r="N2243" s="42" t="n">
        <f aca="false">(L2243*H2243 + M2243*I2243) * K2243</f>
        <v>0</v>
      </c>
      <c r="O2243" s="43" t="n">
        <f aca="false">IF(A2243&lt;=$G$2, $D$2*(1-$D$3), 0)</f>
        <v>0</v>
      </c>
      <c r="P2243" s="44" t="n">
        <f aca="false">O2243*I2243*K2243</f>
        <v>0</v>
      </c>
    </row>
    <row r="2244" customFormat="false" ht="15" hidden="false" customHeight="false" outlineLevel="0" collapsed="false">
      <c r="A2244" s="4" t="n">
        <f aca="false">WORKDAY(A2243, 1)</f>
        <v>47023</v>
      </c>
      <c r="B2244" s="33" t="n">
        <f aca="false">DATE(2000, MONTH(A2244), DAY(A2244))</f>
        <v>36796</v>
      </c>
      <c r="C2244" s="33" t="n">
        <f aca="false">VLOOKUP(B2244, $R$9:$S$13, 2)</f>
        <v>36880</v>
      </c>
      <c r="D2244" s="34" t="n">
        <f aca="false">IF(OR(C2244=B2244, AND(C2244&lt;&gt;C2243, C2243&gt;B2243)), 1, 0)</f>
        <v>0</v>
      </c>
      <c r="E2244" s="4" t="n">
        <f aca="false" t="array" ref="E2244:E2244">INDEX($A$9:A2243, MAX(IF($D$9:D2243=1, ROW(D$9:$D2243)-ROW($D$9)+1, 0)))</f>
        <v>47016</v>
      </c>
      <c r="F2244" s="36" t="n">
        <f aca="false">(A2244-$A$2)/365.25</f>
        <v>8.56673511293634</v>
      </c>
      <c r="G2244" s="37" t="n">
        <f aca="false">INDEX('Default Prob'!$P$5:$P$14,MIN(1+_xlfn.IFNA(MATCH(F2244,'Default Prob'!$F$5:$F$14,1),0),COUNT('Default Prob'!$P$5:$P$14)))</f>
        <v>0.0346328858618064</v>
      </c>
      <c r="H2244" s="37" t="n">
        <f aca="false">H2243*EXP(-G2243*(F2244-F2243))</f>
        <v>0.708165928870602</v>
      </c>
      <c r="I2244" s="38" t="n">
        <f aca="false">H2243-H2244</f>
        <v>6.71512459633483E-005</v>
      </c>
      <c r="J2244" s="39" t="n">
        <f aca="false">INDEX('Default Prob'!$C$3:$C$20, _xlfn.IFNA(MATCH(F2244, 'Default Prob'!$B$3:$B$20, 1), 1))</f>
        <v>-0.00236</v>
      </c>
      <c r="K2244" s="40" t="n">
        <f aca="false">1/((1+J2244)^F2244)</f>
        <v>1.02044763524706</v>
      </c>
      <c r="L2244" s="41" t="n">
        <f aca="false">IF(AND(D2244, A2244 &lt;= $G$2), $D$5*$D$2*(A2244-E2244)/365.25, 0)</f>
        <v>0</v>
      </c>
      <c r="M2244" s="41" t="n">
        <f aca="false">IF(A2244&lt;=$G$2, $D$5*$D$2*(A2244-E2244)/365.25, 0)</f>
        <v>0</v>
      </c>
      <c r="N2244" s="42" t="n">
        <f aca="false">(L2244*H2244 + M2244*I2244) * K2244</f>
        <v>0</v>
      </c>
      <c r="O2244" s="43" t="n">
        <f aca="false">IF(A2244&lt;=$G$2, $D$2*(1-$D$3), 0)</f>
        <v>0</v>
      </c>
      <c r="P2244" s="44" t="n">
        <f aca="false">O2244*I2244*K2244</f>
        <v>0</v>
      </c>
    </row>
    <row r="2245" customFormat="false" ht="15" hidden="false" customHeight="false" outlineLevel="0" collapsed="false">
      <c r="A2245" s="4" t="n">
        <f aca="false">WORKDAY(A2244, 1)</f>
        <v>47024</v>
      </c>
      <c r="B2245" s="33" t="n">
        <f aca="false">DATE(2000, MONTH(A2245), DAY(A2245))</f>
        <v>36797</v>
      </c>
      <c r="C2245" s="33" t="n">
        <f aca="false">VLOOKUP(B2245, $R$9:$S$13, 2)</f>
        <v>36880</v>
      </c>
      <c r="D2245" s="34" t="n">
        <f aca="false">IF(OR(C2245=B2245, AND(C2245&lt;&gt;C2244, C2244&gt;B2244)), 1, 0)</f>
        <v>0</v>
      </c>
      <c r="E2245" s="4" t="n">
        <f aca="false" t="array" ref="E2245:E2245">INDEX($A$9:A2244, MAX(IF($D$9:D2244=1, ROW(D$9:$D2244)-ROW($D$9)+1, 0)))</f>
        <v>47016</v>
      </c>
      <c r="F2245" s="36" t="n">
        <f aca="false">(A2245-$A$2)/365.25</f>
        <v>8.56947296372348</v>
      </c>
      <c r="G2245" s="37" t="n">
        <f aca="false">INDEX('Default Prob'!$P$5:$P$14,MIN(1+_xlfn.IFNA(MATCH(F2245,'Default Prob'!$F$5:$F$14,1),0),COUNT('Default Prob'!$P$5:$P$14)))</f>
        <v>0.0346328858618064</v>
      </c>
      <c r="H2245" s="37" t="n">
        <f aca="false">H2244*EXP(-G2244*(F2245-F2244))</f>
        <v>0.708098783991595</v>
      </c>
      <c r="I2245" s="38" t="n">
        <f aca="false">H2244-H2245</f>
        <v>6.71448790060536E-005</v>
      </c>
      <c r="J2245" s="39" t="n">
        <f aca="false">INDEX('Default Prob'!$C$3:$C$20, _xlfn.IFNA(MATCH(F2245, 'Default Prob'!$B$3:$B$20, 1), 1))</f>
        <v>-0.00236</v>
      </c>
      <c r="K2245" s="40" t="n">
        <f aca="false">1/((1+J2245)^F2245)</f>
        <v>1.02045423650767</v>
      </c>
      <c r="L2245" s="41" t="n">
        <f aca="false">IF(AND(D2245, A2245 &lt;= $G$2), $D$5*$D$2*(A2245-E2245)/365.25, 0)</f>
        <v>0</v>
      </c>
      <c r="M2245" s="41" t="n">
        <f aca="false">IF(A2245&lt;=$G$2, $D$5*$D$2*(A2245-E2245)/365.25, 0)</f>
        <v>0</v>
      </c>
      <c r="N2245" s="42" t="n">
        <f aca="false">(L2245*H2245 + M2245*I2245) * K2245</f>
        <v>0</v>
      </c>
      <c r="O2245" s="43" t="n">
        <f aca="false">IF(A2245&lt;=$G$2, $D$2*(1-$D$3), 0)</f>
        <v>0</v>
      </c>
      <c r="P2245" s="44" t="n">
        <f aca="false">O2245*I2245*K2245</f>
        <v>0</v>
      </c>
    </row>
    <row r="2246" customFormat="false" ht="15" hidden="false" customHeight="false" outlineLevel="0" collapsed="false">
      <c r="A2246" s="4" t="n">
        <f aca="false">WORKDAY(A2245, 1)</f>
        <v>47025</v>
      </c>
      <c r="B2246" s="33" t="n">
        <f aca="false">DATE(2000, MONTH(A2246), DAY(A2246))</f>
        <v>36798</v>
      </c>
      <c r="C2246" s="33" t="n">
        <f aca="false">VLOOKUP(B2246, $R$9:$S$13, 2)</f>
        <v>36880</v>
      </c>
      <c r="D2246" s="34" t="n">
        <f aca="false">IF(OR(C2246=B2246, AND(C2246&lt;&gt;C2245, C2245&gt;B2245)), 1, 0)</f>
        <v>0</v>
      </c>
      <c r="E2246" s="4" t="n">
        <f aca="false" t="array" ref="E2246:E2246">INDEX($A$9:A2245, MAX(IF($D$9:D2245=1, ROW(D$9:$D2245)-ROW($D$9)+1, 0)))</f>
        <v>47016</v>
      </c>
      <c r="F2246" s="36" t="n">
        <f aca="false">(A2246-$A$2)/365.25</f>
        <v>8.57221081451061</v>
      </c>
      <c r="G2246" s="37" t="n">
        <f aca="false">INDEX('Default Prob'!$P$5:$P$14,MIN(1+_xlfn.IFNA(MATCH(F2246,'Default Prob'!$F$5:$F$14,1),0),COUNT('Default Prob'!$P$5:$P$14)))</f>
        <v>0.0346328858618064</v>
      </c>
      <c r="H2246" s="37" t="n">
        <f aca="false">H2245*EXP(-G2245*(F2246-F2245))</f>
        <v>0.708031645478943</v>
      </c>
      <c r="I2246" s="38" t="n">
        <f aca="false">H2245-H2246</f>
        <v>6.71385126522761E-005</v>
      </c>
      <c r="J2246" s="39" t="n">
        <f aca="false">INDEX('Default Prob'!$C$3:$C$20, _xlfn.IFNA(MATCH(F2246, 'Default Prob'!$B$3:$B$20, 1), 1))</f>
        <v>-0.00236</v>
      </c>
      <c r="K2246" s="40" t="n">
        <f aca="false">1/((1+J2246)^F2246)</f>
        <v>1.02046083781099</v>
      </c>
      <c r="L2246" s="41" t="n">
        <f aca="false">IF(AND(D2246, A2246 &lt;= $G$2), $D$5*$D$2*(A2246-E2246)/365.25, 0)</f>
        <v>0</v>
      </c>
      <c r="M2246" s="41" t="n">
        <f aca="false">IF(A2246&lt;=$G$2, $D$5*$D$2*(A2246-E2246)/365.25, 0)</f>
        <v>0</v>
      </c>
      <c r="N2246" s="42" t="n">
        <f aca="false">(L2246*H2246 + M2246*I2246) * K2246</f>
        <v>0</v>
      </c>
      <c r="O2246" s="43" t="n">
        <f aca="false">IF(A2246&lt;=$G$2, $D$2*(1-$D$3), 0)</f>
        <v>0</v>
      </c>
      <c r="P2246" s="44" t="n">
        <f aca="false">O2246*I2246*K2246</f>
        <v>0</v>
      </c>
    </row>
    <row r="2247" customFormat="false" ht="15" hidden="false" customHeight="false" outlineLevel="0" collapsed="false">
      <c r="A2247" s="4" t="n">
        <f aca="false">WORKDAY(A2246, 1)</f>
        <v>47028</v>
      </c>
      <c r="B2247" s="33" t="n">
        <f aca="false">DATE(2000, MONTH(A2247), DAY(A2247))</f>
        <v>36801</v>
      </c>
      <c r="C2247" s="33" t="n">
        <f aca="false">VLOOKUP(B2247, $R$9:$S$13, 2)</f>
        <v>36880</v>
      </c>
      <c r="D2247" s="34" t="n">
        <f aca="false">IF(OR(C2247=B2247, AND(C2247&lt;&gt;C2246, C2246&gt;B2246)), 1, 0)</f>
        <v>0</v>
      </c>
      <c r="E2247" s="4" t="n">
        <f aca="false" t="array" ref="E2247:E2247">INDEX($A$9:A2246, MAX(IF($D$9:D2246=1, ROW(D$9:$D2246)-ROW($D$9)+1, 0)))</f>
        <v>47016</v>
      </c>
      <c r="F2247" s="36" t="n">
        <f aca="false">(A2247-$A$2)/365.25</f>
        <v>8.58042436687201</v>
      </c>
      <c r="G2247" s="37" t="n">
        <f aca="false">INDEX('Default Prob'!$P$5:$P$14,MIN(1+_xlfn.IFNA(MATCH(F2247,'Default Prob'!$F$5:$F$14,1),0),COUNT('Default Prob'!$P$5:$P$14)))</f>
        <v>0.0346328858618064</v>
      </c>
      <c r="H2247" s="37" t="n">
        <f aca="false">H2246*EXP(-G2246*(F2247-F2246))</f>
        <v>0.707830268133072</v>
      </c>
      <c r="I2247" s="38" t="n">
        <f aca="false">H2246-H2247</f>
        <v>0.00020137734587089</v>
      </c>
      <c r="J2247" s="39" t="n">
        <f aca="false">INDEX('Default Prob'!$C$3:$C$20, _xlfn.IFNA(MATCH(F2247, 'Default Prob'!$B$3:$B$20, 1), 1))</f>
        <v>-0.00236</v>
      </c>
      <c r="K2247" s="40" t="n">
        <f aca="false">1/((1+J2247)^F2247)</f>
        <v>1.02048064197717</v>
      </c>
      <c r="L2247" s="41" t="n">
        <f aca="false">IF(AND(D2247, A2247 &lt;= $G$2), $D$5*$D$2*(A2247-E2247)/365.25, 0)</f>
        <v>0</v>
      </c>
      <c r="M2247" s="41" t="n">
        <f aca="false">IF(A2247&lt;=$G$2, $D$5*$D$2*(A2247-E2247)/365.25, 0)</f>
        <v>0</v>
      </c>
      <c r="N2247" s="42" t="n">
        <f aca="false">(L2247*H2247 + M2247*I2247) * K2247</f>
        <v>0</v>
      </c>
      <c r="O2247" s="43" t="n">
        <f aca="false">IF(A2247&lt;=$G$2, $D$2*(1-$D$3), 0)</f>
        <v>0</v>
      </c>
      <c r="P2247" s="44" t="n">
        <f aca="false">O2247*I2247*K2247</f>
        <v>0</v>
      </c>
    </row>
    <row r="2248" customFormat="false" ht="15" hidden="false" customHeight="false" outlineLevel="0" collapsed="false">
      <c r="A2248" s="4" t="n">
        <f aca="false">WORKDAY(A2247, 1)</f>
        <v>47029</v>
      </c>
      <c r="B2248" s="33" t="n">
        <f aca="false">DATE(2000, MONTH(A2248), DAY(A2248))</f>
        <v>36802</v>
      </c>
      <c r="C2248" s="33" t="n">
        <f aca="false">VLOOKUP(B2248, $R$9:$S$13, 2)</f>
        <v>36880</v>
      </c>
      <c r="D2248" s="34" t="n">
        <f aca="false">IF(OR(C2248=B2248, AND(C2248&lt;&gt;C2247, C2247&gt;B2247)), 1, 0)</f>
        <v>0</v>
      </c>
      <c r="E2248" s="4" t="n">
        <f aca="false" t="array" ref="E2248:E2248">INDEX($A$9:A2247, MAX(IF($D$9:D2247=1, ROW(D$9:$D2247)-ROW($D$9)+1, 0)))</f>
        <v>47016</v>
      </c>
      <c r="F2248" s="36" t="n">
        <f aca="false">(A2248-$A$2)/365.25</f>
        <v>8.58316221765914</v>
      </c>
      <c r="G2248" s="37" t="n">
        <f aca="false">INDEX('Default Prob'!$P$5:$P$14,MIN(1+_xlfn.IFNA(MATCH(F2248,'Default Prob'!$F$5:$F$14,1),0),COUNT('Default Prob'!$P$5:$P$14)))</f>
        <v>0.0346328858618064</v>
      </c>
      <c r="H2248" s="37" t="n">
        <f aca="false">H2247*EXP(-G2247*(F2248-F2247))</f>
        <v>0.707763155079799</v>
      </c>
      <c r="I2248" s="38" t="n">
        <f aca="false">H2247-H2248</f>
        <v>6.71130532733377E-005</v>
      </c>
      <c r="J2248" s="39" t="n">
        <f aca="false">INDEX('Default Prob'!$C$3:$C$20, _xlfn.IFNA(MATCH(F2248, 'Default Prob'!$B$3:$B$20, 1), 1))</f>
        <v>-0.00236</v>
      </c>
      <c r="K2248" s="40" t="n">
        <f aca="false">1/((1+J2248)^F2248)</f>
        <v>1.0204872434513</v>
      </c>
      <c r="L2248" s="41" t="n">
        <f aca="false">IF(AND(D2248, A2248 &lt;= $G$2), $D$5*$D$2*(A2248-E2248)/365.25, 0)</f>
        <v>0</v>
      </c>
      <c r="M2248" s="41" t="n">
        <f aca="false">IF(A2248&lt;=$G$2, $D$5*$D$2*(A2248-E2248)/365.25, 0)</f>
        <v>0</v>
      </c>
      <c r="N2248" s="42" t="n">
        <f aca="false">(L2248*H2248 + M2248*I2248) * K2248</f>
        <v>0</v>
      </c>
      <c r="O2248" s="43" t="n">
        <f aca="false">IF(A2248&lt;=$G$2, $D$2*(1-$D$3), 0)</f>
        <v>0</v>
      </c>
      <c r="P2248" s="44" t="n">
        <f aca="false">O2248*I2248*K2248</f>
        <v>0</v>
      </c>
    </row>
    <row r="2249" customFormat="false" ht="15" hidden="false" customHeight="false" outlineLevel="0" collapsed="false">
      <c r="A2249" s="4" t="n">
        <f aca="false">WORKDAY(A2248, 1)</f>
        <v>47030</v>
      </c>
      <c r="B2249" s="33" t="n">
        <f aca="false">DATE(2000, MONTH(A2249), DAY(A2249))</f>
        <v>36803</v>
      </c>
      <c r="C2249" s="33" t="n">
        <f aca="false">VLOOKUP(B2249, $R$9:$S$13, 2)</f>
        <v>36880</v>
      </c>
      <c r="D2249" s="34" t="n">
        <f aca="false">IF(OR(C2249=B2249, AND(C2249&lt;&gt;C2248, C2248&gt;B2248)), 1, 0)</f>
        <v>0</v>
      </c>
      <c r="E2249" s="4" t="n">
        <f aca="false" t="array" ref="E2249:E2249">INDEX($A$9:A2248, MAX(IF($D$9:D2248=1, ROW(D$9:$D2248)-ROW($D$9)+1, 0)))</f>
        <v>47016</v>
      </c>
      <c r="F2249" s="36" t="n">
        <f aca="false">(A2249-$A$2)/365.25</f>
        <v>8.58590006844627</v>
      </c>
      <c r="G2249" s="37" t="n">
        <f aca="false">INDEX('Default Prob'!$P$5:$P$14,MIN(1+_xlfn.IFNA(MATCH(F2249,'Default Prob'!$F$5:$F$14,1),0),COUNT('Default Prob'!$P$5:$P$14)))</f>
        <v>0.0346328858618064</v>
      </c>
      <c r="H2249" s="37" t="n">
        <f aca="false">H2248*EXP(-G2248*(F2249-F2248))</f>
        <v>0.707696048389862</v>
      </c>
      <c r="I2249" s="38" t="n">
        <f aca="false">H2248-H2249</f>
        <v>6.71066899370354E-005</v>
      </c>
      <c r="J2249" s="39" t="n">
        <f aca="false">INDEX('Default Prob'!$C$3:$C$20, _xlfn.IFNA(MATCH(F2249, 'Default Prob'!$B$3:$B$20, 1), 1))</f>
        <v>-0.00236</v>
      </c>
      <c r="K2249" s="40" t="n">
        <f aca="false">1/((1+J2249)^F2249)</f>
        <v>1.02049384496814</v>
      </c>
      <c r="L2249" s="41" t="n">
        <f aca="false">IF(AND(D2249, A2249 &lt;= $G$2), $D$5*$D$2*(A2249-E2249)/365.25, 0)</f>
        <v>0</v>
      </c>
      <c r="M2249" s="41" t="n">
        <f aca="false">IF(A2249&lt;=$G$2, $D$5*$D$2*(A2249-E2249)/365.25, 0)</f>
        <v>0</v>
      </c>
      <c r="N2249" s="42" t="n">
        <f aca="false">(L2249*H2249 + M2249*I2249) * K2249</f>
        <v>0</v>
      </c>
      <c r="O2249" s="43" t="n">
        <f aca="false">IF(A2249&lt;=$G$2, $D$2*(1-$D$3), 0)</f>
        <v>0</v>
      </c>
      <c r="P2249" s="44" t="n">
        <f aca="false">O2249*I2249*K2249</f>
        <v>0</v>
      </c>
    </row>
    <row r="2250" customFormat="false" ht="15" hidden="false" customHeight="false" outlineLevel="0" collapsed="false">
      <c r="A2250" s="4" t="n">
        <f aca="false">WORKDAY(A2249, 1)</f>
        <v>47031</v>
      </c>
      <c r="B2250" s="33" t="n">
        <f aca="false">DATE(2000, MONTH(A2250), DAY(A2250))</f>
        <v>36804</v>
      </c>
      <c r="C2250" s="33" t="n">
        <f aca="false">VLOOKUP(B2250, $R$9:$S$13, 2)</f>
        <v>36880</v>
      </c>
      <c r="D2250" s="34" t="n">
        <f aca="false">IF(OR(C2250=B2250, AND(C2250&lt;&gt;C2249, C2249&gt;B2249)), 1, 0)</f>
        <v>0</v>
      </c>
      <c r="E2250" s="4" t="n">
        <f aca="false" t="array" ref="E2250:E2250">INDEX($A$9:A2249, MAX(IF($D$9:D2249=1, ROW(D$9:$D2249)-ROW($D$9)+1, 0)))</f>
        <v>47016</v>
      </c>
      <c r="F2250" s="36" t="n">
        <f aca="false">(A2250-$A$2)/365.25</f>
        <v>8.5886379192334</v>
      </c>
      <c r="G2250" s="37" t="n">
        <f aca="false">INDEX('Default Prob'!$P$5:$P$14,MIN(1+_xlfn.IFNA(MATCH(F2250,'Default Prob'!$F$5:$F$14,1),0),COUNT('Default Prob'!$P$5:$P$14)))</f>
        <v>0.0346328858618064</v>
      </c>
      <c r="H2250" s="37" t="n">
        <f aca="false">H2249*EXP(-G2249*(F2250-F2249))</f>
        <v>0.707628948062658</v>
      </c>
      <c r="I2250" s="38" t="n">
        <f aca="false">H2249-H2250</f>
        <v>6.71003272043613E-005</v>
      </c>
      <c r="J2250" s="39" t="n">
        <f aca="false">INDEX('Default Prob'!$C$3:$C$20, _xlfn.IFNA(MATCH(F2250, 'Default Prob'!$B$3:$B$20, 1), 1))</f>
        <v>-0.00236</v>
      </c>
      <c r="K2250" s="40" t="n">
        <f aca="false">1/((1+J2250)^F2250)</f>
        <v>1.02050044652769</v>
      </c>
      <c r="L2250" s="41" t="n">
        <f aca="false">IF(AND(D2250, A2250 &lt;= $G$2), $D$5*$D$2*(A2250-E2250)/365.25, 0)</f>
        <v>0</v>
      </c>
      <c r="M2250" s="41" t="n">
        <f aca="false">IF(A2250&lt;=$G$2, $D$5*$D$2*(A2250-E2250)/365.25, 0)</f>
        <v>0</v>
      </c>
      <c r="N2250" s="42" t="n">
        <f aca="false">(L2250*H2250 + M2250*I2250) * K2250</f>
        <v>0</v>
      </c>
      <c r="O2250" s="43" t="n">
        <f aca="false">IF(A2250&lt;=$G$2, $D$2*(1-$D$3), 0)</f>
        <v>0</v>
      </c>
      <c r="P2250" s="44" t="n">
        <f aca="false">O2250*I2250*K2250</f>
        <v>0</v>
      </c>
    </row>
    <row r="2251" customFormat="false" ht="15" hidden="false" customHeight="false" outlineLevel="0" collapsed="false">
      <c r="A2251" s="4" t="n">
        <f aca="false">WORKDAY(A2250, 1)</f>
        <v>47032</v>
      </c>
      <c r="B2251" s="33" t="n">
        <f aca="false">DATE(2000, MONTH(A2251), DAY(A2251))</f>
        <v>36805</v>
      </c>
      <c r="C2251" s="33" t="n">
        <f aca="false">VLOOKUP(B2251, $R$9:$S$13, 2)</f>
        <v>36880</v>
      </c>
      <c r="D2251" s="34" t="n">
        <f aca="false">IF(OR(C2251=B2251, AND(C2251&lt;&gt;C2250, C2250&gt;B2250)), 1, 0)</f>
        <v>0</v>
      </c>
      <c r="E2251" s="4" t="n">
        <f aca="false" t="array" ref="E2251:E2251">INDEX($A$9:A2250, MAX(IF($D$9:D2250=1, ROW(D$9:$D2250)-ROW($D$9)+1, 0)))</f>
        <v>47016</v>
      </c>
      <c r="F2251" s="36" t="n">
        <f aca="false">(A2251-$A$2)/365.25</f>
        <v>8.59137577002053</v>
      </c>
      <c r="G2251" s="37" t="n">
        <f aca="false">INDEX('Default Prob'!$P$5:$P$14,MIN(1+_xlfn.IFNA(MATCH(F2251,'Default Prob'!$F$5:$F$14,1),0),COUNT('Default Prob'!$P$5:$P$14)))</f>
        <v>0.0346328858618064</v>
      </c>
      <c r="H2251" s="37" t="n">
        <f aca="false">H2250*EXP(-G2250*(F2251-F2250))</f>
        <v>0.707561854097583</v>
      </c>
      <c r="I2251" s="38" t="n">
        <f aca="false">H2250-H2251</f>
        <v>6.70939650747604E-005</v>
      </c>
      <c r="J2251" s="39" t="n">
        <f aca="false">INDEX('Default Prob'!$C$3:$C$20, _xlfn.IFNA(MATCH(F2251, 'Default Prob'!$B$3:$B$20, 1), 1))</f>
        <v>-0.00236</v>
      </c>
      <c r="K2251" s="40" t="n">
        <f aca="false">1/((1+J2251)^F2251)</f>
        <v>1.02050704812994</v>
      </c>
      <c r="L2251" s="41" t="n">
        <f aca="false">IF(AND(D2251, A2251 &lt;= $G$2), $D$5*$D$2*(A2251-E2251)/365.25, 0)</f>
        <v>0</v>
      </c>
      <c r="M2251" s="41" t="n">
        <f aca="false">IF(A2251&lt;=$G$2, $D$5*$D$2*(A2251-E2251)/365.25, 0)</f>
        <v>0</v>
      </c>
      <c r="N2251" s="42" t="n">
        <f aca="false">(L2251*H2251 + M2251*I2251) * K2251</f>
        <v>0</v>
      </c>
      <c r="O2251" s="43" t="n">
        <f aca="false">IF(A2251&lt;=$G$2, $D$2*(1-$D$3), 0)</f>
        <v>0</v>
      </c>
      <c r="P2251" s="44" t="n">
        <f aca="false">O2251*I2251*K2251</f>
        <v>0</v>
      </c>
    </row>
    <row r="2252" customFormat="false" ht="15" hidden="false" customHeight="false" outlineLevel="0" collapsed="false">
      <c r="A2252" s="4" t="n">
        <f aca="false">WORKDAY(A2251, 1)</f>
        <v>47035</v>
      </c>
      <c r="B2252" s="33" t="n">
        <f aca="false">DATE(2000, MONTH(A2252), DAY(A2252))</f>
        <v>36808</v>
      </c>
      <c r="C2252" s="33" t="n">
        <f aca="false">VLOOKUP(B2252, $R$9:$S$13, 2)</f>
        <v>36880</v>
      </c>
      <c r="D2252" s="34" t="n">
        <f aca="false">IF(OR(C2252=B2252, AND(C2252&lt;&gt;C2251, C2251&gt;B2251)), 1, 0)</f>
        <v>0</v>
      </c>
      <c r="E2252" s="4" t="n">
        <f aca="false" t="array" ref="E2252:E2252">INDEX($A$9:A2251, MAX(IF($D$9:D2251=1, ROW(D$9:$D2251)-ROW($D$9)+1, 0)))</f>
        <v>47016</v>
      </c>
      <c r="F2252" s="36" t="n">
        <f aca="false">(A2252-$A$2)/365.25</f>
        <v>8.59958932238193</v>
      </c>
      <c r="G2252" s="37" t="n">
        <f aca="false">INDEX('Default Prob'!$P$5:$P$14,MIN(1+_xlfn.IFNA(MATCH(F2252,'Default Prob'!$F$5:$F$14,1),0),COUNT('Default Prob'!$P$5:$P$14)))</f>
        <v>0.0346328858618064</v>
      </c>
      <c r="H2252" s="37" t="n">
        <f aca="false">H2251*EXP(-G2251*(F2252-F2251))</f>
        <v>0.707360610369103</v>
      </c>
      <c r="I2252" s="38" t="n">
        <f aca="false">H2251-H2252</f>
        <v>0.000201243728479517</v>
      </c>
      <c r="J2252" s="39" t="n">
        <f aca="false">INDEX('Default Prob'!$C$3:$C$20, _xlfn.IFNA(MATCH(F2252, 'Default Prob'!$B$3:$B$20, 1), 1))</f>
        <v>-0.00236</v>
      </c>
      <c r="K2252" s="40" t="n">
        <f aca="false">1/((1+J2252)^F2252)</f>
        <v>1.02052685319292</v>
      </c>
      <c r="L2252" s="41" t="n">
        <f aca="false">IF(AND(D2252, A2252 &lt;= $G$2), $D$5*$D$2*(A2252-E2252)/365.25, 0)</f>
        <v>0</v>
      </c>
      <c r="M2252" s="41" t="n">
        <f aca="false">IF(A2252&lt;=$G$2, $D$5*$D$2*(A2252-E2252)/365.25, 0)</f>
        <v>0</v>
      </c>
      <c r="N2252" s="42" t="n">
        <f aca="false">(L2252*H2252 + M2252*I2252) * K2252</f>
        <v>0</v>
      </c>
      <c r="O2252" s="43" t="n">
        <f aca="false">IF(A2252&lt;=$G$2, $D$2*(1-$D$3), 0)</f>
        <v>0</v>
      </c>
      <c r="P2252" s="44" t="n">
        <f aca="false">O2252*I2252*K2252</f>
        <v>0</v>
      </c>
    </row>
    <row r="2253" customFormat="false" ht="15" hidden="false" customHeight="false" outlineLevel="0" collapsed="false">
      <c r="A2253" s="4" t="n">
        <f aca="false">WORKDAY(A2252, 1)</f>
        <v>47036</v>
      </c>
      <c r="B2253" s="33" t="n">
        <f aca="false">DATE(2000, MONTH(A2253), DAY(A2253))</f>
        <v>36809</v>
      </c>
      <c r="C2253" s="33" t="n">
        <f aca="false">VLOOKUP(B2253, $R$9:$S$13, 2)</f>
        <v>36880</v>
      </c>
      <c r="D2253" s="34" t="n">
        <f aca="false">IF(OR(C2253=B2253, AND(C2253&lt;&gt;C2252, C2252&gt;B2252)), 1, 0)</f>
        <v>0</v>
      </c>
      <c r="E2253" s="4" t="n">
        <f aca="false" t="array" ref="E2253:E2253">INDEX($A$9:A2252, MAX(IF($D$9:D2252=1, ROW(D$9:$D2252)-ROW($D$9)+1, 0)))</f>
        <v>47016</v>
      </c>
      <c r="F2253" s="36" t="n">
        <f aca="false">(A2253-$A$2)/365.25</f>
        <v>8.60232717316906</v>
      </c>
      <c r="G2253" s="37" t="n">
        <f aca="false">INDEX('Default Prob'!$P$5:$P$14,MIN(1+_xlfn.IFNA(MATCH(F2253,'Default Prob'!$F$5:$F$14,1),0),COUNT('Default Prob'!$P$5:$P$14)))</f>
        <v>0.0346328858618064</v>
      </c>
      <c r="H2253" s="37" t="n">
        <f aca="false">H2252*EXP(-G2252*(F2253-F2252))</f>
        <v>0.707293541846515</v>
      </c>
      <c r="I2253" s="38" t="n">
        <f aca="false">H2252-H2253</f>
        <v>6.70685225884204E-005</v>
      </c>
      <c r="J2253" s="39" t="n">
        <f aca="false">INDEX('Default Prob'!$C$3:$C$20, _xlfn.IFNA(MATCH(F2253, 'Default Prob'!$B$3:$B$20, 1), 1))</f>
        <v>-0.00236</v>
      </c>
      <c r="K2253" s="40" t="n">
        <f aca="false">1/((1+J2253)^F2253)</f>
        <v>1.02053345496599</v>
      </c>
      <c r="L2253" s="41" t="n">
        <f aca="false">IF(AND(D2253, A2253 &lt;= $G$2), $D$5*$D$2*(A2253-E2253)/365.25, 0)</f>
        <v>0</v>
      </c>
      <c r="M2253" s="41" t="n">
        <f aca="false">IF(A2253&lt;=$G$2, $D$5*$D$2*(A2253-E2253)/365.25, 0)</f>
        <v>0</v>
      </c>
      <c r="N2253" s="42" t="n">
        <f aca="false">(L2253*H2253 + M2253*I2253) * K2253</f>
        <v>0</v>
      </c>
      <c r="O2253" s="43" t="n">
        <f aca="false">IF(A2253&lt;=$G$2, $D$2*(1-$D$3), 0)</f>
        <v>0</v>
      </c>
      <c r="P2253" s="44" t="n">
        <f aca="false">O2253*I2253*K2253</f>
        <v>0</v>
      </c>
    </row>
    <row r="2254" customFormat="false" ht="15" hidden="false" customHeight="false" outlineLevel="0" collapsed="false">
      <c r="A2254" s="4" t="n">
        <f aca="false">WORKDAY(A2253, 1)</f>
        <v>47037</v>
      </c>
      <c r="B2254" s="33" t="n">
        <f aca="false">DATE(2000, MONTH(A2254), DAY(A2254))</f>
        <v>36810</v>
      </c>
      <c r="C2254" s="33" t="n">
        <f aca="false">VLOOKUP(B2254, $R$9:$S$13, 2)</f>
        <v>36880</v>
      </c>
      <c r="D2254" s="34" t="n">
        <f aca="false">IF(OR(C2254=B2254, AND(C2254&lt;&gt;C2253, C2253&gt;B2253)), 1, 0)</f>
        <v>0</v>
      </c>
      <c r="E2254" s="4" t="n">
        <f aca="false" t="array" ref="E2254:E2254">INDEX($A$9:A2253, MAX(IF($D$9:D2253=1, ROW(D$9:$D2253)-ROW($D$9)+1, 0)))</f>
        <v>47016</v>
      </c>
      <c r="F2254" s="36" t="n">
        <f aca="false">(A2254-$A$2)/365.25</f>
        <v>8.6050650239562</v>
      </c>
      <c r="G2254" s="37" t="n">
        <f aca="false">INDEX('Default Prob'!$P$5:$P$14,MIN(1+_xlfn.IFNA(MATCH(F2254,'Default Prob'!$F$5:$F$14,1),0),COUNT('Default Prob'!$P$5:$P$14)))</f>
        <v>0.0346328858618064</v>
      </c>
      <c r="H2254" s="37" t="n">
        <f aca="false">H2253*EXP(-G2253*(F2254-F2253))</f>
        <v>0.70722647968304</v>
      </c>
      <c r="I2254" s="38" t="n">
        <f aca="false">H2253-H2254</f>
        <v>6.70621634746293E-005</v>
      </c>
      <c r="J2254" s="39" t="n">
        <f aca="false">INDEX('Default Prob'!$C$3:$C$20, _xlfn.IFNA(MATCH(F2254, 'Default Prob'!$B$3:$B$20, 1), 1))</f>
        <v>-0.00236</v>
      </c>
      <c r="K2254" s="40" t="n">
        <f aca="false">1/((1+J2254)^F2254)</f>
        <v>1.02054005678177</v>
      </c>
      <c r="L2254" s="41" t="n">
        <f aca="false">IF(AND(D2254, A2254 &lt;= $G$2), $D$5*$D$2*(A2254-E2254)/365.25, 0)</f>
        <v>0</v>
      </c>
      <c r="M2254" s="41" t="n">
        <f aca="false">IF(A2254&lt;=$G$2, $D$5*$D$2*(A2254-E2254)/365.25, 0)</f>
        <v>0</v>
      </c>
      <c r="N2254" s="42" t="n">
        <f aca="false">(L2254*H2254 + M2254*I2254) * K2254</f>
        <v>0</v>
      </c>
      <c r="O2254" s="43" t="n">
        <f aca="false">IF(A2254&lt;=$G$2, $D$2*(1-$D$3), 0)</f>
        <v>0</v>
      </c>
      <c r="P2254" s="44" t="n">
        <f aca="false">O2254*I2254*K2254</f>
        <v>0</v>
      </c>
    </row>
    <row r="2255" customFormat="false" ht="15" hidden="false" customHeight="false" outlineLevel="0" collapsed="false">
      <c r="A2255" s="4" t="n">
        <f aca="false">WORKDAY(A2254, 1)</f>
        <v>47038</v>
      </c>
      <c r="B2255" s="33" t="n">
        <f aca="false">DATE(2000, MONTH(A2255), DAY(A2255))</f>
        <v>36811</v>
      </c>
      <c r="C2255" s="33" t="n">
        <f aca="false">VLOOKUP(B2255, $R$9:$S$13, 2)</f>
        <v>36880</v>
      </c>
      <c r="D2255" s="34" t="n">
        <f aca="false">IF(OR(C2255=B2255, AND(C2255&lt;&gt;C2254, C2254&gt;B2254)), 1, 0)</f>
        <v>0</v>
      </c>
      <c r="E2255" s="4" t="n">
        <f aca="false" t="array" ref="E2255:E2255">INDEX($A$9:A2254, MAX(IF($D$9:D2254=1, ROW(D$9:$D2254)-ROW($D$9)+1, 0)))</f>
        <v>47016</v>
      </c>
      <c r="F2255" s="36" t="n">
        <f aca="false">(A2255-$A$2)/365.25</f>
        <v>8.60780287474333</v>
      </c>
      <c r="G2255" s="37" t="n">
        <f aca="false">INDEX('Default Prob'!$P$5:$P$14,MIN(1+_xlfn.IFNA(MATCH(F2255,'Default Prob'!$F$5:$F$14,1),0),COUNT('Default Prob'!$P$5:$P$14)))</f>
        <v>0.0346328858618064</v>
      </c>
      <c r="H2255" s="37" t="n">
        <f aca="false">H2254*EXP(-G2254*(F2255-F2254))</f>
        <v>0.707159423878077</v>
      </c>
      <c r="I2255" s="38" t="n">
        <f aca="false">H2254-H2255</f>
        <v>6.70558049634673E-005</v>
      </c>
      <c r="J2255" s="39" t="n">
        <f aca="false">INDEX('Default Prob'!$C$3:$C$20, _xlfn.IFNA(MATCH(F2255, 'Default Prob'!$B$3:$B$20, 1), 1))</f>
        <v>-0.00236</v>
      </c>
      <c r="K2255" s="40" t="n">
        <f aca="false">1/((1+J2255)^F2255)</f>
        <v>1.02054665864026</v>
      </c>
      <c r="L2255" s="41" t="n">
        <f aca="false">IF(AND(D2255, A2255 &lt;= $G$2), $D$5*$D$2*(A2255-E2255)/365.25, 0)</f>
        <v>0</v>
      </c>
      <c r="M2255" s="41" t="n">
        <f aca="false">IF(A2255&lt;=$G$2, $D$5*$D$2*(A2255-E2255)/365.25, 0)</f>
        <v>0</v>
      </c>
      <c r="N2255" s="42" t="n">
        <f aca="false">(L2255*H2255 + M2255*I2255) * K2255</f>
        <v>0</v>
      </c>
      <c r="O2255" s="43" t="n">
        <f aca="false">IF(A2255&lt;=$G$2, $D$2*(1-$D$3), 0)</f>
        <v>0</v>
      </c>
      <c r="P2255" s="44" t="n">
        <f aca="false">O2255*I2255*K2255</f>
        <v>0</v>
      </c>
    </row>
    <row r="2256" customFormat="false" ht="15" hidden="false" customHeight="false" outlineLevel="0" collapsed="false">
      <c r="A2256" s="4" t="n">
        <f aca="false">WORKDAY(A2255, 1)</f>
        <v>47039</v>
      </c>
      <c r="B2256" s="33" t="n">
        <f aca="false">DATE(2000, MONTH(A2256), DAY(A2256))</f>
        <v>36812</v>
      </c>
      <c r="C2256" s="33" t="n">
        <f aca="false">VLOOKUP(B2256, $R$9:$S$13, 2)</f>
        <v>36880</v>
      </c>
      <c r="D2256" s="34" t="n">
        <f aca="false">IF(OR(C2256=B2256, AND(C2256&lt;&gt;C2255, C2255&gt;B2255)), 1, 0)</f>
        <v>0</v>
      </c>
      <c r="E2256" s="4" t="n">
        <f aca="false" t="array" ref="E2256:E2256">INDEX($A$9:A2255, MAX(IF($D$9:D2255=1, ROW(D$9:$D2255)-ROW($D$9)+1, 0)))</f>
        <v>47016</v>
      </c>
      <c r="F2256" s="36" t="n">
        <f aca="false">(A2256-$A$2)/365.25</f>
        <v>8.61054072553046</v>
      </c>
      <c r="G2256" s="37" t="n">
        <f aca="false">INDEX('Default Prob'!$P$5:$P$14,MIN(1+_xlfn.IFNA(MATCH(F2256,'Default Prob'!$F$5:$F$14,1),0),COUNT('Default Prob'!$P$5:$P$14)))</f>
        <v>0.0346328858618064</v>
      </c>
      <c r="H2256" s="37" t="n">
        <f aca="false">H2255*EXP(-G2255*(F2256-F2255))</f>
        <v>0.707092374431021</v>
      </c>
      <c r="I2256" s="38" t="n">
        <f aca="false">H2255-H2256</f>
        <v>6.70494470554894E-005</v>
      </c>
      <c r="J2256" s="39" t="n">
        <f aca="false">INDEX('Default Prob'!$C$3:$C$20, _xlfn.IFNA(MATCH(F2256, 'Default Prob'!$B$3:$B$20, 1), 1))</f>
        <v>-0.00236</v>
      </c>
      <c r="K2256" s="40" t="n">
        <f aca="false">1/((1+J2256)^F2256)</f>
        <v>1.02055326054146</v>
      </c>
      <c r="L2256" s="41" t="n">
        <f aca="false">IF(AND(D2256, A2256 &lt;= $G$2), $D$5*$D$2*(A2256-E2256)/365.25, 0)</f>
        <v>0</v>
      </c>
      <c r="M2256" s="41" t="n">
        <f aca="false">IF(A2256&lt;=$G$2, $D$5*$D$2*(A2256-E2256)/365.25, 0)</f>
        <v>0</v>
      </c>
      <c r="N2256" s="42" t="n">
        <f aca="false">(L2256*H2256 + M2256*I2256) * K2256</f>
        <v>0</v>
      </c>
      <c r="O2256" s="43" t="n">
        <f aca="false">IF(A2256&lt;=$G$2, $D$2*(1-$D$3), 0)</f>
        <v>0</v>
      </c>
      <c r="P2256" s="44" t="n">
        <f aca="false">O2256*I2256*K2256</f>
        <v>0</v>
      </c>
    </row>
    <row r="2257" customFormat="false" ht="15" hidden="false" customHeight="false" outlineLevel="0" collapsed="false">
      <c r="A2257" s="4" t="n">
        <f aca="false">WORKDAY(A2256, 1)</f>
        <v>47042</v>
      </c>
      <c r="B2257" s="33" t="n">
        <f aca="false">DATE(2000, MONTH(A2257), DAY(A2257))</f>
        <v>36815</v>
      </c>
      <c r="C2257" s="33" t="n">
        <f aca="false">VLOOKUP(B2257, $R$9:$S$13, 2)</f>
        <v>36880</v>
      </c>
      <c r="D2257" s="34" t="n">
        <f aca="false">IF(OR(C2257=B2257, AND(C2257&lt;&gt;C2256, C2256&gt;B2256)), 1, 0)</f>
        <v>0</v>
      </c>
      <c r="E2257" s="4" t="n">
        <f aca="false" t="array" ref="E2257:E2257">INDEX($A$9:A2256, MAX(IF($D$9:D2256=1, ROW(D$9:$D2256)-ROW($D$9)+1, 0)))</f>
        <v>47016</v>
      </c>
      <c r="F2257" s="36" t="n">
        <f aca="false">(A2257-$A$2)/365.25</f>
        <v>8.61875427789185</v>
      </c>
      <c r="G2257" s="37" t="n">
        <f aca="false">INDEX('Default Prob'!$P$5:$P$14,MIN(1+_xlfn.IFNA(MATCH(F2257,'Default Prob'!$F$5:$F$14,1),0),COUNT('Default Prob'!$P$5:$P$14)))</f>
        <v>0.0346328858618064</v>
      </c>
      <c r="H2257" s="37" t="n">
        <f aca="false">H2256*EXP(-G2256*(F2257-F2256))</f>
        <v>0.706891264231276</v>
      </c>
      <c r="I2257" s="38" t="n">
        <f aca="false">H2256-H2257</f>
        <v>0.000201110199745558</v>
      </c>
      <c r="J2257" s="39" t="n">
        <f aca="false">INDEX('Default Prob'!$C$3:$C$20, _xlfn.IFNA(MATCH(F2257, 'Default Prob'!$B$3:$B$20, 1), 1))</f>
        <v>-0.00236</v>
      </c>
      <c r="K2257" s="40" t="n">
        <f aca="false">1/((1+J2257)^F2257)</f>
        <v>1.02057306650129</v>
      </c>
      <c r="L2257" s="41" t="n">
        <f aca="false">IF(AND(D2257, A2257 &lt;= $G$2), $D$5*$D$2*(A2257-E2257)/365.25, 0)</f>
        <v>0</v>
      </c>
      <c r="M2257" s="41" t="n">
        <f aca="false">IF(A2257&lt;=$G$2, $D$5*$D$2*(A2257-E2257)/365.25, 0)</f>
        <v>0</v>
      </c>
      <c r="N2257" s="42" t="n">
        <f aca="false">(L2257*H2257 + M2257*I2257) * K2257</f>
        <v>0</v>
      </c>
      <c r="O2257" s="43" t="n">
        <f aca="false">IF(A2257&lt;=$G$2, $D$2*(1-$D$3), 0)</f>
        <v>0</v>
      </c>
      <c r="P2257" s="44" t="n">
        <f aca="false">O2257*I2257*K2257</f>
        <v>0</v>
      </c>
    </row>
    <row r="2258" customFormat="false" ht="15" hidden="false" customHeight="false" outlineLevel="0" collapsed="false">
      <c r="A2258" s="4" t="n">
        <f aca="false">WORKDAY(A2257, 1)</f>
        <v>47043</v>
      </c>
      <c r="B2258" s="33" t="n">
        <f aca="false">DATE(2000, MONTH(A2258), DAY(A2258))</f>
        <v>36816</v>
      </c>
      <c r="C2258" s="33" t="n">
        <f aca="false">VLOOKUP(B2258, $R$9:$S$13, 2)</f>
        <v>36880</v>
      </c>
      <c r="D2258" s="34" t="n">
        <f aca="false">IF(OR(C2258=B2258, AND(C2258&lt;&gt;C2257, C2257&gt;B2257)), 1, 0)</f>
        <v>0</v>
      </c>
      <c r="E2258" s="4" t="n">
        <f aca="false" t="array" ref="E2258:E2258">INDEX($A$9:A2257, MAX(IF($D$9:D2257=1, ROW(D$9:$D2257)-ROW($D$9)+1, 0)))</f>
        <v>47016</v>
      </c>
      <c r="F2258" s="36" t="n">
        <f aca="false">(A2258-$A$2)/365.25</f>
        <v>8.62149212867899</v>
      </c>
      <c r="G2258" s="37" t="n">
        <f aca="false">INDEX('Default Prob'!$P$5:$P$14,MIN(1+_xlfn.IFNA(MATCH(F2258,'Default Prob'!$F$5:$F$14,1),0),COUNT('Default Prob'!$P$5:$P$14)))</f>
        <v>0.0346328858618064</v>
      </c>
      <c r="H2258" s="37" t="n">
        <f aca="false">H2257*EXP(-G2257*(F2258-F2257))</f>
        <v>0.706824240209825</v>
      </c>
      <c r="I2258" s="38" t="n">
        <f aca="false">H2257-H2258</f>
        <v>6.70240214506457E-005</v>
      </c>
      <c r="J2258" s="39" t="n">
        <f aca="false">INDEX('Default Prob'!$C$3:$C$20, _xlfn.IFNA(MATCH(F2258, 'Default Prob'!$B$3:$B$20, 1), 1))</f>
        <v>-0.00236</v>
      </c>
      <c r="K2258" s="40" t="n">
        <f aca="false">1/((1+J2258)^F2258)</f>
        <v>1.02057966857332</v>
      </c>
      <c r="L2258" s="41" t="n">
        <f aca="false">IF(AND(D2258, A2258 &lt;= $G$2), $D$5*$D$2*(A2258-E2258)/365.25, 0)</f>
        <v>0</v>
      </c>
      <c r="M2258" s="41" t="n">
        <f aca="false">IF(A2258&lt;=$G$2, $D$5*$D$2*(A2258-E2258)/365.25, 0)</f>
        <v>0</v>
      </c>
      <c r="N2258" s="42" t="n">
        <f aca="false">(L2258*H2258 + M2258*I2258) * K2258</f>
        <v>0</v>
      </c>
      <c r="O2258" s="43" t="n">
        <f aca="false">IF(A2258&lt;=$G$2, $D$2*(1-$D$3), 0)</f>
        <v>0</v>
      </c>
      <c r="P2258" s="44" t="n">
        <f aca="false">O2258*I2258*K2258</f>
        <v>0</v>
      </c>
    </row>
    <row r="2259" customFormat="false" ht="15" hidden="false" customHeight="false" outlineLevel="0" collapsed="false">
      <c r="A2259" s="4" t="n">
        <f aca="false">WORKDAY(A2258, 1)</f>
        <v>47044</v>
      </c>
      <c r="B2259" s="33" t="n">
        <f aca="false">DATE(2000, MONTH(A2259), DAY(A2259))</f>
        <v>36817</v>
      </c>
      <c r="C2259" s="33" t="n">
        <f aca="false">VLOOKUP(B2259, $R$9:$S$13, 2)</f>
        <v>36880</v>
      </c>
      <c r="D2259" s="34" t="n">
        <f aca="false">IF(OR(C2259=B2259, AND(C2259&lt;&gt;C2258, C2258&gt;B2258)), 1, 0)</f>
        <v>0</v>
      </c>
      <c r="E2259" s="4" t="n">
        <f aca="false" t="array" ref="E2259:E2259">INDEX($A$9:A2258, MAX(IF($D$9:D2258=1, ROW(D$9:$D2258)-ROW($D$9)+1, 0)))</f>
        <v>47016</v>
      </c>
      <c r="F2259" s="36" t="n">
        <f aca="false">(A2259-$A$2)/365.25</f>
        <v>8.62422997946612</v>
      </c>
      <c r="G2259" s="37" t="n">
        <f aca="false">INDEX('Default Prob'!$P$5:$P$14,MIN(1+_xlfn.IFNA(MATCH(F2259,'Default Prob'!$F$5:$F$14,1),0),COUNT('Default Prob'!$P$5:$P$14)))</f>
        <v>0.0346328858618064</v>
      </c>
      <c r="H2259" s="37" t="n">
        <f aca="false">H2258*EXP(-G2258*(F2259-F2258))</f>
        <v>0.706757222543269</v>
      </c>
      <c r="I2259" s="38" t="n">
        <f aca="false">H2258-H2259</f>
        <v>6.70176665560351E-005</v>
      </c>
      <c r="J2259" s="39" t="n">
        <f aca="false">INDEX('Default Prob'!$C$3:$C$20, _xlfn.IFNA(MATCH(F2259, 'Default Prob'!$B$3:$B$20, 1), 1))</f>
        <v>-0.00236</v>
      </c>
      <c r="K2259" s="40" t="n">
        <f aca="false">1/((1+J2259)^F2259)</f>
        <v>1.02058627068805</v>
      </c>
      <c r="L2259" s="41" t="n">
        <f aca="false">IF(AND(D2259, A2259 &lt;= $G$2), $D$5*$D$2*(A2259-E2259)/365.25, 0)</f>
        <v>0</v>
      </c>
      <c r="M2259" s="41" t="n">
        <f aca="false">IF(A2259&lt;=$G$2, $D$5*$D$2*(A2259-E2259)/365.25, 0)</f>
        <v>0</v>
      </c>
      <c r="N2259" s="42" t="n">
        <f aca="false">(L2259*H2259 + M2259*I2259) * K2259</f>
        <v>0</v>
      </c>
      <c r="O2259" s="43" t="n">
        <f aca="false">IF(A2259&lt;=$G$2, $D$2*(1-$D$3), 0)</f>
        <v>0</v>
      </c>
      <c r="P2259" s="44" t="n">
        <f aca="false">O2259*I2259*K2259</f>
        <v>0</v>
      </c>
    </row>
    <row r="2260" customFormat="false" ht="15" hidden="false" customHeight="false" outlineLevel="0" collapsed="false">
      <c r="A2260" s="4" t="n">
        <f aca="false">WORKDAY(A2259, 1)</f>
        <v>47045</v>
      </c>
      <c r="B2260" s="33" t="n">
        <f aca="false">DATE(2000, MONTH(A2260), DAY(A2260))</f>
        <v>36818</v>
      </c>
      <c r="C2260" s="33" t="n">
        <f aca="false">VLOOKUP(B2260, $R$9:$S$13, 2)</f>
        <v>36880</v>
      </c>
      <c r="D2260" s="34" t="n">
        <f aca="false">IF(OR(C2260=B2260, AND(C2260&lt;&gt;C2259, C2259&gt;B2259)), 1, 0)</f>
        <v>0</v>
      </c>
      <c r="E2260" s="4" t="n">
        <f aca="false" t="array" ref="E2260:E2260">INDEX($A$9:A2259, MAX(IF($D$9:D2259=1, ROW(D$9:$D2259)-ROW($D$9)+1, 0)))</f>
        <v>47016</v>
      </c>
      <c r="F2260" s="36" t="n">
        <f aca="false">(A2260-$A$2)/365.25</f>
        <v>8.62696783025325</v>
      </c>
      <c r="G2260" s="37" t="n">
        <f aca="false">INDEX('Default Prob'!$P$5:$P$14,MIN(1+_xlfn.IFNA(MATCH(F2260,'Default Prob'!$F$5:$F$14,1),0),COUNT('Default Prob'!$P$5:$P$14)))</f>
        <v>0.0346328858618064</v>
      </c>
      <c r="H2260" s="37" t="n">
        <f aca="false">H2259*EXP(-G2259*(F2260-F2259))</f>
        <v>0.706690211231005</v>
      </c>
      <c r="I2260" s="38" t="n">
        <f aca="false">H2259-H2260</f>
        <v>6.70113122640537E-005</v>
      </c>
      <c r="J2260" s="39" t="n">
        <f aca="false">INDEX('Default Prob'!$C$3:$C$20, _xlfn.IFNA(MATCH(F2260, 'Default Prob'!$B$3:$B$20, 1), 1))</f>
        <v>-0.00236</v>
      </c>
      <c r="K2260" s="40" t="n">
        <f aca="false">1/((1+J2260)^F2260)</f>
        <v>1.0205928728455</v>
      </c>
      <c r="L2260" s="41" t="n">
        <f aca="false">IF(AND(D2260, A2260 &lt;= $G$2), $D$5*$D$2*(A2260-E2260)/365.25, 0)</f>
        <v>0</v>
      </c>
      <c r="M2260" s="41" t="n">
        <f aca="false">IF(A2260&lt;=$G$2, $D$5*$D$2*(A2260-E2260)/365.25, 0)</f>
        <v>0</v>
      </c>
      <c r="N2260" s="42" t="n">
        <f aca="false">(L2260*H2260 + M2260*I2260) * K2260</f>
        <v>0</v>
      </c>
      <c r="O2260" s="43" t="n">
        <f aca="false">IF(A2260&lt;=$G$2, $D$2*(1-$D$3), 0)</f>
        <v>0</v>
      </c>
      <c r="P2260" s="44" t="n">
        <f aca="false">O2260*I2260*K2260</f>
        <v>0</v>
      </c>
    </row>
    <row r="2261" customFormat="false" ht="15" hidden="false" customHeight="false" outlineLevel="0" collapsed="false">
      <c r="A2261" s="4" t="n">
        <f aca="false">WORKDAY(A2260, 1)</f>
        <v>47046</v>
      </c>
      <c r="B2261" s="33" t="n">
        <f aca="false">DATE(2000, MONTH(A2261), DAY(A2261))</f>
        <v>36819</v>
      </c>
      <c r="C2261" s="33" t="n">
        <f aca="false">VLOOKUP(B2261, $R$9:$S$13, 2)</f>
        <v>36880</v>
      </c>
      <c r="D2261" s="34" t="n">
        <f aca="false">IF(OR(C2261=B2261, AND(C2261&lt;&gt;C2260, C2260&gt;B2260)), 1, 0)</f>
        <v>0</v>
      </c>
      <c r="E2261" s="4" t="n">
        <f aca="false" t="array" ref="E2261:E2261">INDEX($A$9:A2260, MAX(IF($D$9:D2260=1, ROW(D$9:$D2260)-ROW($D$9)+1, 0)))</f>
        <v>47016</v>
      </c>
      <c r="F2261" s="36" t="n">
        <f aca="false">(A2261-$A$2)/365.25</f>
        <v>8.62970568104038</v>
      </c>
      <c r="G2261" s="37" t="n">
        <f aca="false">INDEX('Default Prob'!$P$5:$P$14,MIN(1+_xlfn.IFNA(MATCH(F2261,'Default Prob'!$F$5:$F$14,1),0),COUNT('Default Prob'!$P$5:$P$14)))</f>
        <v>0.0346328858618064</v>
      </c>
      <c r="H2261" s="37" t="n">
        <f aca="false">H2260*EXP(-G2260*(F2261-F2260))</f>
        <v>0.70662320627243</v>
      </c>
      <c r="I2261" s="38" t="n">
        <f aca="false">H2260-H2261</f>
        <v>6.70049585744792E-005</v>
      </c>
      <c r="J2261" s="39" t="n">
        <f aca="false">INDEX('Default Prob'!$C$3:$C$20, _xlfn.IFNA(MATCH(F2261, 'Default Prob'!$B$3:$B$20, 1), 1))</f>
        <v>-0.00236</v>
      </c>
      <c r="K2261" s="40" t="n">
        <f aca="false">1/((1+J2261)^F2261)</f>
        <v>1.02059947504565</v>
      </c>
      <c r="L2261" s="41" t="n">
        <f aca="false">IF(AND(D2261, A2261 &lt;= $G$2), $D$5*$D$2*(A2261-E2261)/365.25, 0)</f>
        <v>0</v>
      </c>
      <c r="M2261" s="41" t="n">
        <f aca="false">IF(A2261&lt;=$G$2, $D$5*$D$2*(A2261-E2261)/365.25, 0)</f>
        <v>0</v>
      </c>
      <c r="N2261" s="42" t="n">
        <f aca="false">(L2261*H2261 + M2261*I2261) * K2261</f>
        <v>0</v>
      </c>
      <c r="O2261" s="43" t="n">
        <f aca="false">IF(A2261&lt;=$G$2, $D$2*(1-$D$3), 0)</f>
        <v>0</v>
      </c>
      <c r="P2261" s="44" t="n">
        <f aca="false">O2261*I2261*K2261</f>
        <v>0</v>
      </c>
    </row>
    <row r="2262" customFormat="false" ht="15" hidden="false" customHeight="false" outlineLevel="0" collapsed="false">
      <c r="A2262" s="4" t="n">
        <f aca="false">WORKDAY(A2261, 1)</f>
        <v>47049</v>
      </c>
      <c r="B2262" s="33" t="n">
        <f aca="false">DATE(2000, MONTH(A2262), DAY(A2262))</f>
        <v>36822</v>
      </c>
      <c r="C2262" s="33" t="n">
        <f aca="false">VLOOKUP(B2262, $R$9:$S$13, 2)</f>
        <v>36880</v>
      </c>
      <c r="D2262" s="34" t="n">
        <f aca="false">IF(OR(C2262=B2262, AND(C2262&lt;&gt;C2261, C2261&gt;B2261)), 1, 0)</f>
        <v>0</v>
      </c>
      <c r="E2262" s="4" t="n">
        <f aca="false" t="array" ref="E2262:E2262">INDEX($A$9:A2261, MAX(IF($D$9:D2261=1, ROW(D$9:$D2261)-ROW($D$9)+1, 0)))</f>
        <v>47016</v>
      </c>
      <c r="F2262" s="36" t="n">
        <f aca="false">(A2262-$A$2)/365.25</f>
        <v>8.63791923340178</v>
      </c>
      <c r="G2262" s="37" t="n">
        <f aca="false">INDEX('Default Prob'!$P$5:$P$14,MIN(1+_xlfn.IFNA(MATCH(F2262,'Default Prob'!$F$5:$F$14,1),0),COUNT('Default Prob'!$P$5:$P$14)))</f>
        <v>0.0346328858618064</v>
      </c>
      <c r="H2262" s="37" t="n">
        <f aca="false">H2261*EXP(-G2261*(F2262-F2261))</f>
        <v>0.70642222951282</v>
      </c>
      <c r="I2262" s="38" t="n">
        <f aca="false">H2261-H2262</f>
        <v>0.000200976759610283</v>
      </c>
      <c r="J2262" s="39" t="n">
        <f aca="false">INDEX('Default Prob'!$C$3:$C$20, _xlfn.IFNA(MATCH(F2262, 'Default Prob'!$B$3:$B$20, 1), 1))</f>
        <v>-0.00236</v>
      </c>
      <c r="K2262" s="40" t="n">
        <f aca="false">1/((1+J2262)^F2262)</f>
        <v>1.02061928190237</v>
      </c>
      <c r="L2262" s="41" t="n">
        <f aca="false">IF(AND(D2262, A2262 &lt;= $G$2), $D$5*$D$2*(A2262-E2262)/365.25, 0)</f>
        <v>0</v>
      </c>
      <c r="M2262" s="41" t="n">
        <f aca="false">IF(A2262&lt;=$G$2, $D$5*$D$2*(A2262-E2262)/365.25, 0)</f>
        <v>0</v>
      </c>
      <c r="N2262" s="42" t="n">
        <f aca="false">(L2262*H2262 + M2262*I2262) * K2262</f>
        <v>0</v>
      </c>
      <c r="O2262" s="43" t="n">
        <f aca="false">IF(A2262&lt;=$G$2, $D$2*(1-$D$3), 0)</f>
        <v>0</v>
      </c>
      <c r="P2262" s="44" t="n">
        <f aca="false">O2262*I2262*K2262</f>
        <v>0</v>
      </c>
    </row>
    <row r="2263" customFormat="false" ht="15" hidden="false" customHeight="false" outlineLevel="0" collapsed="false">
      <c r="A2263" s="4" t="n">
        <f aca="false">WORKDAY(A2262, 1)</f>
        <v>47050</v>
      </c>
      <c r="B2263" s="33" t="n">
        <f aca="false">DATE(2000, MONTH(A2263), DAY(A2263))</f>
        <v>36823</v>
      </c>
      <c r="C2263" s="33" t="n">
        <f aca="false">VLOOKUP(B2263, $R$9:$S$13, 2)</f>
        <v>36880</v>
      </c>
      <c r="D2263" s="34" t="n">
        <f aca="false">IF(OR(C2263=B2263, AND(C2263&lt;&gt;C2262, C2262&gt;B2262)), 1, 0)</f>
        <v>0</v>
      </c>
      <c r="E2263" s="4" t="n">
        <f aca="false" t="array" ref="E2263:E2263">INDEX($A$9:A2262, MAX(IF($D$9:D2262=1, ROW(D$9:$D2262)-ROW($D$9)+1, 0)))</f>
        <v>47016</v>
      </c>
      <c r="F2263" s="36" t="n">
        <f aca="false">(A2263-$A$2)/365.25</f>
        <v>8.64065708418891</v>
      </c>
      <c r="G2263" s="37" t="n">
        <f aca="false">INDEX('Default Prob'!$P$5:$P$14,MIN(1+_xlfn.IFNA(MATCH(F2263,'Default Prob'!$F$5:$F$14,1),0),COUNT('Default Prob'!$P$5:$P$14)))</f>
        <v>0.0346328858618064</v>
      </c>
      <c r="H2263" s="37" t="n">
        <f aca="false">H2262*EXP(-G2262*(F2263-F2262))</f>
        <v>0.70635524996298</v>
      </c>
      <c r="I2263" s="38" t="n">
        <f aca="false">H2262-H2263</f>
        <v>6.69795498400294E-005</v>
      </c>
      <c r="J2263" s="39" t="n">
        <f aca="false">INDEX('Default Prob'!$C$3:$C$20, _xlfn.IFNA(MATCH(F2263, 'Default Prob'!$B$3:$B$20, 1), 1))</f>
        <v>-0.00236</v>
      </c>
      <c r="K2263" s="40" t="n">
        <f aca="false">1/((1+J2263)^F2263)</f>
        <v>1.02062588427337</v>
      </c>
      <c r="L2263" s="41" t="n">
        <f aca="false">IF(AND(D2263, A2263 &lt;= $G$2), $D$5*$D$2*(A2263-E2263)/365.25, 0)</f>
        <v>0</v>
      </c>
      <c r="M2263" s="41" t="n">
        <f aca="false">IF(A2263&lt;=$G$2, $D$5*$D$2*(A2263-E2263)/365.25, 0)</f>
        <v>0</v>
      </c>
      <c r="N2263" s="42" t="n">
        <f aca="false">(L2263*H2263 + M2263*I2263) * K2263</f>
        <v>0</v>
      </c>
      <c r="O2263" s="43" t="n">
        <f aca="false">IF(A2263&lt;=$G$2, $D$2*(1-$D$3), 0)</f>
        <v>0</v>
      </c>
      <c r="P2263" s="44" t="n">
        <f aca="false">O2263*I2263*K2263</f>
        <v>0</v>
      </c>
    </row>
    <row r="2264" customFormat="false" ht="15" hidden="false" customHeight="false" outlineLevel="0" collapsed="false">
      <c r="A2264" s="4" t="n">
        <f aca="false">WORKDAY(A2263, 1)</f>
        <v>47051</v>
      </c>
      <c r="B2264" s="33" t="n">
        <f aca="false">DATE(2000, MONTH(A2264), DAY(A2264))</f>
        <v>36824</v>
      </c>
      <c r="C2264" s="33" t="n">
        <f aca="false">VLOOKUP(B2264, $R$9:$S$13, 2)</f>
        <v>36880</v>
      </c>
      <c r="D2264" s="34" t="n">
        <f aca="false">IF(OR(C2264=B2264, AND(C2264&lt;&gt;C2263, C2263&gt;B2263)), 1, 0)</f>
        <v>0</v>
      </c>
      <c r="E2264" s="4" t="n">
        <f aca="false" t="array" ref="E2264:E2264">INDEX($A$9:A2263, MAX(IF($D$9:D2263=1, ROW(D$9:$D2263)-ROW($D$9)+1, 0)))</f>
        <v>47016</v>
      </c>
      <c r="F2264" s="36" t="n">
        <f aca="false">(A2264-$A$2)/365.25</f>
        <v>8.64339493497604</v>
      </c>
      <c r="G2264" s="37" t="n">
        <f aca="false">INDEX('Default Prob'!$P$5:$P$14,MIN(1+_xlfn.IFNA(MATCH(F2264,'Default Prob'!$F$5:$F$14,1),0),COUNT('Default Prob'!$P$5:$P$14)))</f>
        <v>0.0346328858618064</v>
      </c>
      <c r="H2264" s="37" t="n">
        <f aca="false">H2263*EXP(-G2263*(F2264-F2263))</f>
        <v>0.706288276763818</v>
      </c>
      <c r="I2264" s="38" t="n">
        <f aca="false">H2263-H2264</f>
        <v>6.69731991620459E-005</v>
      </c>
      <c r="J2264" s="39" t="n">
        <f aca="false">INDEX('Default Prob'!$C$3:$C$20, _xlfn.IFNA(MATCH(F2264, 'Default Prob'!$B$3:$B$20, 1), 1))</f>
        <v>-0.00236</v>
      </c>
      <c r="K2264" s="40" t="n">
        <f aca="false">1/((1+J2264)^F2264)</f>
        <v>1.02063248668707</v>
      </c>
      <c r="L2264" s="41" t="n">
        <f aca="false">IF(AND(D2264, A2264 &lt;= $G$2), $D$5*$D$2*(A2264-E2264)/365.25, 0)</f>
        <v>0</v>
      </c>
      <c r="M2264" s="41" t="n">
        <f aca="false">IF(A2264&lt;=$G$2, $D$5*$D$2*(A2264-E2264)/365.25, 0)</f>
        <v>0</v>
      </c>
      <c r="N2264" s="42" t="n">
        <f aca="false">(L2264*H2264 + M2264*I2264) * K2264</f>
        <v>0</v>
      </c>
      <c r="O2264" s="43" t="n">
        <f aca="false">IF(A2264&lt;=$G$2, $D$2*(1-$D$3), 0)</f>
        <v>0</v>
      </c>
      <c r="P2264" s="44" t="n">
        <f aca="false">O2264*I2264*K2264</f>
        <v>0</v>
      </c>
    </row>
    <row r="2265" customFormat="false" ht="15" hidden="false" customHeight="false" outlineLevel="0" collapsed="false">
      <c r="A2265" s="4" t="n">
        <f aca="false">WORKDAY(A2264, 1)</f>
        <v>47052</v>
      </c>
      <c r="B2265" s="33" t="n">
        <f aca="false">DATE(2000, MONTH(A2265), DAY(A2265))</f>
        <v>36825</v>
      </c>
      <c r="C2265" s="33" t="n">
        <f aca="false">VLOOKUP(B2265, $R$9:$S$13, 2)</f>
        <v>36880</v>
      </c>
      <c r="D2265" s="34" t="n">
        <f aca="false">IF(OR(C2265=B2265, AND(C2265&lt;&gt;C2264, C2264&gt;B2264)), 1, 0)</f>
        <v>0</v>
      </c>
      <c r="E2265" s="4" t="n">
        <f aca="false" t="array" ref="E2265:E2265">INDEX($A$9:A2264, MAX(IF($D$9:D2264=1, ROW(D$9:$D2264)-ROW($D$9)+1, 0)))</f>
        <v>47016</v>
      </c>
      <c r="F2265" s="36" t="n">
        <f aca="false">(A2265-$A$2)/365.25</f>
        <v>8.64613278576318</v>
      </c>
      <c r="G2265" s="37" t="n">
        <f aca="false">INDEX('Default Prob'!$P$5:$P$14,MIN(1+_xlfn.IFNA(MATCH(F2265,'Default Prob'!$F$5:$F$14,1),0),COUNT('Default Prob'!$P$5:$P$14)))</f>
        <v>0.0346328858618064</v>
      </c>
      <c r="H2265" s="37" t="n">
        <f aca="false">H2264*EXP(-G2264*(F2265-F2264))</f>
        <v>0.706221309914732</v>
      </c>
      <c r="I2265" s="38" t="n">
        <f aca="false">H2264-H2265</f>
        <v>6.69668490861364E-005</v>
      </c>
      <c r="J2265" s="39" t="n">
        <f aca="false">INDEX('Default Prob'!$C$3:$C$20, _xlfn.IFNA(MATCH(F2265, 'Default Prob'!$B$3:$B$20, 1), 1))</f>
        <v>-0.00236</v>
      </c>
      <c r="K2265" s="40" t="n">
        <f aca="false">1/((1+J2265)^F2265)</f>
        <v>1.02063908914349</v>
      </c>
      <c r="L2265" s="41" t="n">
        <f aca="false">IF(AND(D2265, A2265 &lt;= $G$2), $D$5*$D$2*(A2265-E2265)/365.25, 0)</f>
        <v>0</v>
      </c>
      <c r="M2265" s="41" t="n">
        <f aca="false">IF(A2265&lt;=$G$2, $D$5*$D$2*(A2265-E2265)/365.25, 0)</f>
        <v>0</v>
      </c>
      <c r="N2265" s="42" t="n">
        <f aca="false">(L2265*H2265 + M2265*I2265) * K2265</f>
        <v>0</v>
      </c>
      <c r="O2265" s="43" t="n">
        <f aca="false">IF(A2265&lt;=$G$2, $D$2*(1-$D$3), 0)</f>
        <v>0</v>
      </c>
      <c r="P2265" s="44" t="n">
        <f aca="false">O2265*I2265*K2265</f>
        <v>0</v>
      </c>
    </row>
    <row r="2266" customFormat="false" ht="15" hidden="false" customHeight="false" outlineLevel="0" collapsed="false">
      <c r="A2266" s="4" t="n">
        <f aca="false">WORKDAY(A2265, 1)</f>
        <v>47053</v>
      </c>
      <c r="B2266" s="33" t="n">
        <f aca="false">DATE(2000, MONTH(A2266), DAY(A2266))</f>
        <v>36826</v>
      </c>
      <c r="C2266" s="33" t="n">
        <f aca="false">VLOOKUP(B2266, $R$9:$S$13, 2)</f>
        <v>36880</v>
      </c>
      <c r="D2266" s="34" t="n">
        <f aca="false">IF(OR(C2266=B2266, AND(C2266&lt;&gt;C2265, C2265&gt;B2265)), 1, 0)</f>
        <v>0</v>
      </c>
      <c r="E2266" s="4" t="n">
        <f aca="false" t="array" ref="E2266:E2266">INDEX($A$9:A2265, MAX(IF($D$9:D2265=1, ROW(D$9:$D2265)-ROW($D$9)+1, 0)))</f>
        <v>47016</v>
      </c>
      <c r="F2266" s="36" t="n">
        <f aca="false">(A2266-$A$2)/365.25</f>
        <v>8.64887063655031</v>
      </c>
      <c r="G2266" s="37" t="n">
        <f aca="false">INDEX('Default Prob'!$P$5:$P$14,MIN(1+_xlfn.IFNA(MATCH(F2266,'Default Prob'!$F$5:$F$14,1),0),COUNT('Default Prob'!$P$5:$P$14)))</f>
        <v>0.0346328858618064</v>
      </c>
      <c r="H2266" s="37" t="n">
        <f aca="false">H2265*EXP(-G2265*(F2266-F2265))</f>
        <v>0.706154349415119</v>
      </c>
      <c r="I2266" s="38" t="n">
        <f aca="false">H2265-H2266</f>
        <v>6.69604996125228E-005</v>
      </c>
      <c r="J2266" s="39" t="n">
        <f aca="false">INDEX('Default Prob'!$C$3:$C$20, _xlfn.IFNA(MATCH(F2266, 'Default Prob'!$B$3:$B$20, 1), 1))</f>
        <v>-0.00236</v>
      </c>
      <c r="K2266" s="40" t="n">
        <f aca="false">1/((1+J2266)^F2266)</f>
        <v>1.02064569164261</v>
      </c>
      <c r="L2266" s="41" t="n">
        <f aca="false">IF(AND(D2266, A2266 &lt;= $G$2), $D$5*$D$2*(A2266-E2266)/365.25, 0)</f>
        <v>0</v>
      </c>
      <c r="M2266" s="41" t="n">
        <f aca="false">IF(A2266&lt;=$G$2, $D$5*$D$2*(A2266-E2266)/365.25, 0)</f>
        <v>0</v>
      </c>
      <c r="N2266" s="42" t="n">
        <f aca="false">(L2266*H2266 + M2266*I2266) * K2266</f>
        <v>0</v>
      </c>
      <c r="O2266" s="43" t="n">
        <f aca="false">IF(A2266&lt;=$G$2, $D$2*(1-$D$3), 0)</f>
        <v>0</v>
      </c>
      <c r="P2266" s="44" t="n">
        <f aca="false">O2266*I2266*K2266</f>
        <v>0</v>
      </c>
    </row>
    <row r="2267" customFormat="false" ht="15" hidden="false" customHeight="false" outlineLevel="0" collapsed="false">
      <c r="A2267" s="4" t="n">
        <f aca="false">WORKDAY(A2266, 1)</f>
        <v>47056</v>
      </c>
      <c r="B2267" s="33" t="n">
        <f aca="false">DATE(2000, MONTH(A2267), DAY(A2267))</f>
        <v>36829</v>
      </c>
      <c r="C2267" s="33" t="n">
        <f aca="false">VLOOKUP(B2267, $R$9:$S$13, 2)</f>
        <v>36880</v>
      </c>
      <c r="D2267" s="34" t="n">
        <f aca="false">IF(OR(C2267=B2267, AND(C2267&lt;&gt;C2266, C2266&gt;B2266)), 1, 0)</f>
        <v>0</v>
      </c>
      <c r="E2267" s="4" t="n">
        <f aca="false" t="array" ref="E2267:E2267">INDEX($A$9:A2266, MAX(IF($D$9:D2266=1, ROW(D$9:$D2266)-ROW($D$9)+1, 0)))</f>
        <v>47016</v>
      </c>
      <c r="F2267" s="36" t="n">
        <f aca="false">(A2267-$A$2)/365.25</f>
        <v>8.65708418891171</v>
      </c>
      <c r="G2267" s="37" t="n">
        <f aca="false">INDEX('Default Prob'!$P$5:$P$14,MIN(1+_xlfn.IFNA(MATCH(F2267,'Default Prob'!$F$5:$F$14,1),0),COUNT('Default Prob'!$P$5:$P$14)))</f>
        <v>0.0346328858618064</v>
      </c>
      <c r="H2267" s="37" t="n">
        <f aca="false">H2266*EXP(-G2266*(F2267-F2266))</f>
        <v>0.705953506007104</v>
      </c>
      <c r="I2267" s="38" t="n">
        <f aca="false">H2266-H2267</f>
        <v>0.000200843408014961</v>
      </c>
      <c r="J2267" s="39" t="n">
        <f aca="false">INDEX('Default Prob'!$C$3:$C$20, _xlfn.IFNA(MATCH(F2267, 'Default Prob'!$B$3:$B$20, 1), 1))</f>
        <v>-0.00236</v>
      </c>
      <c r="K2267" s="40" t="n">
        <f aca="false">1/((1+J2267)^F2267)</f>
        <v>1.02066549939626</v>
      </c>
      <c r="L2267" s="41" t="n">
        <f aca="false">IF(AND(D2267, A2267 &lt;= $G$2), $D$5*$D$2*(A2267-E2267)/365.25, 0)</f>
        <v>0</v>
      </c>
      <c r="M2267" s="41" t="n">
        <f aca="false">IF(A2267&lt;=$G$2, $D$5*$D$2*(A2267-E2267)/365.25, 0)</f>
        <v>0</v>
      </c>
      <c r="N2267" s="42" t="n">
        <f aca="false">(L2267*H2267 + M2267*I2267) * K2267</f>
        <v>0</v>
      </c>
      <c r="O2267" s="43" t="n">
        <f aca="false">IF(A2267&lt;=$G$2, $D$2*(1-$D$3), 0)</f>
        <v>0</v>
      </c>
      <c r="P2267" s="44" t="n">
        <f aca="false">O2267*I2267*K2267</f>
        <v>0</v>
      </c>
    </row>
    <row r="2268" customFormat="false" ht="15" hidden="false" customHeight="false" outlineLevel="0" collapsed="false">
      <c r="A2268" s="4" t="n">
        <f aca="false">WORKDAY(A2267, 1)</f>
        <v>47057</v>
      </c>
      <c r="B2268" s="33" t="n">
        <f aca="false">DATE(2000, MONTH(A2268), DAY(A2268))</f>
        <v>36830</v>
      </c>
      <c r="C2268" s="33" t="n">
        <f aca="false">VLOOKUP(B2268, $R$9:$S$13, 2)</f>
        <v>36880</v>
      </c>
      <c r="D2268" s="34" t="n">
        <f aca="false">IF(OR(C2268=B2268, AND(C2268&lt;&gt;C2267, C2267&gt;B2267)), 1, 0)</f>
        <v>0</v>
      </c>
      <c r="E2268" s="4" t="n">
        <f aca="false" t="array" ref="E2268:E2268">INDEX($A$9:A2267, MAX(IF($D$9:D2267=1, ROW(D$9:$D2267)-ROW($D$9)+1, 0)))</f>
        <v>47016</v>
      </c>
      <c r="F2268" s="36" t="n">
        <f aca="false">(A2268-$A$2)/365.25</f>
        <v>8.65982203969884</v>
      </c>
      <c r="G2268" s="37" t="n">
        <f aca="false">INDEX('Default Prob'!$P$5:$P$14,MIN(1+_xlfn.IFNA(MATCH(F2268,'Default Prob'!$F$5:$F$14,1),0),COUNT('Default Prob'!$P$5:$P$14)))</f>
        <v>0.0346328858618064</v>
      </c>
      <c r="H2268" s="37" t="n">
        <f aca="false">H2267*EXP(-G2267*(F2268-F2267))</f>
        <v>0.705886570899367</v>
      </c>
      <c r="I2268" s="38" t="n">
        <f aca="false">H2267-H2268</f>
        <v>6.69351077371427E-005</v>
      </c>
      <c r="J2268" s="39" t="n">
        <f aca="false">INDEX('Default Prob'!$C$3:$C$20, _xlfn.IFNA(MATCH(F2268, 'Default Prob'!$B$3:$B$20, 1), 1))</f>
        <v>-0.00236</v>
      </c>
      <c r="K2268" s="40" t="n">
        <f aca="false">1/((1+J2268)^F2268)</f>
        <v>1.02067210206624</v>
      </c>
      <c r="L2268" s="41" t="n">
        <f aca="false">IF(AND(D2268, A2268 &lt;= $G$2), $D$5*$D$2*(A2268-E2268)/365.25, 0)</f>
        <v>0</v>
      </c>
      <c r="M2268" s="41" t="n">
        <f aca="false">IF(A2268&lt;=$G$2, $D$5*$D$2*(A2268-E2268)/365.25, 0)</f>
        <v>0</v>
      </c>
      <c r="N2268" s="42" t="n">
        <f aca="false">(L2268*H2268 + M2268*I2268) * K2268</f>
        <v>0</v>
      </c>
      <c r="O2268" s="43" t="n">
        <f aca="false">IF(A2268&lt;=$G$2, $D$2*(1-$D$3), 0)</f>
        <v>0</v>
      </c>
      <c r="P2268" s="44" t="n">
        <f aca="false">O2268*I2268*K2268</f>
        <v>0</v>
      </c>
    </row>
    <row r="2269" customFormat="false" ht="15" hidden="false" customHeight="false" outlineLevel="0" collapsed="false">
      <c r="A2269" s="4" t="n">
        <f aca="false">WORKDAY(A2268, 1)</f>
        <v>47058</v>
      </c>
      <c r="B2269" s="33" t="n">
        <f aca="false">DATE(2000, MONTH(A2269), DAY(A2269))</f>
        <v>36831</v>
      </c>
      <c r="C2269" s="33" t="n">
        <f aca="false">VLOOKUP(B2269, $R$9:$S$13, 2)</f>
        <v>36880</v>
      </c>
      <c r="D2269" s="34" t="n">
        <f aca="false">IF(OR(C2269=B2269, AND(C2269&lt;&gt;C2268, C2268&gt;B2268)), 1, 0)</f>
        <v>0</v>
      </c>
      <c r="E2269" s="4" t="n">
        <f aca="false" t="array" ref="E2269:E2269">INDEX($A$9:A2268, MAX(IF($D$9:D2268=1, ROW(D$9:$D2268)-ROW($D$9)+1, 0)))</f>
        <v>47016</v>
      </c>
      <c r="F2269" s="36" t="n">
        <f aca="false">(A2269-$A$2)/365.25</f>
        <v>8.66255989048597</v>
      </c>
      <c r="G2269" s="37" t="n">
        <f aca="false">INDEX('Default Prob'!$P$5:$P$14,MIN(1+_xlfn.IFNA(MATCH(F2269,'Default Prob'!$F$5:$F$14,1),0),COUNT('Default Prob'!$P$5:$P$14)))</f>
        <v>0.0346328858618064</v>
      </c>
      <c r="H2269" s="37" t="n">
        <f aca="false">H2268*EXP(-G2268*(F2269-F2268))</f>
        <v>0.705819642138094</v>
      </c>
      <c r="I2269" s="38" t="n">
        <f aca="false">H2268-H2269</f>
        <v>6.69287612730107E-005</v>
      </c>
      <c r="J2269" s="39" t="n">
        <f aca="false">INDEX('Default Prob'!$C$3:$C$20, _xlfn.IFNA(MATCH(F2269, 'Default Prob'!$B$3:$B$20, 1), 1))</f>
        <v>-0.00236</v>
      </c>
      <c r="K2269" s="40" t="n">
        <f aca="false">1/((1+J2269)^F2269)</f>
        <v>1.02067870477893</v>
      </c>
      <c r="L2269" s="41" t="n">
        <f aca="false">IF(AND(D2269, A2269 &lt;= $G$2), $D$5*$D$2*(A2269-E2269)/365.25, 0)</f>
        <v>0</v>
      </c>
      <c r="M2269" s="41" t="n">
        <f aca="false">IF(A2269&lt;=$G$2, $D$5*$D$2*(A2269-E2269)/365.25, 0)</f>
        <v>0</v>
      </c>
      <c r="N2269" s="42" t="n">
        <f aca="false">(L2269*H2269 + M2269*I2269) * K2269</f>
        <v>0</v>
      </c>
      <c r="O2269" s="43" t="n">
        <f aca="false">IF(A2269&lt;=$G$2, $D$2*(1-$D$3), 0)</f>
        <v>0</v>
      </c>
      <c r="P2269" s="44" t="n">
        <f aca="false">O2269*I2269*K2269</f>
        <v>0</v>
      </c>
    </row>
    <row r="2270" customFormat="false" ht="15" hidden="false" customHeight="false" outlineLevel="0" collapsed="false">
      <c r="A2270" s="4" t="n">
        <f aca="false">WORKDAY(A2269, 1)</f>
        <v>47059</v>
      </c>
      <c r="B2270" s="33" t="n">
        <f aca="false">DATE(2000, MONTH(A2270), DAY(A2270))</f>
        <v>36832</v>
      </c>
      <c r="C2270" s="33" t="n">
        <f aca="false">VLOOKUP(B2270, $R$9:$S$13, 2)</f>
        <v>36880</v>
      </c>
      <c r="D2270" s="34" t="n">
        <f aca="false">IF(OR(C2270=B2270, AND(C2270&lt;&gt;C2269, C2269&gt;B2269)), 1, 0)</f>
        <v>0</v>
      </c>
      <c r="E2270" s="4" t="n">
        <f aca="false" t="array" ref="E2270:E2270">INDEX($A$9:A2269, MAX(IF($D$9:D2269=1, ROW(D$9:$D2269)-ROW($D$9)+1, 0)))</f>
        <v>47016</v>
      </c>
      <c r="F2270" s="36" t="n">
        <f aca="false">(A2270-$A$2)/365.25</f>
        <v>8.6652977412731</v>
      </c>
      <c r="G2270" s="37" t="n">
        <f aca="false">INDEX('Default Prob'!$P$5:$P$14,MIN(1+_xlfn.IFNA(MATCH(F2270,'Default Prob'!$F$5:$F$14,1),0),COUNT('Default Prob'!$P$5:$P$14)))</f>
        <v>0.0346328858618064</v>
      </c>
      <c r="H2270" s="37" t="n">
        <f aca="false">H2269*EXP(-G2269*(F2270-F2269))</f>
        <v>0.705752719722684</v>
      </c>
      <c r="I2270" s="38" t="n">
        <f aca="false">H2269-H2270</f>
        <v>6.69224154103976E-005</v>
      </c>
      <c r="J2270" s="39" t="n">
        <f aca="false">INDEX('Default Prob'!$C$3:$C$20, _xlfn.IFNA(MATCH(F2270, 'Default Prob'!$B$3:$B$20, 1), 1))</f>
        <v>-0.00236</v>
      </c>
      <c r="K2270" s="40" t="n">
        <f aca="false">1/((1+J2270)^F2270)</f>
        <v>1.02068530753433</v>
      </c>
      <c r="L2270" s="41" t="n">
        <f aca="false">IF(AND(D2270, A2270 &lt;= $G$2), $D$5*$D$2*(A2270-E2270)/365.25, 0)</f>
        <v>0</v>
      </c>
      <c r="M2270" s="41" t="n">
        <f aca="false">IF(A2270&lt;=$G$2, $D$5*$D$2*(A2270-E2270)/365.25, 0)</f>
        <v>0</v>
      </c>
      <c r="N2270" s="42" t="n">
        <f aca="false">(L2270*H2270 + M2270*I2270) * K2270</f>
        <v>0</v>
      </c>
      <c r="O2270" s="43" t="n">
        <f aca="false">IF(A2270&lt;=$G$2, $D$2*(1-$D$3), 0)</f>
        <v>0</v>
      </c>
      <c r="P2270" s="44" t="n">
        <f aca="false">O2270*I2270*K2270</f>
        <v>0</v>
      </c>
    </row>
    <row r="2271" customFormat="false" ht="15" hidden="false" customHeight="false" outlineLevel="0" collapsed="false">
      <c r="A2271" s="4" t="n">
        <f aca="false">WORKDAY(A2270, 1)</f>
        <v>47060</v>
      </c>
      <c r="B2271" s="33" t="n">
        <f aca="false">DATE(2000, MONTH(A2271), DAY(A2271))</f>
        <v>36833</v>
      </c>
      <c r="C2271" s="33" t="n">
        <f aca="false">VLOOKUP(B2271, $R$9:$S$13, 2)</f>
        <v>36880</v>
      </c>
      <c r="D2271" s="34" t="n">
        <f aca="false">IF(OR(C2271=B2271, AND(C2271&lt;&gt;C2270, C2270&gt;B2270)), 1, 0)</f>
        <v>0</v>
      </c>
      <c r="E2271" s="4" t="n">
        <f aca="false" t="array" ref="E2271:E2271">INDEX($A$9:A2270, MAX(IF($D$9:D2270=1, ROW(D$9:$D2270)-ROW($D$9)+1, 0)))</f>
        <v>47016</v>
      </c>
      <c r="F2271" s="36" t="n">
        <f aca="false">(A2271-$A$2)/365.25</f>
        <v>8.66803559206023</v>
      </c>
      <c r="G2271" s="37" t="n">
        <f aca="false">INDEX('Default Prob'!$P$5:$P$14,MIN(1+_xlfn.IFNA(MATCH(F2271,'Default Prob'!$F$5:$F$14,1),0),COUNT('Default Prob'!$P$5:$P$14)))</f>
        <v>0.0346328858618064</v>
      </c>
      <c r="H2271" s="37" t="n">
        <f aca="false">H2270*EXP(-G2270*(F2271-F2270))</f>
        <v>0.705685803652534</v>
      </c>
      <c r="I2271" s="38" t="n">
        <f aca="false">H2270-H2271</f>
        <v>6.69160701497473E-005</v>
      </c>
      <c r="J2271" s="39" t="n">
        <f aca="false">INDEX('Default Prob'!$C$3:$C$20, _xlfn.IFNA(MATCH(F2271, 'Default Prob'!$B$3:$B$20, 1), 1))</f>
        <v>-0.00236</v>
      </c>
      <c r="K2271" s="40" t="n">
        <f aca="false">1/((1+J2271)^F2271)</f>
        <v>1.02069191033244</v>
      </c>
      <c r="L2271" s="41" t="n">
        <f aca="false">IF(AND(D2271, A2271 &lt;= $G$2), $D$5*$D$2*(A2271-E2271)/365.25, 0)</f>
        <v>0</v>
      </c>
      <c r="M2271" s="41" t="n">
        <f aca="false">IF(A2271&lt;=$G$2, $D$5*$D$2*(A2271-E2271)/365.25, 0)</f>
        <v>0</v>
      </c>
      <c r="N2271" s="42" t="n">
        <f aca="false">(L2271*H2271 + M2271*I2271) * K2271</f>
        <v>0</v>
      </c>
      <c r="O2271" s="43" t="n">
        <f aca="false">IF(A2271&lt;=$G$2, $D$2*(1-$D$3), 0)</f>
        <v>0</v>
      </c>
      <c r="P2271" s="44" t="n">
        <f aca="false">O2271*I2271*K2271</f>
        <v>0</v>
      </c>
    </row>
    <row r="2272" customFormat="false" ht="15" hidden="false" customHeight="false" outlineLevel="0" collapsed="false">
      <c r="A2272" s="4" t="n">
        <f aca="false">WORKDAY(A2271, 1)</f>
        <v>47063</v>
      </c>
      <c r="B2272" s="33" t="n">
        <f aca="false">DATE(2000, MONTH(A2272), DAY(A2272))</f>
        <v>36836</v>
      </c>
      <c r="C2272" s="33" t="n">
        <f aca="false">VLOOKUP(B2272, $R$9:$S$13, 2)</f>
        <v>36880</v>
      </c>
      <c r="D2272" s="34" t="n">
        <f aca="false">IF(OR(C2272=B2272, AND(C2272&lt;&gt;C2271, C2271&gt;B2271)), 1, 0)</f>
        <v>0</v>
      </c>
      <c r="E2272" s="4" t="n">
        <f aca="false" t="array" ref="E2272:E2272">INDEX($A$9:A2271, MAX(IF($D$9:D2271=1, ROW(D$9:$D2271)-ROW($D$9)+1, 0)))</f>
        <v>47016</v>
      </c>
      <c r="F2272" s="36" t="n">
        <f aca="false">(A2272-$A$2)/365.25</f>
        <v>8.67624914442163</v>
      </c>
      <c r="G2272" s="37" t="n">
        <f aca="false">INDEX('Default Prob'!$P$5:$P$14,MIN(1+_xlfn.IFNA(MATCH(F2272,'Default Prob'!$F$5:$F$14,1),0),COUNT('Default Prob'!$P$5:$P$14)))</f>
        <v>0.0346328858618064</v>
      </c>
      <c r="H2272" s="37" t="n">
        <f aca="false">H2271*EXP(-G2271*(F2272-F2271))</f>
        <v>0.705485093507634</v>
      </c>
      <c r="I2272" s="38" t="n">
        <f aca="false">H2271-H2272</f>
        <v>0.000200710144900529</v>
      </c>
      <c r="J2272" s="39" t="n">
        <f aca="false">INDEX('Default Prob'!$C$3:$C$20, _xlfn.IFNA(MATCH(F2272, 'Default Prob'!$B$3:$B$20, 1), 1))</f>
        <v>-0.00236</v>
      </c>
      <c r="K2272" s="40" t="n">
        <f aca="false">1/((1+J2272)^F2272)</f>
        <v>1.02071171898306</v>
      </c>
      <c r="L2272" s="41" t="n">
        <f aca="false">IF(AND(D2272, A2272 &lt;= $G$2), $D$5*$D$2*(A2272-E2272)/365.25, 0)</f>
        <v>0</v>
      </c>
      <c r="M2272" s="41" t="n">
        <f aca="false">IF(A2272&lt;=$G$2, $D$5*$D$2*(A2272-E2272)/365.25, 0)</f>
        <v>0</v>
      </c>
      <c r="N2272" s="42" t="n">
        <f aca="false">(L2272*H2272 + M2272*I2272) * K2272</f>
        <v>0</v>
      </c>
      <c r="O2272" s="43" t="n">
        <f aca="false">IF(A2272&lt;=$G$2, $D$2*(1-$D$3), 0)</f>
        <v>0</v>
      </c>
      <c r="P2272" s="44" t="n">
        <f aca="false">O2272*I2272*K2272</f>
        <v>0</v>
      </c>
    </row>
    <row r="2273" customFormat="false" ht="15" hidden="false" customHeight="false" outlineLevel="0" collapsed="false">
      <c r="A2273" s="4" t="n">
        <f aca="false">WORKDAY(A2272, 1)</f>
        <v>47064</v>
      </c>
      <c r="B2273" s="33" t="n">
        <f aca="false">DATE(2000, MONTH(A2273), DAY(A2273))</f>
        <v>36837</v>
      </c>
      <c r="C2273" s="33" t="n">
        <f aca="false">VLOOKUP(B2273, $R$9:$S$13, 2)</f>
        <v>36880</v>
      </c>
      <c r="D2273" s="34" t="n">
        <f aca="false">IF(OR(C2273=B2273, AND(C2273&lt;&gt;C2272, C2272&gt;B2272)), 1, 0)</f>
        <v>0</v>
      </c>
      <c r="E2273" s="4" t="n">
        <f aca="false" t="array" ref="E2273:E2273">INDEX($A$9:A2272, MAX(IF($D$9:D2272=1, ROW(D$9:$D2272)-ROW($D$9)+1, 0)))</f>
        <v>47016</v>
      </c>
      <c r="F2273" s="36" t="n">
        <f aca="false">(A2273-$A$2)/365.25</f>
        <v>8.67898699520876</v>
      </c>
      <c r="G2273" s="37" t="n">
        <f aca="false">INDEX('Default Prob'!$P$5:$P$14,MIN(1+_xlfn.IFNA(MATCH(F2273,'Default Prob'!$F$5:$F$14,1),0),COUNT('Default Prob'!$P$5:$P$14)))</f>
        <v>0.0346328858618064</v>
      </c>
      <c r="H2273" s="37" t="n">
        <f aca="false">H2272*EXP(-G2272*(F2273-F2272))</f>
        <v>0.705418202812511</v>
      </c>
      <c r="I2273" s="38" t="n">
        <f aca="false">H2272-H2273</f>
        <v>6.68906951223347E-005</v>
      </c>
      <c r="J2273" s="39" t="n">
        <f aca="false">INDEX('Default Prob'!$C$3:$C$20, _xlfn.IFNA(MATCH(F2273, 'Default Prob'!$B$3:$B$20, 1), 1))</f>
        <v>-0.00236</v>
      </c>
      <c r="K2273" s="40" t="n">
        <f aca="false">1/((1+J2273)^F2273)</f>
        <v>1.02071832195203</v>
      </c>
      <c r="L2273" s="41" t="n">
        <f aca="false">IF(AND(D2273, A2273 &lt;= $G$2), $D$5*$D$2*(A2273-E2273)/365.25, 0)</f>
        <v>0</v>
      </c>
      <c r="M2273" s="41" t="n">
        <f aca="false">IF(A2273&lt;=$G$2, $D$5*$D$2*(A2273-E2273)/365.25, 0)</f>
        <v>0</v>
      </c>
      <c r="N2273" s="42" t="n">
        <f aca="false">(L2273*H2273 + M2273*I2273) * K2273</f>
        <v>0</v>
      </c>
      <c r="O2273" s="43" t="n">
        <f aca="false">IF(A2273&lt;=$G$2, $D$2*(1-$D$3), 0)</f>
        <v>0</v>
      </c>
      <c r="P2273" s="44" t="n">
        <f aca="false">O2273*I2273*K2273</f>
        <v>0</v>
      </c>
    </row>
    <row r="2274" customFormat="false" ht="15" hidden="false" customHeight="false" outlineLevel="0" collapsed="false">
      <c r="A2274" s="4" t="n">
        <f aca="false">WORKDAY(A2273, 1)</f>
        <v>47065</v>
      </c>
      <c r="B2274" s="33" t="n">
        <f aca="false">DATE(2000, MONTH(A2274), DAY(A2274))</f>
        <v>36838</v>
      </c>
      <c r="C2274" s="33" t="n">
        <f aca="false">VLOOKUP(B2274, $R$9:$S$13, 2)</f>
        <v>36880</v>
      </c>
      <c r="D2274" s="34" t="n">
        <f aca="false">IF(OR(C2274=B2274, AND(C2274&lt;&gt;C2273, C2273&gt;B2273)), 1, 0)</f>
        <v>0</v>
      </c>
      <c r="E2274" s="4" t="n">
        <f aca="false" t="array" ref="E2274:E2274">INDEX($A$9:A2273, MAX(IF($D$9:D2273=1, ROW(D$9:$D2273)-ROW($D$9)+1, 0)))</f>
        <v>47016</v>
      </c>
      <c r="F2274" s="36" t="n">
        <f aca="false">(A2274-$A$2)/365.25</f>
        <v>8.68172484599589</v>
      </c>
      <c r="G2274" s="37" t="n">
        <f aca="false">INDEX('Default Prob'!$P$5:$P$14,MIN(1+_xlfn.IFNA(MATCH(F2274,'Default Prob'!$F$5:$F$14,1),0),COUNT('Default Prob'!$P$5:$P$14)))</f>
        <v>0.0346328858618064</v>
      </c>
      <c r="H2274" s="37" t="n">
        <f aca="false">H2273*EXP(-G2273*(F2274-F2273))</f>
        <v>0.705351318459642</v>
      </c>
      <c r="I2274" s="38" t="n">
        <f aca="false">H2273-H2274</f>
        <v>6.68843528690566E-005</v>
      </c>
      <c r="J2274" s="39" t="n">
        <f aca="false">INDEX('Default Prob'!$C$3:$C$20, _xlfn.IFNA(MATCH(F2274, 'Default Prob'!$B$3:$B$20, 1), 1))</f>
        <v>-0.00236</v>
      </c>
      <c r="K2274" s="40" t="n">
        <f aca="false">1/((1+J2274)^F2274)</f>
        <v>1.02072492496371</v>
      </c>
      <c r="L2274" s="41" t="n">
        <f aca="false">IF(AND(D2274, A2274 &lt;= $G$2), $D$5*$D$2*(A2274-E2274)/365.25, 0)</f>
        <v>0</v>
      </c>
      <c r="M2274" s="41" t="n">
        <f aca="false">IF(A2274&lt;=$G$2, $D$5*$D$2*(A2274-E2274)/365.25, 0)</f>
        <v>0</v>
      </c>
      <c r="N2274" s="42" t="n">
        <f aca="false">(L2274*H2274 + M2274*I2274) * K2274</f>
        <v>0</v>
      </c>
      <c r="O2274" s="43" t="n">
        <f aca="false">IF(A2274&lt;=$G$2, $D$2*(1-$D$3), 0)</f>
        <v>0</v>
      </c>
      <c r="P2274" s="44" t="n">
        <f aca="false">O2274*I2274*K2274</f>
        <v>0</v>
      </c>
    </row>
    <row r="2275" customFormat="false" ht="15" hidden="false" customHeight="false" outlineLevel="0" collapsed="false">
      <c r="A2275" s="4" t="n">
        <f aca="false">WORKDAY(A2274, 1)</f>
        <v>47066</v>
      </c>
      <c r="B2275" s="33" t="n">
        <f aca="false">DATE(2000, MONTH(A2275), DAY(A2275))</f>
        <v>36839</v>
      </c>
      <c r="C2275" s="33" t="n">
        <f aca="false">VLOOKUP(B2275, $R$9:$S$13, 2)</f>
        <v>36880</v>
      </c>
      <c r="D2275" s="34" t="n">
        <f aca="false">IF(OR(C2275=B2275, AND(C2275&lt;&gt;C2274, C2274&gt;B2274)), 1, 0)</f>
        <v>0</v>
      </c>
      <c r="E2275" s="4" t="n">
        <f aca="false" t="array" ref="E2275:E2275">INDEX($A$9:A2274, MAX(IF($D$9:D2274=1, ROW(D$9:$D2274)-ROW($D$9)+1, 0)))</f>
        <v>47016</v>
      </c>
      <c r="F2275" s="36" t="n">
        <f aca="false">(A2275-$A$2)/365.25</f>
        <v>8.68446269678303</v>
      </c>
      <c r="G2275" s="37" t="n">
        <f aca="false">INDEX('Default Prob'!$P$5:$P$14,MIN(1+_xlfn.IFNA(MATCH(F2275,'Default Prob'!$F$5:$F$14,1),0),COUNT('Default Prob'!$P$5:$P$14)))</f>
        <v>0.0346328858618064</v>
      </c>
      <c r="H2275" s="37" t="n">
        <f aca="false">H2274*EXP(-G2274*(F2275-F2274))</f>
        <v>0.705284440448425</v>
      </c>
      <c r="I2275" s="38" t="n">
        <f aca="false">H2274-H2275</f>
        <v>6.68780112172973E-005</v>
      </c>
      <c r="J2275" s="39" t="n">
        <f aca="false">INDEX('Default Prob'!$C$3:$C$20, _xlfn.IFNA(MATCH(F2275, 'Default Prob'!$B$3:$B$20, 1), 1))</f>
        <v>-0.00236</v>
      </c>
      <c r="K2275" s="40" t="n">
        <f aca="false">1/((1+J2275)^F2275)</f>
        <v>1.02073152801811</v>
      </c>
      <c r="L2275" s="41" t="n">
        <f aca="false">IF(AND(D2275, A2275 &lt;= $G$2), $D$5*$D$2*(A2275-E2275)/365.25, 0)</f>
        <v>0</v>
      </c>
      <c r="M2275" s="41" t="n">
        <f aca="false">IF(A2275&lt;=$G$2, $D$5*$D$2*(A2275-E2275)/365.25, 0)</f>
        <v>0</v>
      </c>
      <c r="N2275" s="42" t="n">
        <f aca="false">(L2275*H2275 + M2275*I2275) * K2275</f>
        <v>0</v>
      </c>
      <c r="O2275" s="43" t="n">
        <f aca="false">IF(A2275&lt;=$G$2, $D$2*(1-$D$3), 0)</f>
        <v>0</v>
      </c>
      <c r="P2275" s="44" t="n">
        <f aca="false">O2275*I2275*K2275</f>
        <v>0</v>
      </c>
    </row>
    <row r="2276" customFormat="false" ht="15" hidden="false" customHeight="false" outlineLevel="0" collapsed="false">
      <c r="A2276" s="4" t="n">
        <f aca="false">WORKDAY(A2275, 1)</f>
        <v>47067</v>
      </c>
      <c r="B2276" s="33" t="n">
        <f aca="false">DATE(2000, MONTH(A2276), DAY(A2276))</f>
        <v>36840</v>
      </c>
      <c r="C2276" s="33" t="n">
        <f aca="false">VLOOKUP(B2276, $R$9:$S$13, 2)</f>
        <v>36880</v>
      </c>
      <c r="D2276" s="34" t="n">
        <f aca="false">IF(OR(C2276=B2276, AND(C2276&lt;&gt;C2275, C2275&gt;B2275)), 1, 0)</f>
        <v>0</v>
      </c>
      <c r="E2276" s="4" t="n">
        <f aca="false" t="array" ref="E2276:E2276">INDEX($A$9:A2275, MAX(IF($D$9:D2275=1, ROW(D$9:$D2275)-ROW($D$9)+1, 0)))</f>
        <v>47016</v>
      </c>
      <c r="F2276" s="36" t="n">
        <f aca="false">(A2276-$A$2)/365.25</f>
        <v>8.68720054757016</v>
      </c>
      <c r="G2276" s="37" t="n">
        <f aca="false">INDEX('Default Prob'!$P$5:$P$14,MIN(1+_xlfn.IFNA(MATCH(F2276,'Default Prob'!$F$5:$F$14,1),0),COUNT('Default Prob'!$P$5:$P$14)))</f>
        <v>0.0346328858618064</v>
      </c>
      <c r="H2276" s="37" t="n">
        <f aca="false">H2275*EXP(-G2275*(F2276-F2275))</f>
        <v>0.705217568778258</v>
      </c>
      <c r="I2276" s="38" t="n">
        <f aca="false">H2275-H2276</f>
        <v>6.68716701667238E-005</v>
      </c>
      <c r="J2276" s="39" t="n">
        <f aca="false">INDEX('Default Prob'!$C$3:$C$20, _xlfn.IFNA(MATCH(F2276, 'Default Prob'!$B$3:$B$20, 1), 1))</f>
        <v>-0.00236</v>
      </c>
      <c r="K2276" s="40" t="n">
        <f aca="false">1/((1+J2276)^F2276)</f>
        <v>1.02073813111522</v>
      </c>
      <c r="L2276" s="41" t="n">
        <f aca="false">IF(AND(D2276, A2276 &lt;= $G$2), $D$5*$D$2*(A2276-E2276)/365.25, 0)</f>
        <v>0</v>
      </c>
      <c r="M2276" s="41" t="n">
        <f aca="false">IF(A2276&lt;=$G$2, $D$5*$D$2*(A2276-E2276)/365.25, 0)</f>
        <v>0</v>
      </c>
      <c r="N2276" s="42" t="n">
        <f aca="false">(L2276*H2276 + M2276*I2276) * K2276</f>
        <v>0</v>
      </c>
      <c r="O2276" s="43" t="n">
        <f aca="false">IF(A2276&lt;=$G$2, $D$2*(1-$D$3), 0)</f>
        <v>0</v>
      </c>
      <c r="P2276" s="44" t="n">
        <f aca="false">O2276*I2276*K2276</f>
        <v>0</v>
      </c>
    </row>
    <row r="2277" customFormat="false" ht="15" hidden="false" customHeight="false" outlineLevel="0" collapsed="false">
      <c r="A2277" s="4" t="n">
        <f aca="false">WORKDAY(A2276, 1)</f>
        <v>47070</v>
      </c>
      <c r="B2277" s="33" t="n">
        <f aca="false">DATE(2000, MONTH(A2277), DAY(A2277))</f>
        <v>36843</v>
      </c>
      <c r="C2277" s="33" t="n">
        <f aca="false">VLOOKUP(B2277, $R$9:$S$13, 2)</f>
        <v>36880</v>
      </c>
      <c r="D2277" s="34" t="n">
        <f aca="false">IF(OR(C2277=B2277, AND(C2277&lt;&gt;C2276, C2276&gt;B2276)), 1, 0)</f>
        <v>0</v>
      </c>
      <c r="E2277" s="4" t="n">
        <f aca="false" t="array" ref="E2277:E2277">INDEX($A$9:A2276, MAX(IF($D$9:D2276=1, ROW(D$9:$D2276)-ROW($D$9)+1, 0)))</f>
        <v>47016</v>
      </c>
      <c r="F2277" s="36" t="n">
        <f aca="false">(A2277-$A$2)/365.25</f>
        <v>8.69541409993155</v>
      </c>
      <c r="G2277" s="37" t="n">
        <f aca="false">INDEX('Default Prob'!$P$5:$P$14,MIN(1+_xlfn.IFNA(MATCH(F2277,'Default Prob'!$F$5:$F$14,1),0),COUNT('Default Prob'!$P$5:$P$14)))</f>
        <v>0.0346328858618064</v>
      </c>
      <c r="H2277" s="37" t="n">
        <f aca="false">H2276*EXP(-G2276*(F2277-F2276))</f>
        <v>0.705016991808049</v>
      </c>
      <c r="I2277" s="38" t="n">
        <f aca="false">H2276-H2277</f>
        <v>0.00020057697020881</v>
      </c>
      <c r="J2277" s="39" t="n">
        <f aca="false">INDEX('Default Prob'!$C$3:$C$20, _xlfn.IFNA(MATCH(F2277, 'Default Prob'!$B$3:$B$20, 1), 1))</f>
        <v>-0.00236</v>
      </c>
      <c r="K2277" s="40" t="n">
        <f aca="false">1/((1+J2277)^F2277)</f>
        <v>1.02075794066285</v>
      </c>
      <c r="L2277" s="41" t="n">
        <f aca="false">IF(AND(D2277, A2277 &lt;= $G$2), $D$5*$D$2*(A2277-E2277)/365.25, 0)</f>
        <v>0</v>
      </c>
      <c r="M2277" s="41" t="n">
        <f aca="false">IF(A2277&lt;=$G$2, $D$5*$D$2*(A2277-E2277)/365.25, 0)</f>
        <v>0</v>
      </c>
      <c r="N2277" s="42" t="n">
        <f aca="false">(L2277*H2277 + M2277*I2277) * K2277</f>
        <v>0</v>
      </c>
      <c r="O2277" s="43" t="n">
        <f aca="false">IF(A2277&lt;=$G$2, $D$2*(1-$D$3), 0)</f>
        <v>0</v>
      </c>
      <c r="P2277" s="44" t="n">
        <f aca="false">O2277*I2277*K2277</f>
        <v>0</v>
      </c>
    </row>
    <row r="2278" customFormat="false" ht="15" hidden="false" customHeight="false" outlineLevel="0" collapsed="false">
      <c r="A2278" s="4" t="n">
        <f aca="false">WORKDAY(A2277, 1)</f>
        <v>47071</v>
      </c>
      <c r="B2278" s="33" t="n">
        <f aca="false">DATE(2000, MONTH(A2278), DAY(A2278))</f>
        <v>36844</v>
      </c>
      <c r="C2278" s="33" t="n">
        <f aca="false">VLOOKUP(B2278, $R$9:$S$13, 2)</f>
        <v>36880</v>
      </c>
      <c r="D2278" s="34" t="n">
        <f aca="false">IF(OR(C2278=B2278, AND(C2278&lt;&gt;C2277, C2277&gt;B2277)), 1, 0)</f>
        <v>0</v>
      </c>
      <c r="E2278" s="4" t="n">
        <f aca="false" t="array" ref="E2278:E2278">INDEX($A$9:A2277, MAX(IF($D$9:D2277=1, ROW(D$9:$D2277)-ROW($D$9)+1, 0)))</f>
        <v>47016</v>
      </c>
      <c r="F2278" s="36" t="n">
        <f aca="false">(A2278-$A$2)/365.25</f>
        <v>8.69815195071869</v>
      </c>
      <c r="G2278" s="37" t="n">
        <f aca="false">INDEX('Default Prob'!$P$5:$P$14,MIN(1+_xlfn.IFNA(MATCH(F2278,'Default Prob'!$F$5:$F$14,1),0),COUNT('Default Prob'!$P$5:$P$14)))</f>
        <v>0.0346328858618064</v>
      </c>
      <c r="H2278" s="37" t="n">
        <f aca="false">H2277*EXP(-G2277*(F2278-F2277))</f>
        <v>0.704950145496073</v>
      </c>
      <c r="I2278" s="38" t="n">
        <f aca="false">H2277-H2278</f>
        <v>6.68463119760654E-005</v>
      </c>
      <c r="J2278" s="39" t="n">
        <f aca="false">INDEX('Default Prob'!$C$3:$C$20, _xlfn.IFNA(MATCH(F2278, 'Default Prob'!$B$3:$B$20, 1), 1))</f>
        <v>-0.00236</v>
      </c>
      <c r="K2278" s="40" t="n">
        <f aca="false">1/((1+J2278)^F2278)</f>
        <v>1.02076454393082</v>
      </c>
      <c r="L2278" s="41" t="n">
        <f aca="false">IF(AND(D2278, A2278 &lt;= $G$2), $D$5*$D$2*(A2278-E2278)/365.25, 0)</f>
        <v>0</v>
      </c>
      <c r="M2278" s="41" t="n">
        <f aca="false">IF(A2278&lt;=$G$2, $D$5*$D$2*(A2278-E2278)/365.25, 0)</f>
        <v>0</v>
      </c>
      <c r="N2278" s="42" t="n">
        <f aca="false">(L2278*H2278 + M2278*I2278) * K2278</f>
        <v>0</v>
      </c>
      <c r="O2278" s="43" t="n">
        <f aca="false">IF(A2278&lt;=$G$2, $D$2*(1-$D$3), 0)</f>
        <v>0</v>
      </c>
      <c r="P2278" s="44" t="n">
        <f aca="false">O2278*I2278*K2278</f>
        <v>0</v>
      </c>
    </row>
    <row r="2279" customFormat="false" ht="15" hidden="false" customHeight="false" outlineLevel="0" collapsed="false">
      <c r="A2279" s="4" t="n">
        <f aca="false">WORKDAY(A2278, 1)</f>
        <v>47072</v>
      </c>
      <c r="B2279" s="33" t="n">
        <f aca="false">DATE(2000, MONTH(A2279), DAY(A2279))</f>
        <v>36845</v>
      </c>
      <c r="C2279" s="33" t="n">
        <f aca="false">VLOOKUP(B2279, $R$9:$S$13, 2)</f>
        <v>36880</v>
      </c>
      <c r="D2279" s="34" t="n">
        <f aca="false">IF(OR(C2279=B2279, AND(C2279&lt;&gt;C2278, C2278&gt;B2278)), 1, 0)</f>
        <v>0</v>
      </c>
      <c r="E2279" s="4" t="n">
        <f aca="false" t="array" ref="E2279:E2279">INDEX($A$9:A2278, MAX(IF($D$9:D2278=1, ROW(D$9:$D2278)-ROW($D$9)+1, 0)))</f>
        <v>47016</v>
      </c>
      <c r="F2279" s="36" t="n">
        <f aca="false">(A2279-$A$2)/365.25</f>
        <v>8.70088980150582</v>
      </c>
      <c r="G2279" s="37" t="n">
        <f aca="false">INDEX('Default Prob'!$P$5:$P$14,MIN(1+_xlfn.IFNA(MATCH(F2279,'Default Prob'!$F$5:$F$14,1),0),COUNT('Default Prob'!$P$5:$P$14)))</f>
        <v>0.0346328858618064</v>
      </c>
      <c r="H2279" s="37" t="n">
        <f aca="false">H2278*EXP(-G2278*(F2279-F2278))</f>
        <v>0.704883305522142</v>
      </c>
      <c r="I2279" s="38" t="n">
        <f aca="false">H2278-H2279</f>
        <v>6.68399739311987E-005</v>
      </c>
      <c r="J2279" s="39" t="n">
        <f aca="false">INDEX('Default Prob'!$C$3:$C$20, _xlfn.IFNA(MATCH(F2279, 'Default Prob'!$B$3:$B$20, 1), 1))</f>
        <v>-0.00236</v>
      </c>
      <c r="K2279" s="40" t="n">
        <f aca="false">1/((1+J2279)^F2279)</f>
        <v>1.02077114724152</v>
      </c>
      <c r="L2279" s="41" t="n">
        <f aca="false">IF(AND(D2279, A2279 &lt;= $G$2), $D$5*$D$2*(A2279-E2279)/365.25, 0)</f>
        <v>0</v>
      </c>
      <c r="M2279" s="41" t="n">
        <f aca="false">IF(A2279&lt;=$G$2, $D$5*$D$2*(A2279-E2279)/365.25, 0)</f>
        <v>0</v>
      </c>
      <c r="N2279" s="42" t="n">
        <f aca="false">(L2279*H2279 + M2279*I2279) * K2279</f>
        <v>0</v>
      </c>
      <c r="O2279" s="43" t="n">
        <f aca="false">IF(A2279&lt;=$G$2, $D$2*(1-$D$3), 0)</f>
        <v>0</v>
      </c>
      <c r="P2279" s="44" t="n">
        <f aca="false">O2279*I2279*K2279</f>
        <v>0</v>
      </c>
    </row>
    <row r="2280" customFormat="false" ht="15" hidden="false" customHeight="false" outlineLevel="0" collapsed="false">
      <c r="A2280" s="4" t="n">
        <f aca="false">WORKDAY(A2279, 1)</f>
        <v>47073</v>
      </c>
      <c r="B2280" s="33" t="n">
        <f aca="false">DATE(2000, MONTH(A2280), DAY(A2280))</f>
        <v>36846</v>
      </c>
      <c r="C2280" s="33" t="n">
        <f aca="false">VLOOKUP(B2280, $R$9:$S$13, 2)</f>
        <v>36880</v>
      </c>
      <c r="D2280" s="34" t="n">
        <f aca="false">IF(OR(C2280=B2280, AND(C2280&lt;&gt;C2279, C2279&gt;B2279)), 1, 0)</f>
        <v>0</v>
      </c>
      <c r="E2280" s="4" t="n">
        <f aca="false" t="array" ref="E2280:E2280">INDEX($A$9:A2279, MAX(IF($D$9:D2279=1, ROW(D$9:$D2279)-ROW($D$9)+1, 0)))</f>
        <v>47016</v>
      </c>
      <c r="F2280" s="36" t="n">
        <f aca="false">(A2280-$A$2)/365.25</f>
        <v>8.70362765229295</v>
      </c>
      <c r="G2280" s="37" t="n">
        <f aca="false">INDEX('Default Prob'!$P$5:$P$14,MIN(1+_xlfn.IFNA(MATCH(F2280,'Default Prob'!$F$5:$F$14,1),0),COUNT('Default Prob'!$P$5:$P$14)))</f>
        <v>0.0346328858618064</v>
      </c>
      <c r="H2280" s="37" t="n">
        <f aca="false">H2279*EXP(-G2279*(F2280-F2279))</f>
        <v>0.704816471885655</v>
      </c>
      <c r="I2280" s="38" t="n">
        <f aca="false">H2279-H2280</f>
        <v>6.68336364869626E-005</v>
      </c>
      <c r="J2280" s="39" t="n">
        <f aca="false">INDEX('Default Prob'!$C$3:$C$20, _xlfn.IFNA(MATCH(F2280, 'Default Prob'!$B$3:$B$20, 1), 1))</f>
        <v>-0.00236</v>
      </c>
      <c r="K2280" s="40" t="n">
        <f aca="false">1/((1+J2280)^F2280)</f>
        <v>1.02077775059493</v>
      </c>
      <c r="L2280" s="41" t="n">
        <f aca="false">IF(AND(D2280, A2280 &lt;= $G$2), $D$5*$D$2*(A2280-E2280)/365.25, 0)</f>
        <v>0</v>
      </c>
      <c r="M2280" s="41" t="n">
        <f aca="false">IF(A2280&lt;=$G$2, $D$5*$D$2*(A2280-E2280)/365.25, 0)</f>
        <v>0</v>
      </c>
      <c r="N2280" s="42" t="n">
        <f aca="false">(L2280*H2280 + M2280*I2280) * K2280</f>
        <v>0</v>
      </c>
      <c r="O2280" s="43" t="n">
        <f aca="false">IF(A2280&lt;=$G$2, $D$2*(1-$D$3), 0)</f>
        <v>0</v>
      </c>
      <c r="P2280" s="44" t="n">
        <f aca="false">O2280*I2280*K2280</f>
        <v>0</v>
      </c>
    </row>
    <row r="2281" customFormat="false" ht="15" hidden="false" customHeight="false" outlineLevel="0" collapsed="false">
      <c r="A2281" s="4" t="n">
        <f aca="false">WORKDAY(A2280, 1)</f>
        <v>47074</v>
      </c>
      <c r="B2281" s="33" t="n">
        <f aca="false">DATE(2000, MONTH(A2281), DAY(A2281))</f>
        <v>36847</v>
      </c>
      <c r="C2281" s="33" t="n">
        <f aca="false">VLOOKUP(B2281, $R$9:$S$13, 2)</f>
        <v>36880</v>
      </c>
      <c r="D2281" s="34" t="n">
        <f aca="false">IF(OR(C2281=B2281, AND(C2281&lt;&gt;C2280, C2280&gt;B2280)), 1, 0)</f>
        <v>0</v>
      </c>
      <c r="E2281" s="4" t="n">
        <f aca="false" t="array" ref="E2281:E2281">INDEX($A$9:A2280, MAX(IF($D$9:D2280=1, ROW(D$9:$D2280)-ROW($D$9)+1, 0)))</f>
        <v>47016</v>
      </c>
      <c r="F2281" s="36" t="n">
        <f aca="false">(A2281-$A$2)/365.25</f>
        <v>8.70636550308008</v>
      </c>
      <c r="G2281" s="37" t="n">
        <f aca="false">INDEX('Default Prob'!$P$5:$P$14,MIN(1+_xlfn.IFNA(MATCH(F2281,'Default Prob'!$F$5:$F$14,1),0),COUNT('Default Prob'!$P$5:$P$14)))</f>
        <v>0.0346328858618064</v>
      </c>
      <c r="H2281" s="37" t="n">
        <f aca="false">H2280*EXP(-G2280*(F2281-F2280))</f>
        <v>0.704749644586011</v>
      </c>
      <c r="I2281" s="38" t="n">
        <f aca="false">H2280-H2281</f>
        <v>6.68272996439123E-005</v>
      </c>
      <c r="J2281" s="39" t="n">
        <f aca="false">INDEX('Default Prob'!$C$3:$C$20, _xlfn.IFNA(MATCH(F2281, 'Default Prob'!$B$3:$B$20, 1), 1))</f>
        <v>-0.00236</v>
      </c>
      <c r="K2281" s="40" t="n">
        <f aca="false">1/((1+J2281)^F2281)</f>
        <v>1.02078435399105</v>
      </c>
      <c r="L2281" s="41" t="n">
        <f aca="false">IF(AND(D2281, A2281 &lt;= $G$2), $D$5*$D$2*(A2281-E2281)/365.25, 0)</f>
        <v>0</v>
      </c>
      <c r="M2281" s="41" t="n">
        <f aca="false">IF(A2281&lt;=$G$2, $D$5*$D$2*(A2281-E2281)/365.25, 0)</f>
        <v>0</v>
      </c>
      <c r="N2281" s="42" t="n">
        <f aca="false">(L2281*H2281 + M2281*I2281) * K2281</f>
        <v>0</v>
      </c>
      <c r="O2281" s="43" t="n">
        <f aca="false">IF(A2281&lt;=$G$2, $D$2*(1-$D$3), 0)</f>
        <v>0</v>
      </c>
      <c r="P2281" s="44" t="n">
        <f aca="false">O2281*I2281*K2281</f>
        <v>0</v>
      </c>
    </row>
    <row r="2282" customFormat="false" ht="15" hidden="false" customHeight="false" outlineLevel="0" collapsed="false">
      <c r="A2282" s="4" t="n">
        <f aca="false">WORKDAY(A2281, 1)</f>
        <v>47077</v>
      </c>
      <c r="B2282" s="33" t="n">
        <f aca="false">DATE(2000, MONTH(A2282), DAY(A2282))</f>
        <v>36850</v>
      </c>
      <c r="C2282" s="33" t="n">
        <f aca="false">VLOOKUP(B2282, $R$9:$S$13, 2)</f>
        <v>36880</v>
      </c>
      <c r="D2282" s="34" t="n">
        <f aca="false">IF(OR(C2282=B2282, AND(C2282&lt;&gt;C2281, C2281&gt;B2281)), 1, 0)</f>
        <v>0</v>
      </c>
      <c r="E2282" s="4" t="n">
        <f aca="false" t="array" ref="E2282:E2282">INDEX($A$9:A2281, MAX(IF($D$9:D2281=1, ROW(D$9:$D2281)-ROW($D$9)+1, 0)))</f>
        <v>47016</v>
      </c>
      <c r="F2282" s="36" t="n">
        <f aca="false">(A2282-$A$2)/365.25</f>
        <v>8.71457905544148</v>
      </c>
      <c r="G2282" s="37" t="n">
        <f aca="false">INDEX('Default Prob'!$P$5:$P$14,MIN(1+_xlfn.IFNA(MATCH(F2282,'Default Prob'!$F$5:$F$14,1),0),COUNT('Default Prob'!$P$5:$P$14)))</f>
        <v>0.0346328858618064</v>
      </c>
      <c r="H2282" s="37" t="n">
        <f aca="false">H2281*EXP(-G2281*(F2282-F2281))</f>
        <v>0.704549200702131</v>
      </c>
      <c r="I2282" s="38" t="n">
        <f aca="false">H2281-H2282</f>
        <v>0.000200443883880519</v>
      </c>
      <c r="J2282" s="39" t="n">
        <f aca="false">INDEX('Default Prob'!$C$3:$C$20, _xlfn.IFNA(MATCH(F2282, 'Default Prob'!$B$3:$B$20, 1), 1))</f>
        <v>-0.00236</v>
      </c>
      <c r="K2282" s="40" t="n">
        <f aca="false">1/((1+J2282)^F2282)</f>
        <v>1.02080416443573</v>
      </c>
      <c r="L2282" s="41" t="n">
        <f aca="false">IF(AND(D2282, A2282 &lt;= $G$2), $D$5*$D$2*(A2282-E2282)/365.25, 0)</f>
        <v>0</v>
      </c>
      <c r="M2282" s="41" t="n">
        <f aca="false">IF(A2282&lt;=$G$2, $D$5*$D$2*(A2282-E2282)/365.25, 0)</f>
        <v>0</v>
      </c>
      <c r="N2282" s="42" t="n">
        <f aca="false">(L2282*H2282 + M2282*I2282) * K2282</f>
        <v>0</v>
      </c>
      <c r="O2282" s="43" t="n">
        <f aca="false">IF(A2282&lt;=$G$2, $D$2*(1-$D$3), 0)</f>
        <v>0</v>
      </c>
      <c r="P2282" s="44" t="n">
        <f aca="false">O2282*I2282*K2282</f>
        <v>0</v>
      </c>
    </row>
    <row r="2283" customFormat="false" ht="15" hidden="false" customHeight="false" outlineLevel="0" collapsed="false">
      <c r="A2283" s="4" t="n">
        <f aca="false">WORKDAY(A2282, 1)</f>
        <v>47078</v>
      </c>
      <c r="B2283" s="33" t="n">
        <f aca="false">DATE(2000, MONTH(A2283), DAY(A2283))</f>
        <v>36851</v>
      </c>
      <c r="C2283" s="33" t="n">
        <f aca="false">VLOOKUP(B2283, $R$9:$S$13, 2)</f>
        <v>36880</v>
      </c>
      <c r="D2283" s="34" t="n">
        <f aca="false">IF(OR(C2283=B2283, AND(C2283&lt;&gt;C2282, C2282&gt;B2282)), 1, 0)</f>
        <v>0</v>
      </c>
      <c r="E2283" s="4" t="n">
        <f aca="false" t="array" ref="E2283:E2283">INDEX($A$9:A2282, MAX(IF($D$9:D2282=1, ROW(D$9:$D2282)-ROW($D$9)+1, 0)))</f>
        <v>47016</v>
      </c>
      <c r="F2283" s="36" t="n">
        <f aca="false">(A2283-$A$2)/365.25</f>
        <v>8.71731690622861</v>
      </c>
      <c r="G2283" s="37" t="n">
        <f aca="false">INDEX('Default Prob'!$P$5:$P$14,MIN(1+_xlfn.IFNA(MATCH(F2283,'Default Prob'!$F$5:$F$14,1),0),COUNT('Default Prob'!$P$5:$P$14)))</f>
        <v>0.0346328858618064</v>
      </c>
      <c r="H2283" s="37" t="n">
        <f aca="false">H2282*EXP(-G2282*(F2283-F2282))</f>
        <v>0.704482398743852</v>
      </c>
      <c r="I2283" s="38" t="n">
        <f aca="false">H2282-H2283</f>
        <v>6.68019582789059E-005</v>
      </c>
      <c r="J2283" s="39" t="n">
        <f aca="false">INDEX('Default Prob'!$C$3:$C$20, _xlfn.IFNA(MATCH(F2283, 'Default Prob'!$B$3:$B$20, 1), 1))</f>
        <v>-0.00236</v>
      </c>
      <c r="K2283" s="40" t="n">
        <f aca="false">1/((1+J2283)^F2283)</f>
        <v>1.02081076800273</v>
      </c>
      <c r="L2283" s="41" t="n">
        <f aca="false">IF(AND(D2283, A2283 &lt;= $G$2), $D$5*$D$2*(A2283-E2283)/365.25, 0)</f>
        <v>0</v>
      </c>
      <c r="M2283" s="41" t="n">
        <f aca="false">IF(A2283&lt;=$G$2, $D$5*$D$2*(A2283-E2283)/365.25, 0)</f>
        <v>0</v>
      </c>
      <c r="N2283" s="42" t="n">
        <f aca="false">(L2283*H2283 + M2283*I2283) * K2283</f>
        <v>0</v>
      </c>
      <c r="O2283" s="43" t="n">
        <f aca="false">IF(A2283&lt;=$G$2, $D$2*(1-$D$3), 0)</f>
        <v>0</v>
      </c>
      <c r="P2283" s="44" t="n">
        <f aca="false">O2283*I2283*K2283</f>
        <v>0</v>
      </c>
    </row>
    <row r="2284" customFormat="false" ht="15" hidden="false" customHeight="false" outlineLevel="0" collapsed="false">
      <c r="A2284" s="4" t="n">
        <f aca="false">WORKDAY(A2283, 1)</f>
        <v>47079</v>
      </c>
      <c r="B2284" s="33" t="n">
        <f aca="false">DATE(2000, MONTH(A2284), DAY(A2284))</f>
        <v>36852</v>
      </c>
      <c r="C2284" s="33" t="n">
        <f aca="false">VLOOKUP(B2284, $R$9:$S$13, 2)</f>
        <v>36880</v>
      </c>
      <c r="D2284" s="34" t="n">
        <f aca="false">IF(OR(C2284=B2284, AND(C2284&lt;&gt;C2283, C2283&gt;B2283)), 1, 0)</f>
        <v>0</v>
      </c>
      <c r="E2284" s="4" t="n">
        <f aca="false" t="array" ref="E2284:E2284">INDEX($A$9:A2283, MAX(IF($D$9:D2283=1, ROW(D$9:$D2283)-ROW($D$9)+1, 0)))</f>
        <v>47016</v>
      </c>
      <c r="F2284" s="36" t="n">
        <f aca="false">(A2284-$A$2)/365.25</f>
        <v>8.72005475701574</v>
      </c>
      <c r="G2284" s="37" t="n">
        <f aca="false">INDEX('Default Prob'!$P$5:$P$14,MIN(1+_xlfn.IFNA(MATCH(F2284,'Default Prob'!$F$5:$F$14,1),0),COUNT('Default Prob'!$P$5:$P$14)))</f>
        <v>0.0346328858618064</v>
      </c>
      <c r="H2284" s="37" t="n">
        <f aca="false">H2283*EXP(-G2283*(F2284-F2283))</f>
        <v>0.704415603119413</v>
      </c>
      <c r="I2284" s="38" t="n">
        <f aca="false">H2283-H2284</f>
        <v>6.67956244392309E-005</v>
      </c>
      <c r="J2284" s="39" t="n">
        <f aca="false">INDEX('Default Prob'!$C$3:$C$20, _xlfn.IFNA(MATCH(F2284, 'Default Prob'!$B$3:$B$20, 1), 1))</f>
        <v>-0.00236</v>
      </c>
      <c r="K2284" s="40" t="n">
        <f aca="false">1/((1+J2284)^F2284)</f>
        <v>1.02081737161244</v>
      </c>
      <c r="L2284" s="41" t="n">
        <f aca="false">IF(AND(D2284, A2284 &lt;= $G$2), $D$5*$D$2*(A2284-E2284)/365.25, 0)</f>
        <v>0</v>
      </c>
      <c r="M2284" s="41" t="n">
        <f aca="false">IF(A2284&lt;=$G$2, $D$5*$D$2*(A2284-E2284)/365.25, 0)</f>
        <v>0</v>
      </c>
      <c r="N2284" s="42" t="n">
        <f aca="false">(L2284*H2284 + M2284*I2284) * K2284</f>
        <v>0</v>
      </c>
      <c r="O2284" s="43" t="n">
        <f aca="false">IF(A2284&lt;=$G$2, $D$2*(1-$D$3), 0)</f>
        <v>0</v>
      </c>
      <c r="P2284" s="44" t="n">
        <f aca="false">O2284*I2284*K2284</f>
        <v>0</v>
      </c>
    </row>
    <row r="2285" customFormat="false" ht="15" hidden="false" customHeight="false" outlineLevel="0" collapsed="false">
      <c r="A2285" s="4" t="n">
        <f aca="false">WORKDAY(A2284, 1)</f>
        <v>47080</v>
      </c>
      <c r="B2285" s="33" t="n">
        <f aca="false">DATE(2000, MONTH(A2285), DAY(A2285))</f>
        <v>36853</v>
      </c>
      <c r="C2285" s="33" t="n">
        <f aca="false">VLOOKUP(B2285, $R$9:$S$13, 2)</f>
        <v>36880</v>
      </c>
      <c r="D2285" s="34" t="n">
        <f aca="false">IF(OR(C2285=B2285, AND(C2285&lt;&gt;C2284, C2284&gt;B2284)), 1, 0)</f>
        <v>0</v>
      </c>
      <c r="E2285" s="4" t="n">
        <f aca="false" t="array" ref="E2285:E2285">INDEX($A$9:A2284, MAX(IF($D$9:D2284=1, ROW(D$9:$D2284)-ROW($D$9)+1, 0)))</f>
        <v>47016</v>
      </c>
      <c r="F2285" s="36" t="n">
        <f aca="false">(A2285-$A$2)/365.25</f>
        <v>8.72279260780288</v>
      </c>
      <c r="G2285" s="37" t="n">
        <f aca="false">INDEX('Default Prob'!$P$5:$P$14,MIN(1+_xlfn.IFNA(MATCH(F2285,'Default Prob'!$F$5:$F$14,1),0),COUNT('Default Prob'!$P$5:$P$14)))</f>
        <v>0.0346328858618064</v>
      </c>
      <c r="H2285" s="37" t="n">
        <f aca="false">H2284*EXP(-G2284*(F2285-F2284))</f>
        <v>0.704348813828212</v>
      </c>
      <c r="I2285" s="38" t="n">
        <f aca="false">H2284-H2285</f>
        <v>6.67892912002976E-005</v>
      </c>
      <c r="J2285" s="39" t="n">
        <f aca="false">INDEX('Default Prob'!$C$3:$C$20, _xlfn.IFNA(MATCH(F2285, 'Default Prob'!$B$3:$B$20, 1), 1))</f>
        <v>-0.00236</v>
      </c>
      <c r="K2285" s="40" t="n">
        <f aca="false">1/((1+J2285)^F2285)</f>
        <v>1.02082397526488</v>
      </c>
      <c r="L2285" s="41" t="n">
        <f aca="false">IF(AND(D2285, A2285 &lt;= $G$2), $D$5*$D$2*(A2285-E2285)/365.25, 0)</f>
        <v>0</v>
      </c>
      <c r="M2285" s="41" t="n">
        <f aca="false">IF(A2285&lt;=$G$2, $D$5*$D$2*(A2285-E2285)/365.25, 0)</f>
        <v>0</v>
      </c>
      <c r="N2285" s="42" t="n">
        <f aca="false">(L2285*H2285 + M2285*I2285) * K2285</f>
        <v>0</v>
      </c>
      <c r="O2285" s="43" t="n">
        <f aca="false">IF(A2285&lt;=$G$2, $D$2*(1-$D$3), 0)</f>
        <v>0</v>
      </c>
      <c r="P2285" s="44" t="n">
        <f aca="false">O2285*I2285*K2285</f>
        <v>0</v>
      </c>
    </row>
    <row r="2286" customFormat="false" ht="15" hidden="false" customHeight="false" outlineLevel="0" collapsed="false">
      <c r="A2286" s="4" t="n">
        <f aca="false">WORKDAY(A2285, 1)</f>
        <v>47081</v>
      </c>
      <c r="B2286" s="33" t="n">
        <f aca="false">DATE(2000, MONTH(A2286), DAY(A2286))</f>
        <v>36854</v>
      </c>
      <c r="C2286" s="33" t="n">
        <f aca="false">VLOOKUP(B2286, $R$9:$S$13, 2)</f>
        <v>36880</v>
      </c>
      <c r="D2286" s="34" t="n">
        <f aca="false">IF(OR(C2286=B2286, AND(C2286&lt;&gt;C2285, C2285&gt;B2285)), 1, 0)</f>
        <v>0</v>
      </c>
      <c r="E2286" s="4" t="n">
        <f aca="false" t="array" ref="E2286:E2286">INDEX($A$9:A2285, MAX(IF($D$9:D2285=1, ROW(D$9:$D2285)-ROW($D$9)+1, 0)))</f>
        <v>47016</v>
      </c>
      <c r="F2286" s="36" t="n">
        <f aca="false">(A2286-$A$2)/365.25</f>
        <v>8.72553045859001</v>
      </c>
      <c r="G2286" s="37" t="n">
        <f aca="false">INDEX('Default Prob'!$P$5:$P$14,MIN(1+_xlfn.IFNA(MATCH(F2286,'Default Prob'!$F$5:$F$14,1),0),COUNT('Default Prob'!$P$5:$P$14)))</f>
        <v>0.0346328858618064</v>
      </c>
      <c r="H2286" s="37" t="n">
        <f aca="false">H2285*EXP(-G2285*(F2286-F2285))</f>
        <v>0.704282030869651</v>
      </c>
      <c r="I2286" s="38" t="n">
        <f aca="false">H2285-H2286</f>
        <v>6.67829585615509E-005</v>
      </c>
      <c r="J2286" s="39" t="n">
        <f aca="false">INDEX('Default Prob'!$C$3:$C$20, _xlfn.IFNA(MATCH(F2286, 'Default Prob'!$B$3:$B$20, 1), 1))</f>
        <v>-0.00236</v>
      </c>
      <c r="K2286" s="40" t="n">
        <f aca="false">1/((1+J2286)^F2286)</f>
        <v>1.02083057896003</v>
      </c>
      <c r="L2286" s="41" t="n">
        <f aca="false">IF(AND(D2286, A2286 &lt;= $G$2), $D$5*$D$2*(A2286-E2286)/365.25, 0)</f>
        <v>0</v>
      </c>
      <c r="M2286" s="41" t="n">
        <f aca="false">IF(A2286&lt;=$G$2, $D$5*$D$2*(A2286-E2286)/365.25, 0)</f>
        <v>0</v>
      </c>
      <c r="N2286" s="42" t="n">
        <f aca="false">(L2286*H2286 + M2286*I2286) * K2286</f>
        <v>0</v>
      </c>
      <c r="O2286" s="43" t="n">
        <f aca="false">IF(A2286&lt;=$G$2, $D$2*(1-$D$3), 0)</f>
        <v>0</v>
      </c>
      <c r="P2286" s="44" t="n">
        <f aca="false">O2286*I2286*K2286</f>
        <v>0</v>
      </c>
    </row>
    <row r="2287" customFormat="false" ht="15" hidden="false" customHeight="false" outlineLevel="0" collapsed="false">
      <c r="A2287" s="4" t="n">
        <f aca="false">WORKDAY(A2286, 1)</f>
        <v>47084</v>
      </c>
      <c r="B2287" s="33" t="n">
        <f aca="false">DATE(2000, MONTH(A2287), DAY(A2287))</f>
        <v>36857</v>
      </c>
      <c r="C2287" s="33" t="n">
        <f aca="false">VLOOKUP(B2287, $R$9:$S$13, 2)</f>
        <v>36880</v>
      </c>
      <c r="D2287" s="34" t="n">
        <f aca="false">IF(OR(C2287=B2287, AND(C2287&lt;&gt;C2286, C2286&gt;B2286)), 1, 0)</f>
        <v>0</v>
      </c>
      <c r="E2287" s="4" t="n">
        <f aca="false" t="array" ref="E2287:E2287">INDEX($A$9:A2286, MAX(IF($D$9:D2286=1, ROW(D$9:$D2286)-ROW($D$9)+1, 0)))</f>
        <v>47016</v>
      </c>
      <c r="F2287" s="36" t="n">
        <f aca="false">(A2287-$A$2)/365.25</f>
        <v>8.7337440109514</v>
      </c>
      <c r="G2287" s="37" t="n">
        <f aca="false">INDEX('Default Prob'!$P$5:$P$14,MIN(1+_xlfn.IFNA(MATCH(F2287,'Default Prob'!$F$5:$F$14,1),0),COUNT('Default Prob'!$P$5:$P$14)))</f>
        <v>0.0346328858618064</v>
      </c>
      <c r="H2287" s="37" t="n">
        <f aca="false">H2286*EXP(-G2286*(F2287-F2286))</f>
        <v>0.704081719983793</v>
      </c>
      <c r="I2287" s="38" t="n">
        <f aca="false">H2286-H2287</f>
        <v>0.000200310885857591</v>
      </c>
      <c r="J2287" s="39" t="n">
        <f aca="false">INDEX('Default Prob'!$C$3:$C$20, _xlfn.IFNA(MATCH(F2287, 'Default Prob'!$B$3:$B$20, 1), 1))</f>
        <v>-0.00236</v>
      </c>
      <c r="K2287" s="40" t="n">
        <f aca="false">1/((1+J2287)^F2287)</f>
        <v>1.0208503903018</v>
      </c>
      <c r="L2287" s="41" t="n">
        <f aca="false">IF(AND(D2287, A2287 &lt;= $G$2), $D$5*$D$2*(A2287-E2287)/365.25, 0)</f>
        <v>0</v>
      </c>
      <c r="M2287" s="41" t="n">
        <f aca="false">IF(A2287&lt;=$G$2, $D$5*$D$2*(A2287-E2287)/365.25, 0)</f>
        <v>0</v>
      </c>
      <c r="N2287" s="42" t="n">
        <f aca="false">(L2287*H2287 + M2287*I2287) * K2287</f>
        <v>0</v>
      </c>
      <c r="O2287" s="43" t="n">
        <f aca="false">IF(A2287&lt;=$G$2, $D$2*(1-$D$3), 0)</f>
        <v>0</v>
      </c>
      <c r="P2287" s="44" t="n">
        <f aca="false">O2287*I2287*K2287</f>
        <v>0</v>
      </c>
    </row>
    <row r="2288" customFormat="false" ht="15" hidden="false" customHeight="false" outlineLevel="0" collapsed="false">
      <c r="A2288" s="4" t="n">
        <f aca="false">WORKDAY(A2287, 1)</f>
        <v>47085</v>
      </c>
      <c r="B2288" s="33" t="n">
        <f aca="false">DATE(2000, MONTH(A2288), DAY(A2288))</f>
        <v>36858</v>
      </c>
      <c r="C2288" s="33" t="n">
        <f aca="false">VLOOKUP(B2288, $R$9:$S$13, 2)</f>
        <v>36880</v>
      </c>
      <c r="D2288" s="34" t="n">
        <f aca="false">IF(OR(C2288=B2288, AND(C2288&lt;&gt;C2287, C2287&gt;B2287)), 1, 0)</f>
        <v>0</v>
      </c>
      <c r="E2288" s="4" t="n">
        <f aca="false" t="array" ref="E2288:E2288">INDEX($A$9:A2287, MAX(IF($D$9:D2287=1, ROW(D$9:$D2287)-ROW($D$9)+1, 0)))</f>
        <v>47016</v>
      </c>
      <c r="F2288" s="36" t="n">
        <f aca="false">(A2288-$A$2)/365.25</f>
        <v>8.73648186173854</v>
      </c>
      <c r="G2288" s="37" t="n">
        <f aca="false">INDEX('Default Prob'!$P$5:$P$14,MIN(1+_xlfn.IFNA(MATCH(F2288,'Default Prob'!$F$5:$F$14,1),0),COUNT('Default Prob'!$P$5:$P$14)))</f>
        <v>0.0346328858618064</v>
      </c>
      <c r="H2288" s="37" t="n">
        <f aca="false">H2287*EXP(-G2287*(F2288-F2287))</f>
        <v>0.704014962349782</v>
      </c>
      <c r="I2288" s="38" t="n">
        <f aca="false">H2287-H2288</f>
        <v>6.67576340110942E-005</v>
      </c>
      <c r="J2288" s="39" t="n">
        <f aca="false">INDEX('Default Prob'!$C$3:$C$20, _xlfn.IFNA(MATCH(F2288, 'Default Prob'!$B$3:$B$20, 1), 1))</f>
        <v>-0.00236</v>
      </c>
      <c r="K2288" s="40" t="n">
        <f aca="false">1/((1+J2288)^F2288)</f>
        <v>1.02085699416783</v>
      </c>
      <c r="L2288" s="41" t="n">
        <f aca="false">IF(AND(D2288, A2288 &lt;= $G$2), $D$5*$D$2*(A2288-E2288)/365.25, 0)</f>
        <v>0</v>
      </c>
      <c r="M2288" s="41" t="n">
        <f aca="false">IF(A2288&lt;=$G$2, $D$5*$D$2*(A2288-E2288)/365.25, 0)</f>
        <v>0</v>
      </c>
      <c r="N2288" s="42" t="n">
        <f aca="false">(L2288*H2288 + M2288*I2288) * K2288</f>
        <v>0</v>
      </c>
      <c r="O2288" s="43" t="n">
        <f aca="false">IF(A2288&lt;=$G$2, $D$2*(1-$D$3), 0)</f>
        <v>0</v>
      </c>
      <c r="P2288" s="44" t="n">
        <f aca="false">O2288*I2288*K2288</f>
        <v>0</v>
      </c>
    </row>
    <row r="2289" customFormat="false" ht="15" hidden="false" customHeight="false" outlineLevel="0" collapsed="false">
      <c r="A2289" s="4" t="n">
        <f aca="false">WORKDAY(A2288, 1)</f>
        <v>47086</v>
      </c>
      <c r="B2289" s="33" t="n">
        <f aca="false">DATE(2000, MONTH(A2289), DAY(A2289))</f>
        <v>36859</v>
      </c>
      <c r="C2289" s="33" t="n">
        <f aca="false">VLOOKUP(B2289, $R$9:$S$13, 2)</f>
        <v>36880</v>
      </c>
      <c r="D2289" s="34" t="n">
        <f aca="false">IF(OR(C2289=B2289, AND(C2289&lt;&gt;C2288, C2288&gt;B2288)), 1, 0)</f>
        <v>0</v>
      </c>
      <c r="E2289" s="4" t="n">
        <f aca="false" t="array" ref="E2289:E2289">INDEX($A$9:A2288, MAX(IF($D$9:D2288=1, ROW(D$9:$D2288)-ROW($D$9)+1, 0)))</f>
        <v>47016</v>
      </c>
      <c r="F2289" s="36" t="n">
        <f aca="false">(A2289-$A$2)/365.25</f>
        <v>8.73921971252567</v>
      </c>
      <c r="G2289" s="37" t="n">
        <f aca="false">INDEX('Default Prob'!$P$5:$P$14,MIN(1+_xlfn.IFNA(MATCH(F2289,'Default Prob'!$F$5:$F$14,1),0),COUNT('Default Prob'!$P$5:$P$14)))</f>
        <v>0.0346328858618064</v>
      </c>
      <c r="H2289" s="37" t="n">
        <f aca="false">H2288*EXP(-G2288*(F2289-F2288))</f>
        <v>0.703948211045408</v>
      </c>
      <c r="I2289" s="38" t="n">
        <f aca="false">H2288-H2289</f>
        <v>6.67513043740575E-005</v>
      </c>
      <c r="J2289" s="39" t="n">
        <f aca="false">INDEX('Default Prob'!$C$3:$C$20, _xlfn.IFNA(MATCH(F2289, 'Default Prob'!$B$3:$B$20, 1), 1))</f>
        <v>-0.00236</v>
      </c>
      <c r="K2289" s="40" t="n">
        <f aca="false">1/((1+J2289)^F2289)</f>
        <v>1.02086359807658</v>
      </c>
      <c r="L2289" s="41" t="n">
        <f aca="false">IF(AND(D2289, A2289 &lt;= $G$2), $D$5*$D$2*(A2289-E2289)/365.25, 0)</f>
        <v>0</v>
      </c>
      <c r="M2289" s="41" t="n">
        <f aca="false">IF(A2289&lt;=$G$2, $D$5*$D$2*(A2289-E2289)/365.25, 0)</f>
        <v>0</v>
      </c>
      <c r="N2289" s="42" t="n">
        <f aca="false">(L2289*H2289 + M2289*I2289) * K2289</f>
        <v>0</v>
      </c>
      <c r="O2289" s="43" t="n">
        <f aca="false">IF(A2289&lt;=$G$2, $D$2*(1-$D$3), 0)</f>
        <v>0</v>
      </c>
      <c r="P2289" s="44" t="n">
        <f aca="false">O2289*I2289*K2289</f>
        <v>0</v>
      </c>
    </row>
    <row r="2290" customFormat="false" ht="15" hidden="false" customHeight="false" outlineLevel="0" collapsed="false">
      <c r="A2290" s="4" t="n">
        <f aca="false">WORKDAY(A2289, 1)</f>
        <v>47087</v>
      </c>
      <c r="B2290" s="33" t="n">
        <f aca="false">DATE(2000, MONTH(A2290), DAY(A2290))</f>
        <v>36860</v>
      </c>
      <c r="C2290" s="33" t="n">
        <f aca="false">VLOOKUP(B2290, $R$9:$S$13, 2)</f>
        <v>36880</v>
      </c>
      <c r="D2290" s="34" t="n">
        <f aca="false">IF(OR(C2290=B2290, AND(C2290&lt;&gt;C2289, C2289&gt;B2289)), 1, 0)</f>
        <v>0</v>
      </c>
      <c r="E2290" s="4" t="n">
        <f aca="false" t="array" ref="E2290:E2290">INDEX($A$9:A2289, MAX(IF($D$9:D2289=1, ROW(D$9:$D2289)-ROW($D$9)+1, 0)))</f>
        <v>47016</v>
      </c>
      <c r="F2290" s="36" t="n">
        <f aca="false">(A2290-$A$2)/365.25</f>
        <v>8.7419575633128</v>
      </c>
      <c r="G2290" s="37" t="n">
        <f aca="false">INDEX('Default Prob'!$P$5:$P$14,MIN(1+_xlfn.IFNA(MATCH(F2290,'Default Prob'!$F$5:$F$14,1),0),COUNT('Default Prob'!$P$5:$P$14)))</f>
        <v>0.0346328858618064</v>
      </c>
      <c r="H2290" s="37" t="n">
        <f aca="false">H2289*EXP(-G2289*(F2290-F2289))</f>
        <v>0.703881466070071</v>
      </c>
      <c r="I2290" s="38" t="n">
        <f aca="false">H2289-H2290</f>
        <v>6.67449753373184E-005</v>
      </c>
      <c r="J2290" s="39" t="n">
        <f aca="false">INDEX('Default Prob'!$C$3:$C$20, _xlfn.IFNA(MATCH(F2290, 'Default Prob'!$B$3:$B$20, 1), 1))</f>
        <v>-0.00236</v>
      </c>
      <c r="K2290" s="40" t="n">
        <f aca="false">1/((1+J2290)^F2290)</f>
        <v>1.02087020202806</v>
      </c>
      <c r="L2290" s="41" t="n">
        <f aca="false">IF(AND(D2290, A2290 &lt;= $G$2), $D$5*$D$2*(A2290-E2290)/365.25, 0)</f>
        <v>0</v>
      </c>
      <c r="M2290" s="41" t="n">
        <f aca="false">IF(A2290&lt;=$G$2, $D$5*$D$2*(A2290-E2290)/365.25, 0)</f>
        <v>0</v>
      </c>
      <c r="N2290" s="42" t="n">
        <f aca="false">(L2290*H2290 + M2290*I2290) * K2290</f>
        <v>0</v>
      </c>
      <c r="O2290" s="43" t="n">
        <f aca="false">IF(A2290&lt;=$G$2, $D$2*(1-$D$3), 0)</f>
        <v>0</v>
      </c>
      <c r="P2290" s="44" t="n">
        <f aca="false">O2290*I2290*K2290</f>
        <v>0</v>
      </c>
    </row>
    <row r="2291" customFormat="false" ht="15" hidden="false" customHeight="false" outlineLevel="0" collapsed="false">
      <c r="A2291" s="4" t="n">
        <f aca="false">WORKDAY(A2290, 1)</f>
        <v>47088</v>
      </c>
      <c r="B2291" s="33" t="n">
        <f aca="false">DATE(2000, MONTH(A2291), DAY(A2291))</f>
        <v>36861</v>
      </c>
      <c r="C2291" s="33" t="n">
        <f aca="false">VLOOKUP(B2291, $R$9:$S$13, 2)</f>
        <v>36880</v>
      </c>
      <c r="D2291" s="34" t="n">
        <f aca="false">IF(OR(C2291=B2291, AND(C2291&lt;&gt;C2290, C2290&gt;B2290)), 1, 0)</f>
        <v>0</v>
      </c>
      <c r="E2291" s="4" t="n">
        <f aca="false" t="array" ref="E2291:E2291">INDEX($A$9:A2290, MAX(IF($D$9:D2290=1, ROW(D$9:$D2290)-ROW($D$9)+1, 0)))</f>
        <v>47016</v>
      </c>
      <c r="F2291" s="36" t="n">
        <f aca="false">(A2291-$A$2)/365.25</f>
        <v>8.74469541409993</v>
      </c>
      <c r="G2291" s="37" t="n">
        <f aca="false">INDEX('Default Prob'!$P$5:$P$14,MIN(1+_xlfn.IFNA(MATCH(F2291,'Default Prob'!$F$5:$F$14,1),0),COUNT('Default Prob'!$P$5:$P$14)))</f>
        <v>0.0346328858618064</v>
      </c>
      <c r="H2291" s="37" t="n">
        <f aca="false">H2290*EXP(-G2290*(F2291-F2290))</f>
        <v>0.70381472742317</v>
      </c>
      <c r="I2291" s="38" t="n">
        <f aca="false">H2290-H2291</f>
        <v>6.67386469004327E-005</v>
      </c>
      <c r="J2291" s="39" t="n">
        <f aca="false">INDEX('Default Prob'!$C$3:$C$20, _xlfn.IFNA(MATCH(F2291, 'Default Prob'!$B$3:$B$20, 1), 1))</f>
        <v>-0.00236</v>
      </c>
      <c r="K2291" s="40" t="n">
        <f aca="false">1/((1+J2291)^F2291)</f>
        <v>1.02087680602225</v>
      </c>
      <c r="L2291" s="41" t="n">
        <f aca="false">IF(AND(D2291, A2291 &lt;= $G$2), $D$5*$D$2*(A2291-E2291)/365.25, 0)</f>
        <v>0</v>
      </c>
      <c r="M2291" s="41" t="n">
        <f aca="false">IF(A2291&lt;=$G$2, $D$5*$D$2*(A2291-E2291)/365.25, 0)</f>
        <v>0</v>
      </c>
      <c r="N2291" s="42" t="n">
        <f aca="false">(L2291*H2291 + M2291*I2291) * K2291</f>
        <v>0</v>
      </c>
      <c r="O2291" s="43" t="n">
        <f aca="false">IF(A2291&lt;=$G$2, $D$2*(1-$D$3), 0)</f>
        <v>0</v>
      </c>
      <c r="P2291" s="44" t="n">
        <f aca="false">O2291*I2291*K2291</f>
        <v>0</v>
      </c>
    </row>
    <row r="2292" customFormat="false" ht="15" hidden="false" customHeight="false" outlineLevel="0" collapsed="false">
      <c r="A2292" s="4" t="n">
        <f aca="false">WORKDAY(A2291, 1)</f>
        <v>47091</v>
      </c>
      <c r="B2292" s="33" t="n">
        <f aca="false">DATE(2000, MONTH(A2292), DAY(A2292))</f>
        <v>36864</v>
      </c>
      <c r="C2292" s="33" t="n">
        <f aca="false">VLOOKUP(B2292, $R$9:$S$13, 2)</f>
        <v>36880</v>
      </c>
      <c r="D2292" s="34" t="n">
        <f aca="false">IF(OR(C2292=B2292, AND(C2292&lt;&gt;C2291, C2291&gt;B2291)), 1, 0)</f>
        <v>0</v>
      </c>
      <c r="E2292" s="4" t="n">
        <f aca="false" t="array" ref="E2292:E2292">INDEX($A$9:A2291, MAX(IF($D$9:D2291=1, ROW(D$9:$D2291)-ROW($D$9)+1, 0)))</f>
        <v>47016</v>
      </c>
      <c r="F2292" s="36" t="n">
        <f aca="false">(A2292-$A$2)/365.25</f>
        <v>8.75290896646133</v>
      </c>
      <c r="G2292" s="37" t="n">
        <f aca="false">INDEX('Default Prob'!$P$5:$P$14,MIN(1+_xlfn.IFNA(MATCH(F2292,'Default Prob'!$F$5:$F$14,1),0),COUNT('Default Prob'!$P$5:$P$14)))</f>
        <v>0.0346328858618064</v>
      </c>
      <c r="H2292" s="37" t="n">
        <f aca="false">H2291*EXP(-G2291*(F2292-F2291))</f>
        <v>0.703614549447089</v>
      </c>
      <c r="I2292" s="38" t="n">
        <f aca="false">H2291-H2292</f>
        <v>0.000200177976081073</v>
      </c>
      <c r="J2292" s="39" t="n">
        <f aca="false">INDEX('Default Prob'!$C$3:$C$20, _xlfn.IFNA(MATCH(F2292, 'Default Prob'!$B$3:$B$20, 1), 1))</f>
        <v>-0.00236</v>
      </c>
      <c r="K2292" s="40" t="n">
        <f aca="false">1/((1+J2292)^F2292)</f>
        <v>1.02089661826115</v>
      </c>
      <c r="L2292" s="41" t="n">
        <f aca="false">IF(AND(D2292, A2292 &lt;= $G$2), $D$5*$D$2*(A2292-E2292)/365.25, 0)</f>
        <v>0</v>
      </c>
      <c r="M2292" s="41" t="n">
        <f aca="false">IF(A2292&lt;=$G$2, $D$5*$D$2*(A2292-E2292)/365.25, 0)</f>
        <v>0</v>
      </c>
      <c r="N2292" s="42" t="n">
        <f aca="false">(L2292*H2292 + M2292*I2292) * K2292</f>
        <v>0</v>
      </c>
      <c r="O2292" s="43" t="n">
        <f aca="false">IF(A2292&lt;=$G$2, $D$2*(1-$D$3), 0)</f>
        <v>0</v>
      </c>
      <c r="P2292" s="44" t="n">
        <f aca="false">O2292*I2292*K2292</f>
        <v>0</v>
      </c>
    </row>
    <row r="2293" customFormat="false" ht="15" hidden="false" customHeight="false" outlineLevel="0" collapsed="false">
      <c r="A2293" s="4" t="n">
        <f aca="false">WORKDAY(A2292, 1)</f>
        <v>47092</v>
      </c>
      <c r="B2293" s="33" t="n">
        <f aca="false">DATE(2000, MONTH(A2293), DAY(A2293))</f>
        <v>36865</v>
      </c>
      <c r="C2293" s="33" t="n">
        <f aca="false">VLOOKUP(B2293, $R$9:$S$13, 2)</f>
        <v>36880</v>
      </c>
      <c r="D2293" s="34" t="n">
        <f aca="false">IF(OR(C2293=B2293, AND(C2293&lt;&gt;C2292, C2292&gt;B2292)), 1, 0)</f>
        <v>0</v>
      </c>
      <c r="E2293" s="4" t="n">
        <f aca="false" t="array" ref="E2293:E2293">INDEX($A$9:A2292, MAX(IF($D$9:D2292=1, ROW(D$9:$D2292)-ROW($D$9)+1, 0)))</f>
        <v>47016</v>
      </c>
      <c r="F2293" s="36" t="n">
        <f aca="false">(A2293-$A$2)/365.25</f>
        <v>8.75564681724846</v>
      </c>
      <c r="G2293" s="37" t="n">
        <f aca="false">INDEX('Default Prob'!$P$5:$P$14,MIN(1+_xlfn.IFNA(MATCH(F2293,'Default Prob'!$F$5:$F$14,1),0),COUNT('Default Prob'!$P$5:$P$14)))</f>
        <v>0.0346328858618064</v>
      </c>
      <c r="H2293" s="37" t="n">
        <f aca="false">H2292*EXP(-G2292*(F2293-F2292))</f>
        <v>0.703547836107936</v>
      </c>
      <c r="I2293" s="38" t="n">
        <f aca="false">H2292-H2293</f>
        <v>6.67133391532015E-005</v>
      </c>
      <c r="J2293" s="39" t="n">
        <f aca="false">INDEX('Default Prob'!$C$3:$C$20, _xlfn.IFNA(MATCH(F2293, 'Default Prob'!$B$3:$B$20, 1), 1))</f>
        <v>-0.00236</v>
      </c>
      <c r="K2293" s="40" t="n">
        <f aca="false">1/((1+J2293)^F2293)</f>
        <v>1.02090322242623</v>
      </c>
      <c r="L2293" s="41" t="n">
        <f aca="false">IF(AND(D2293, A2293 &lt;= $G$2), $D$5*$D$2*(A2293-E2293)/365.25, 0)</f>
        <v>0</v>
      </c>
      <c r="M2293" s="41" t="n">
        <f aca="false">IF(A2293&lt;=$G$2, $D$5*$D$2*(A2293-E2293)/365.25, 0)</f>
        <v>0</v>
      </c>
      <c r="N2293" s="42" t="n">
        <f aca="false">(L2293*H2293 + M2293*I2293) * K2293</f>
        <v>0</v>
      </c>
      <c r="O2293" s="43" t="n">
        <f aca="false">IF(A2293&lt;=$G$2, $D$2*(1-$D$3), 0)</f>
        <v>0</v>
      </c>
      <c r="P2293" s="44" t="n">
        <f aca="false">O2293*I2293*K2293</f>
        <v>0</v>
      </c>
    </row>
    <row r="2294" customFormat="false" ht="15" hidden="false" customHeight="false" outlineLevel="0" collapsed="false">
      <c r="A2294" s="4" t="n">
        <f aca="false">WORKDAY(A2293, 1)</f>
        <v>47093</v>
      </c>
      <c r="B2294" s="33" t="n">
        <f aca="false">DATE(2000, MONTH(A2294), DAY(A2294))</f>
        <v>36866</v>
      </c>
      <c r="C2294" s="33" t="n">
        <f aca="false">VLOOKUP(B2294, $R$9:$S$13, 2)</f>
        <v>36880</v>
      </c>
      <c r="D2294" s="34" t="n">
        <f aca="false">IF(OR(C2294=B2294, AND(C2294&lt;&gt;C2293, C2293&gt;B2293)), 1, 0)</f>
        <v>0</v>
      </c>
      <c r="E2294" s="4" t="n">
        <f aca="false" t="array" ref="E2294:E2294">INDEX($A$9:A2293, MAX(IF($D$9:D2293=1, ROW(D$9:$D2293)-ROW($D$9)+1, 0)))</f>
        <v>47016</v>
      </c>
      <c r="F2294" s="36" t="n">
        <f aca="false">(A2294-$A$2)/365.25</f>
        <v>8.75838466803559</v>
      </c>
      <c r="G2294" s="37" t="n">
        <f aca="false">INDEX('Default Prob'!$P$5:$P$14,MIN(1+_xlfn.IFNA(MATCH(F2294,'Default Prob'!$F$5:$F$14,1),0),COUNT('Default Prob'!$P$5:$P$14)))</f>
        <v>0.0346328858618064</v>
      </c>
      <c r="H2294" s="37" t="n">
        <f aca="false">H2293*EXP(-G2293*(F2294-F2293))</f>
        <v>0.70348112909422</v>
      </c>
      <c r="I2294" s="38" t="n">
        <f aca="false">H2293-H2294</f>
        <v>6.67070137161385E-005</v>
      </c>
      <c r="J2294" s="39" t="n">
        <f aca="false">INDEX('Default Prob'!$C$3:$C$20, _xlfn.IFNA(MATCH(F2294, 'Default Prob'!$B$3:$B$20, 1), 1))</f>
        <v>-0.00236</v>
      </c>
      <c r="K2294" s="40" t="n">
        <f aca="false">1/((1+J2294)^F2294)</f>
        <v>1.02090982663403</v>
      </c>
      <c r="L2294" s="41" t="n">
        <f aca="false">IF(AND(D2294, A2294 &lt;= $G$2), $D$5*$D$2*(A2294-E2294)/365.25, 0)</f>
        <v>0</v>
      </c>
      <c r="M2294" s="41" t="n">
        <f aca="false">IF(A2294&lt;=$G$2, $D$5*$D$2*(A2294-E2294)/365.25, 0)</f>
        <v>0</v>
      </c>
      <c r="N2294" s="42" t="n">
        <f aca="false">(L2294*H2294 + M2294*I2294) * K2294</f>
        <v>0</v>
      </c>
      <c r="O2294" s="43" t="n">
        <f aca="false">IF(A2294&lt;=$G$2, $D$2*(1-$D$3), 0)</f>
        <v>0</v>
      </c>
      <c r="P2294" s="44" t="n">
        <f aca="false">O2294*I2294*K2294</f>
        <v>0</v>
      </c>
    </row>
    <row r="2295" customFormat="false" ht="15" hidden="false" customHeight="false" outlineLevel="0" collapsed="false">
      <c r="A2295" s="4" t="n">
        <f aca="false">WORKDAY(A2294, 1)</f>
        <v>47094</v>
      </c>
      <c r="B2295" s="33" t="n">
        <f aca="false">DATE(2000, MONTH(A2295), DAY(A2295))</f>
        <v>36867</v>
      </c>
      <c r="C2295" s="33" t="n">
        <f aca="false">VLOOKUP(B2295, $R$9:$S$13, 2)</f>
        <v>36880</v>
      </c>
      <c r="D2295" s="34" t="n">
        <f aca="false">IF(OR(C2295=B2295, AND(C2295&lt;&gt;C2294, C2294&gt;B2294)), 1, 0)</f>
        <v>0</v>
      </c>
      <c r="E2295" s="4" t="n">
        <f aca="false" t="array" ref="E2295:E2295">INDEX($A$9:A2294, MAX(IF($D$9:D2294=1, ROW(D$9:$D2294)-ROW($D$9)+1, 0)))</f>
        <v>47016</v>
      </c>
      <c r="F2295" s="36" t="n">
        <f aca="false">(A2295-$A$2)/365.25</f>
        <v>8.76112251882272</v>
      </c>
      <c r="G2295" s="37" t="n">
        <f aca="false">INDEX('Default Prob'!$P$5:$P$14,MIN(1+_xlfn.IFNA(MATCH(F2295,'Default Prob'!$F$5:$F$14,1),0),COUNT('Default Prob'!$P$5:$P$14)))</f>
        <v>0.0346328858618064</v>
      </c>
      <c r="H2295" s="37" t="n">
        <f aca="false">H2294*EXP(-G2294*(F2295-F2294))</f>
        <v>0.703414428405341</v>
      </c>
      <c r="I2295" s="38" t="n">
        <f aca="false">H2294-H2295</f>
        <v>6.67006888785959E-005</v>
      </c>
      <c r="J2295" s="39" t="n">
        <f aca="false">INDEX('Default Prob'!$C$3:$C$20, _xlfn.IFNA(MATCH(F2295, 'Default Prob'!$B$3:$B$20, 1), 1))</f>
        <v>-0.00236</v>
      </c>
      <c r="K2295" s="40" t="n">
        <f aca="false">1/((1+J2295)^F2295)</f>
        <v>1.02091643088456</v>
      </c>
      <c r="L2295" s="41" t="n">
        <f aca="false">IF(AND(D2295, A2295 &lt;= $G$2), $D$5*$D$2*(A2295-E2295)/365.25, 0)</f>
        <v>0</v>
      </c>
      <c r="M2295" s="41" t="n">
        <f aca="false">IF(A2295&lt;=$G$2, $D$5*$D$2*(A2295-E2295)/365.25, 0)</f>
        <v>0</v>
      </c>
      <c r="N2295" s="42" t="n">
        <f aca="false">(L2295*H2295 + M2295*I2295) * K2295</f>
        <v>0</v>
      </c>
      <c r="O2295" s="43" t="n">
        <f aca="false">IF(A2295&lt;=$G$2, $D$2*(1-$D$3), 0)</f>
        <v>0</v>
      </c>
      <c r="P2295" s="44" t="n">
        <f aca="false">O2295*I2295*K2295</f>
        <v>0</v>
      </c>
    </row>
    <row r="2296" customFormat="false" ht="15" hidden="false" customHeight="false" outlineLevel="0" collapsed="false">
      <c r="A2296" s="4" t="n">
        <f aca="false">WORKDAY(A2295, 1)</f>
        <v>47095</v>
      </c>
      <c r="B2296" s="33" t="n">
        <f aca="false">DATE(2000, MONTH(A2296), DAY(A2296))</f>
        <v>36868</v>
      </c>
      <c r="C2296" s="33" t="n">
        <f aca="false">VLOOKUP(B2296, $R$9:$S$13, 2)</f>
        <v>36880</v>
      </c>
      <c r="D2296" s="34" t="n">
        <f aca="false">IF(OR(C2296=B2296, AND(C2296&lt;&gt;C2295, C2295&gt;B2295)), 1, 0)</f>
        <v>0</v>
      </c>
      <c r="E2296" s="4" t="n">
        <f aca="false" t="array" ref="E2296:E2296">INDEX($A$9:A2295, MAX(IF($D$9:D2295=1, ROW(D$9:$D2295)-ROW($D$9)+1, 0)))</f>
        <v>47016</v>
      </c>
      <c r="F2296" s="36" t="n">
        <f aca="false">(A2296-$A$2)/365.25</f>
        <v>8.76386036960986</v>
      </c>
      <c r="G2296" s="37" t="n">
        <f aca="false">INDEX('Default Prob'!$P$5:$P$14,MIN(1+_xlfn.IFNA(MATCH(F2296,'Default Prob'!$F$5:$F$14,1),0),COUNT('Default Prob'!$P$5:$P$14)))</f>
        <v>0.0346328858618064</v>
      </c>
      <c r="H2296" s="37" t="n">
        <f aca="false">H2295*EXP(-G2295*(F2296-F2295))</f>
        <v>0.7033477340407</v>
      </c>
      <c r="I2296" s="38" t="n">
        <f aca="false">H2295-H2296</f>
        <v>6.66943646409068E-005</v>
      </c>
      <c r="J2296" s="39" t="n">
        <f aca="false">INDEX('Default Prob'!$C$3:$C$20, _xlfn.IFNA(MATCH(F2296, 'Default Prob'!$B$3:$B$20, 1), 1))</f>
        <v>-0.00236</v>
      </c>
      <c r="K2296" s="40" t="n">
        <f aca="false">1/((1+J2296)^F2296)</f>
        <v>1.0209230351778</v>
      </c>
      <c r="L2296" s="41" t="n">
        <f aca="false">IF(AND(D2296, A2296 &lt;= $G$2), $D$5*$D$2*(A2296-E2296)/365.25, 0)</f>
        <v>0</v>
      </c>
      <c r="M2296" s="41" t="n">
        <f aca="false">IF(A2296&lt;=$G$2, $D$5*$D$2*(A2296-E2296)/365.25, 0)</f>
        <v>0</v>
      </c>
      <c r="N2296" s="42" t="n">
        <f aca="false">(L2296*H2296 + M2296*I2296) * K2296</f>
        <v>0</v>
      </c>
      <c r="O2296" s="43" t="n">
        <f aca="false">IF(A2296&lt;=$G$2, $D$2*(1-$D$3), 0)</f>
        <v>0</v>
      </c>
      <c r="P2296" s="44" t="n">
        <f aca="false">O2296*I2296*K2296</f>
        <v>0</v>
      </c>
    </row>
    <row r="2297" customFormat="false" ht="15" hidden="false" customHeight="false" outlineLevel="0" collapsed="false">
      <c r="A2297" s="4" t="n">
        <f aca="false">WORKDAY(A2296, 1)</f>
        <v>47098</v>
      </c>
      <c r="B2297" s="33" t="n">
        <f aca="false">DATE(2000, MONTH(A2297), DAY(A2297))</f>
        <v>36871</v>
      </c>
      <c r="C2297" s="33" t="n">
        <f aca="false">VLOOKUP(B2297, $R$9:$S$13, 2)</f>
        <v>36880</v>
      </c>
      <c r="D2297" s="34" t="n">
        <f aca="false">IF(OR(C2297=B2297, AND(C2297&lt;&gt;C2296, C2296&gt;B2296)), 1, 0)</f>
        <v>0</v>
      </c>
      <c r="E2297" s="4" t="n">
        <f aca="false" t="array" ref="E2297:E2297">INDEX($A$9:A2296, MAX(IF($D$9:D2296=1, ROW(D$9:$D2296)-ROW($D$9)+1, 0)))</f>
        <v>47016</v>
      </c>
      <c r="F2297" s="36" t="n">
        <f aca="false">(A2297-$A$2)/365.25</f>
        <v>8.77207392197125</v>
      </c>
      <c r="G2297" s="37" t="n">
        <f aca="false">INDEX('Default Prob'!$P$5:$P$14,MIN(1+_xlfn.IFNA(MATCH(F2297,'Default Prob'!$F$5:$F$14,1),0),COUNT('Default Prob'!$P$5:$P$14)))</f>
        <v>0.0346328858618064</v>
      </c>
      <c r="H2297" s="37" t="n">
        <f aca="false">H2296*EXP(-G2296*(F2297-F2296))</f>
        <v>0.703147688886208</v>
      </c>
      <c r="I2297" s="38" t="n">
        <f aca="false">H2296-H2297</f>
        <v>0.000200045154492456</v>
      </c>
      <c r="J2297" s="39" t="n">
        <f aca="false">INDEX('Default Prob'!$C$3:$C$20, _xlfn.IFNA(MATCH(F2297, 'Default Prob'!$B$3:$B$20, 1), 1))</f>
        <v>-0.00236</v>
      </c>
      <c r="K2297" s="40" t="n">
        <f aca="false">1/((1+J2297)^F2297)</f>
        <v>1.02094284831388</v>
      </c>
      <c r="L2297" s="41" t="n">
        <f aca="false">IF(AND(D2297, A2297 &lt;= $G$2), $D$5*$D$2*(A2297-E2297)/365.25, 0)</f>
        <v>0</v>
      </c>
      <c r="M2297" s="41" t="n">
        <f aca="false">IF(A2297&lt;=$G$2, $D$5*$D$2*(A2297-E2297)/365.25, 0)</f>
        <v>0</v>
      </c>
      <c r="N2297" s="42" t="n">
        <f aca="false">(L2297*H2297 + M2297*I2297) * K2297</f>
        <v>0</v>
      </c>
      <c r="O2297" s="43" t="n">
        <f aca="false">IF(A2297&lt;=$G$2, $D$2*(1-$D$3), 0)</f>
        <v>0</v>
      </c>
      <c r="P2297" s="44" t="n">
        <f aca="false">O2297*I2297*K2297</f>
        <v>0</v>
      </c>
    </row>
    <row r="2298" customFormat="false" ht="15" hidden="false" customHeight="false" outlineLevel="0" collapsed="false">
      <c r="A2298" s="4" t="n">
        <f aca="false">WORKDAY(A2297, 1)</f>
        <v>47099</v>
      </c>
      <c r="B2298" s="33" t="n">
        <f aca="false">DATE(2000, MONTH(A2298), DAY(A2298))</f>
        <v>36872</v>
      </c>
      <c r="C2298" s="33" t="n">
        <f aca="false">VLOOKUP(B2298, $R$9:$S$13, 2)</f>
        <v>36880</v>
      </c>
      <c r="D2298" s="34" t="n">
        <f aca="false">IF(OR(C2298=B2298, AND(C2298&lt;&gt;C2297, C2297&gt;B2297)), 1, 0)</f>
        <v>0</v>
      </c>
      <c r="E2298" s="4" t="n">
        <f aca="false" t="array" ref="E2298:E2298">INDEX($A$9:A2297, MAX(IF($D$9:D2297=1, ROW(D$9:$D2297)-ROW($D$9)+1, 0)))</f>
        <v>47016</v>
      </c>
      <c r="F2298" s="36" t="n">
        <f aca="false">(A2298-$A$2)/365.25</f>
        <v>8.77481177275839</v>
      </c>
      <c r="G2298" s="37" t="n">
        <f aca="false">INDEX('Default Prob'!$P$5:$P$14,MIN(1+_xlfn.IFNA(MATCH(F2298,'Default Prob'!$F$5:$F$14,1),0),COUNT('Default Prob'!$P$5:$P$14)))</f>
        <v>0.0346328858618064</v>
      </c>
      <c r="H2298" s="37" t="n">
        <f aca="false">H2297*EXP(-G2297*(F2298-F2297))</f>
        <v>0.703081019812522</v>
      </c>
      <c r="I2298" s="38" t="n">
        <f aca="false">H2297-H2298</f>
        <v>6.66690736857989E-005</v>
      </c>
      <c r="J2298" s="39" t="n">
        <f aca="false">INDEX('Default Prob'!$C$3:$C$20, _xlfn.IFNA(MATCH(F2298, 'Default Prob'!$B$3:$B$20, 1), 1))</f>
        <v>-0.00236</v>
      </c>
      <c r="K2298" s="40" t="n">
        <f aca="false">1/((1+J2298)^F2298)</f>
        <v>1.02094945277802</v>
      </c>
      <c r="L2298" s="41" t="n">
        <f aca="false">IF(AND(D2298, A2298 &lt;= $G$2), $D$5*$D$2*(A2298-E2298)/365.25, 0)</f>
        <v>0</v>
      </c>
      <c r="M2298" s="41" t="n">
        <f aca="false">IF(A2298&lt;=$G$2, $D$5*$D$2*(A2298-E2298)/365.25, 0)</f>
        <v>0</v>
      </c>
      <c r="N2298" s="42" t="n">
        <f aca="false">(L2298*H2298 + M2298*I2298) * K2298</f>
        <v>0</v>
      </c>
      <c r="O2298" s="43" t="n">
        <f aca="false">IF(A2298&lt;=$G$2, $D$2*(1-$D$3), 0)</f>
        <v>0</v>
      </c>
      <c r="P2298" s="44" t="n">
        <f aca="false">O2298*I2298*K2298</f>
        <v>0</v>
      </c>
    </row>
    <row r="2299" customFormat="false" ht="15" hidden="false" customHeight="false" outlineLevel="0" collapsed="false">
      <c r="A2299" s="4" t="n">
        <f aca="false">WORKDAY(A2298, 1)</f>
        <v>47100</v>
      </c>
      <c r="B2299" s="33" t="n">
        <f aca="false">DATE(2000, MONTH(A2299), DAY(A2299))</f>
        <v>36873</v>
      </c>
      <c r="C2299" s="33" t="n">
        <f aca="false">VLOOKUP(B2299, $R$9:$S$13, 2)</f>
        <v>36880</v>
      </c>
      <c r="D2299" s="34" t="n">
        <f aca="false">IF(OR(C2299=B2299, AND(C2299&lt;&gt;C2298, C2298&gt;B2298)), 1, 0)</f>
        <v>0</v>
      </c>
      <c r="E2299" s="4" t="n">
        <f aca="false" t="array" ref="E2299:E2299">INDEX($A$9:A2298, MAX(IF($D$9:D2298=1, ROW(D$9:$D2298)-ROW($D$9)+1, 0)))</f>
        <v>47016</v>
      </c>
      <c r="F2299" s="36" t="n">
        <f aca="false">(A2299-$A$2)/365.25</f>
        <v>8.77754962354552</v>
      </c>
      <c r="G2299" s="37" t="n">
        <f aca="false">INDEX('Default Prob'!$P$5:$P$14,MIN(1+_xlfn.IFNA(MATCH(F2299,'Default Prob'!$F$5:$F$14,1),0),COUNT('Default Prob'!$P$5:$P$14)))</f>
        <v>0.0346328858618064</v>
      </c>
      <c r="H2299" s="37" t="n">
        <f aca="false">H2298*EXP(-G2298*(F2299-F2298))</f>
        <v>0.703014357060076</v>
      </c>
      <c r="I2299" s="38" t="n">
        <f aca="false">H2298-H2299</f>
        <v>6.66627524456009E-005</v>
      </c>
      <c r="J2299" s="39" t="n">
        <f aca="false">INDEX('Default Prob'!$C$3:$C$20, _xlfn.IFNA(MATCH(F2299, 'Default Prob'!$B$3:$B$20, 1), 1))</f>
        <v>-0.00236</v>
      </c>
      <c r="K2299" s="40" t="n">
        <f aca="false">1/((1+J2299)^F2299)</f>
        <v>1.02095605728489</v>
      </c>
      <c r="L2299" s="41" t="n">
        <f aca="false">IF(AND(D2299, A2299 &lt;= $G$2), $D$5*$D$2*(A2299-E2299)/365.25, 0)</f>
        <v>0</v>
      </c>
      <c r="M2299" s="41" t="n">
        <f aca="false">IF(A2299&lt;=$G$2, $D$5*$D$2*(A2299-E2299)/365.25, 0)</f>
        <v>0</v>
      </c>
      <c r="N2299" s="42" t="n">
        <f aca="false">(L2299*H2299 + M2299*I2299) * K2299</f>
        <v>0</v>
      </c>
      <c r="O2299" s="43" t="n">
        <f aca="false">IF(A2299&lt;=$G$2, $D$2*(1-$D$3), 0)</f>
        <v>0</v>
      </c>
      <c r="P2299" s="44" t="n">
        <f aca="false">O2299*I2299*K2299</f>
        <v>0</v>
      </c>
    </row>
    <row r="2300" customFormat="false" ht="15" hidden="false" customHeight="false" outlineLevel="0" collapsed="false">
      <c r="A2300" s="4" t="n">
        <f aca="false">WORKDAY(A2299, 1)</f>
        <v>47101</v>
      </c>
      <c r="B2300" s="33" t="n">
        <f aca="false">DATE(2000, MONTH(A2300), DAY(A2300))</f>
        <v>36874</v>
      </c>
      <c r="C2300" s="33" t="n">
        <f aca="false">VLOOKUP(B2300, $R$9:$S$13, 2)</f>
        <v>36880</v>
      </c>
      <c r="D2300" s="34" t="n">
        <f aca="false">IF(OR(C2300=B2300, AND(C2300&lt;&gt;C2299, C2299&gt;B2299)), 1, 0)</f>
        <v>0</v>
      </c>
      <c r="E2300" s="4" t="n">
        <f aca="false" t="array" ref="E2300:E2300">INDEX($A$9:A2299, MAX(IF($D$9:D2299=1, ROW(D$9:$D2299)-ROW($D$9)+1, 0)))</f>
        <v>47016</v>
      </c>
      <c r="F2300" s="36" t="n">
        <f aca="false">(A2300-$A$2)/365.25</f>
        <v>8.78028747433265</v>
      </c>
      <c r="G2300" s="37" t="n">
        <f aca="false">INDEX('Default Prob'!$P$5:$P$14,MIN(1+_xlfn.IFNA(MATCH(F2300,'Default Prob'!$F$5:$F$14,1),0),COUNT('Default Prob'!$P$5:$P$14)))</f>
        <v>0.0346328858618064</v>
      </c>
      <c r="H2300" s="37" t="n">
        <f aca="false">H2299*EXP(-G2299*(F2300-F2299))</f>
        <v>0.702947700628272</v>
      </c>
      <c r="I2300" s="38" t="n">
        <f aca="false">H2299-H2300</f>
        <v>6.66564318049234E-005</v>
      </c>
      <c r="J2300" s="39" t="n">
        <f aca="false">INDEX('Default Prob'!$C$3:$C$20, _xlfn.IFNA(MATCH(F2300, 'Default Prob'!$B$3:$B$20, 1), 1))</f>
        <v>-0.00236</v>
      </c>
      <c r="K2300" s="40" t="n">
        <f aca="false">1/((1+J2300)^F2300)</f>
        <v>1.02096266183448</v>
      </c>
      <c r="L2300" s="41" t="n">
        <f aca="false">IF(AND(D2300, A2300 &lt;= $G$2), $D$5*$D$2*(A2300-E2300)/365.25, 0)</f>
        <v>0</v>
      </c>
      <c r="M2300" s="41" t="n">
        <f aca="false">IF(A2300&lt;=$G$2, $D$5*$D$2*(A2300-E2300)/365.25, 0)</f>
        <v>0</v>
      </c>
      <c r="N2300" s="42" t="n">
        <f aca="false">(L2300*H2300 + M2300*I2300) * K2300</f>
        <v>0</v>
      </c>
      <c r="O2300" s="43" t="n">
        <f aca="false">IF(A2300&lt;=$G$2, $D$2*(1-$D$3), 0)</f>
        <v>0</v>
      </c>
      <c r="P2300" s="44" t="n">
        <f aca="false">O2300*I2300*K2300</f>
        <v>0</v>
      </c>
    </row>
    <row r="2301" customFormat="false" ht="15" hidden="false" customHeight="false" outlineLevel="0" collapsed="false">
      <c r="A2301" s="4" t="n">
        <f aca="false">WORKDAY(A2300, 1)</f>
        <v>47102</v>
      </c>
      <c r="B2301" s="33" t="n">
        <f aca="false">DATE(2000, MONTH(A2301), DAY(A2301))</f>
        <v>36875</v>
      </c>
      <c r="C2301" s="33" t="n">
        <f aca="false">VLOOKUP(B2301, $R$9:$S$13, 2)</f>
        <v>36880</v>
      </c>
      <c r="D2301" s="34" t="n">
        <f aca="false">IF(OR(C2301=B2301, AND(C2301&lt;&gt;C2300, C2300&gt;B2300)), 1, 0)</f>
        <v>0</v>
      </c>
      <c r="E2301" s="4" t="n">
        <f aca="false" t="array" ref="E2301:E2301">INDEX($A$9:A2300, MAX(IF($D$9:D2300=1, ROW(D$9:$D2300)-ROW($D$9)+1, 0)))</f>
        <v>47016</v>
      </c>
      <c r="F2301" s="36" t="n">
        <f aca="false">(A2301-$A$2)/365.25</f>
        <v>8.78302532511978</v>
      </c>
      <c r="G2301" s="37" t="n">
        <f aca="false">INDEX('Default Prob'!$P$5:$P$14,MIN(1+_xlfn.IFNA(MATCH(F2301,'Default Prob'!$F$5:$F$14,1),0),COUNT('Default Prob'!$P$5:$P$14)))</f>
        <v>0.0346328858618064</v>
      </c>
      <c r="H2301" s="37" t="n">
        <f aca="false">H2300*EXP(-G2300*(F2301-F2300))</f>
        <v>0.702881050516508</v>
      </c>
      <c r="I2301" s="38" t="n">
        <f aca="false">H2300-H2301</f>
        <v>6.66501117633222E-005</v>
      </c>
      <c r="J2301" s="39" t="n">
        <f aca="false">INDEX('Default Prob'!$C$3:$C$20, _xlfn.IFNA(MATCH(F2301, 'Default Prob'!$B$3:$B$20, 1), 1))</f>
        <v>-0.00236</v>
      </c>
      <c r="K2301" s="40" t="n">
        <f aca="false">1/((1+J2301)^F2301)</f>
        <v>1.02096926642679</v>
      </c>
      <c r="L2301" s="41" t="n">
        <f aca="false">IF(AND(D2301, A2301 &lt;= $G$2), $D$5*$D$2*(A2301-E2301)/365.25, 0)</f>
        <v>0</v>
      </c>
      <c r="M2301" s="41" t="n">
        <f aca="false">IF(A2301&lt;=$G$2, $D$5*$D$2*(A2301-E2301)/365.25, 0)</f>
        <v>0</v>
      </c>
      <c r="N2301" s="42" t="n">
        <f aca="false">(L2301*H2301 + M2301*I2301) * K2301</f>
        <v>0</v>
      </c>
      <c r="O2301" s="43" t="n">
        <f aca="false">IF(A2301&lt;=$G$2, $D$2*(1-$D$3), 0)</f>
        <v>0</v>
      </c>
      <c r="P2301" s="44" t="n">
        <f aca="false">O2301*I2301*K2301</f>
        <v>0</v>
      </c>
    </row>
    <row r="2302" customFormat="false" ht="15" hidden="false" customHeight="false" outlineLevel="0" collapsed="false">
      <c r="A2302" s="4" t="n">
        <f aca="false">WORKDAY(A2301, 1)</f>
        <v>47105</v>
      </c>
      <c r="B2302" s="33" t="n">
        <f aca="false">DATE(2000, MONTH(A2302), DAY(A2302))</f>
        <v>36878</v>
      </c>
      <c r="C2302" s="33" t="n">
        <f aca="false">VLOOKUP(B2302, $R$9:$S$13, 2)</f>
        <v>36880</v>
      </c>
      <c r="D2302" s="34" t="n">
        <f aca="false">IF(OR(C2302=B2302, AND(C2302&lt;&gt;C2301, C2301&gt;B2301)), 1, 0)</f>
        <v>0</v>
      </c>
      <c r="E2302" s="4" t="n">
        <f aca="false" t="array" ref="E2302:E2302">INDEX($A$9:A2301, MAX(IF($D$9:D2301=1, ROW(D$9:$D2301)-ROW($D$9)+1, 0)))</f>
        <v>47016</v>
      </c>
      <c r="F2302" s="36" t="n">
        <f aca="false">(A2302-$A$2)/365.25</f>
        <v>8.79123887748118</v>
      </c>
      <c r="G2302" s="37" t="n">
        <f aca="false">INDEX('Default Prob'!$P$5:$P$14,MIN(1+_xlfn.IFNA(MATCH(F2302,'Default Prob'!$F$5:$F$14,1),0),COUNT('Default Prob'!$P$5:$P$14)))</f>
        <v>0.0346328858618064</v>
      </c>
      <c r="H2302" s="37" t="n">
        <f aca="false">H2301*EXP(-G2301*(F2302-F2301))</f>
        <v>0.702681138095475</v>
      </c>
      <c r="I2302" s="38" t="n">
        <f aca="false">H2301-H2302</f>
        <v>0.000199912421033455</v>
      </c>
      <c r="J2302" s="39" t="n">
        <f aca="false">INDEX('Default Prob'!$C$3:$C$20, _xlfn.IFNA(MATCH(F2302, 'Default Prob'!$B$3:$B$20, 1), 1))</f>
        <v>-0.00236</v>
      </c>
      <c r="K2302" s="40" t="n">
        <f aca="false">1/((1+J2302)^F2302)</f>
        <v>1.02098908046008</v>
      </c>
      <c r="L2302" s="41" t="n">
        <f aca="false">IF(AND(D2302, A2302 &lt;= $G$2), $D$5*$D$2*(A2302-E2302)/365.25, 0)</f>
        <v>0</v>
      </c>
      <c r="M2302" s="41" t="n">
        <f aca="false">IF(A2302&lt;=$G$2, $D$5*$D$2*(A2302-E2302)/365.25, 0)</f>
        <v>0</v>
      </c>
      <c r="N2302" s="42" t="n">
        <f aca="false">(L2302*H2302 + M2302*I2302) * K2302</f>
        <v>0</v>
      </c>
      <c r="O2302" s="43" t="n">
        <f aca="false">IF(A2302&lt;=$G$2, $D$2*(1-$D$3), 0)</f>
        <v>0</v>
      </c>
      <c r="P2302" s="44" t="n">
        <f aca="false">O2302*I2302*K2302</f>
        <v>0</v>
      </c>
    </row>
    <row r="2303" customFormat="false" ht="15" hidden="false" customHeight="false" outlineLevel="0" collapsed="false">
      <c r="A2303" s="4" t="n">
        <f aca="false">WORKDAY(A2302, 1)</f>
        <v>47106</v>
      </c>
      <c r="B2303" s="33" t="n">
        <f aca="false">DATE(2000, MONTH(A2303), DAY(A2303))</f>
        <v>36879</v>
      </c>
      <c r="C2303" s="33" t="n">
        <f aca="false">VLOOKUP(B2303, $R$9:$S$13, 2)</f>
        <v>36880</v>
      </c>
      <c r="D2303" s="34" t="n">
        <f aca="false">IF(OR(C2303=B2303, AND(C2303&lt;&gt;C2302, C2302&gt;B2302)), 1, 0)</f>
        <v>0</v>
      </c>
      <c r="E2303" s="4" t="n">
        <f aca="false" t="array" ref="E2303:E2303">INDEX($A$9:A2302, MAX(IF($D$9:D2302=1, ROW(D$9:$D2302)-ROW($D$9)+1, 0)))</f>
        <v>47016</v>
      </c>
      <c r="F2303" s="36" t="n">
        <f aca="false">(A2303-$A$2)/365.25</f>
        <v>8.79397672826831</v>
      </c>
      <c r="G2303" s="37" t="n">
        <f aca="false">INDEX('Default Prob'!$P$5:$P$14,MIN(1+_xlfn.IFNA(MATCH(F2303,'Default Prob'!$F$5:$F$14,1),0),COUNT('Default Prob'!$P$5:$P$14)))</f>
        <v>0.0346328858618064</v>
      </c>
      <c r="H2303" s="37" t="n">
        <f aca="false">H2302*EXP(-G2302*(F2303-F2302))</f>
        <v>0.702614513257886</v>
      </c>
      <c r="I2303" s="38" t="n">
        <f aca="false">H2302-H2303</f>
        <v>6.66248375892353E-005</v>
      </c>
      <c r="J2303" s="39" t="n">
        <f aca="false">INDEX('Default Prob'!$C$3:$C$20, _xlfn.IFNA(MATCH(F2303, 'Default Prob'!$B$3:$B$20, 1), 1))</f>
        <v>-0.00236</v>
      </c>
      <c r="K2303" s="40" t="n">
        <f aca="false">1/((1+J2303)^F2303)</f>
        <v>1.0209956852233</v>
      </c>
      <c r="L2303" s="41" t="n">
        <f aca="false">IF(AND(D2303, A2303 &lt;= $G$2), $D$5*$D$2*(A2303-E2303)/365.25, 0)</f>
        <v>0</v>
      </c>
      <c r="M2303" s="41" t="n">
        <f aca="false">IF(A2303&lt;=$G$2, $D$5*$D$2*(A2303-E2303)/365.25, 0)</f>
        <v>0</v>
      </c>
      <c r="N2303" s="42" t="n">
        <f aca="false">(L2303*H2303 + M2303*I2303) * K2303</f>
        <v>0</v>
      </c>
      <c r="O2303" s="43" t="n">
        <f aca="false">IF(A2303&lt;=$G$2, $D$2*(1-$D$3), 0)</f>
        <v>0</v>
      </c>
      <c r="P2303" s="44" t="n">
        <f aca="false">O2303*I2303*K2303</f>
        <v>0</v>
      </c>
    </row>
    <row r="2304" customFormat="false" ht="15" hidden="false" customHeight="false" outlineLevel="0" collapsed="false">
      <c r="A2304" s="4" t="n">
        <f aca="false">WORKDAY(A2303, 1)</f>
        <v>47107</v>
      </c>
      <c r="B2304" s="33" t="n">
        <f aca="false">DATE(2000, MONTH(A2304), DAY(A2304))</f>
        <v>36880</v>
      </c>
      <c r="C2304" s="33" t="n">
        <f aca="false">VLOOKUP(B2304, $R$9:$S$13, 2)</f>
        <v>36880</v>
      </c>
      <c r="D2304" s="34" t="n">
        <f aca="false">IF(OR(C2304=B2304, AND(C2304&lt;&gt;C2303, C2303&gt;B2303)), 1, 0)</f>
        <v>1</v>
      </c>
      <c r="E2304" s="4" t="n">
        <f aca="false" t="array" ref="E2304:E2304">INDEX($A$9:A2303, MAX(IF($D$9:D2303=1, ROW(D$9:$D2303)-ROW($D$9)+1, 0)))</f>
        <v>47016</v>
      </c>
      <c r="F2304" s="36" t="n">
        <f aca="false">(A2304-$A$2)/365.25</f>
        <v>8.79671457905544</v>
      </c>
      <c r="G2304" s="37" t="n">
        <f aca="false">INDEX('Default Prob'!$P$5:$P$14,MIN(1+_xlfn.IFNA(MATCH(F2304,'Default Prob'!$F$5:$F$14,1),0),COUNT('Default Prob'!$P$5:$P$14)))</f>
        <v>0.0346328858618064</v>
      </c>
      <c r="H2304" s="37" t="n">
        <f aca="false">H2303*EXP(-G2303*(F2304-F2303))</f>
        <v>0.702547894737342</v>
      </c>
      <c r="I2304" s="38" t="n">
        <f aca="false">H2303-H2304</f>
        <v>6.66185205433489E-005</v>
      </c>
      <c r="J2304" s="39" t="n">
        <f aca="false">INDEX('Default Prob'!$C$3:$C$20, _xlfn.IFNA(MATCH(F2304, 'Default Prob'!$B$3:$B$20, 1), 1))</f>
        <v>-0.00236</v>
      </c>
      <c r="K2304" s="40" t="n">
        <f aca="false">1/((1+J2304)^F2304)</f>
        <v>1.02100229002924</v>
      </c>
      <c r="L2304" s="41" t="n">
        <f aca="false">IF(AND(D2304, A2304 &lt;= $G$2), $D$5*$D$2*(A2304-E2304)/365.25, 0)</f>
        <v>0</v>
      </c>
      <c r="M2304" s="41" t="n">
        <f aca="false">IF(A2304&lt;=$G$2, $D$5*$D$2*(A2304-E2304)/365.25, 0)</f>
        <v>0</v>
      </c>
      <c r="N2304" s="42" t="n">
        <f aca="false">(L2304*H2304 + M2304*I2304) * K2304</f>
        <v>0</v>
      </c>
      <c r="O2304" s="43" t="n">
        <f aca="false">IF(A2304&lt;=$G$2, $D$2*(1-$D$3), 0)</f>
        <v>0</v>
      </c>
      <c r="P2304" s="44" t="n">
        <f aca="false">O2304*I2304*K2304</f>
        <v>0</v>
      </c>
    </row>
    <row r="2305" customFormat="false" ht="15" hidden="false" customHeight="false" outlineLevel="0" collapsed="false">
      <c r="A2305" s="4" t="n">
        <f aca="false">WORKDAY(A2304, 1)</f>
        <v>47108</v>
      </c>
      <c r="B2305" s="33" t="n">
        <f aca="false">DATE(2000, MONTH(A2305), DAY(A2305))</f>
        <v>36881</v>
      </c>
      <c r="C2305" s="33" t="n">
        <f aca="false">VLOOKUP(B2305, $R$9:$S$13, 2)</f>
        <v>36605</v>
      </c>
      <c r="D2305" s="34" t="n">
        <f aca="false">IF(OR(C2305=B2305, AND(C2305&lt;&gt;C2304, C2304&gt;B2304)), 1, 0)</f>
        <v>0</v>
      </c>
      <c r="E2305" s="4" t="n">
        <f aca="false" t="array" ref="E2305:E2305">INDEX($A$9:A2304, MAX(IF($D$9:D2304=1, ROW(D$9:$D2304)-ROW($D$9)+1, 0)))</f>
        <v>47107</v>
      </c>
      <c r="F2305" s="36" t="n">
        <f aca="false">(A2305-$A$2)/365.25</f>
        <v>8.79945242984257</v>
      </c>
      <c r="G2305" s="37" t="n">
        <f aca="false">INDEX('Default Prob'!$P$5:$P$14,MIN(1+_xlfn.IFNA(MATCH(F2305,'Default Prob'!$F$5:$F$14,1),0),COUNT('Default Prob'!$P$5:$P$14)))</f>
        <v>0.0346328858618064</v>
      </c>
      <c r="H2305" s="37" t="n">
        <f aca="false">H2304*EXP(-G2304*(F2305-F2304))</f>
        <v>0.702481282533246</v>
      </c>
      <c r="I2305" s="38" t="n">
        <f aca="false">H2304-H2305</f>
        <v>6.66122040964279E-005</v>
      </c>
      <c r="J2305" s="39" t="n">
        <f aca="false">INDEX('Default Prob'!$C$3:$C$20, _xlfn.IFNA(MATCH(F2305, 'Default Prob'!$B$3:$B$20, 1), 1))</f>
        <v>-0.00236</v>
      </c>
      <c r="K2305" s="40" t="n">
        <f aca="false">1/((1+J2305)^F2305)</f>
        <v>1.02100889487791</v>
      </c>
      <c r="L2305" s="41" t="n">
        <f aca="false">IF(AND(D2305, A2305 &lt;= $G$2), $D$5*$D$2*(A2305-E2305)/365.25, 0)</f>
        <v>0</v>
      </c>
      <c r="M2305" s="41" t="n">
        <f aca="false">IF(A2305&lt;=$G$2, $D$5*$D$2*(A2305-E2305)/365.25, 0)</f>
        <v>0</v>
      </c>
      <c r="N2305" s="42" t="n">
        <f aca="false">(L2305*H2305 + M2305*I2305) * K2305</f>
        <v>0</v>
      </c>
      <c r="O2305" s="43" t="n">
        <f aca="false">IF(A2305&lt;=$G$2, $D$2*(1-$D$3), 0)</f>
        <v>0</v>
      </c>
      <c r="P2305" s="44" t="n">
        <f aca="false">O2305*I2305*K2305</f>
        <v>0</v>
      </c>
    </row>
    <row r="2306" customFormat="false" ht="15" hidden="false" customHeight="false" outlineLevel="0" collapsed="false">
      <c r="A2306" s="4" t="n">
        <f aca="false">WORKDAY(A2305, 1)</f>
        <v>47109</v>
      </c>
      <c r="B2306" s="33" t="n">
        <f aca="false">DATE(2000, MONTH(A2306), DAY(A2306))</f>
        <v>36882</v>
      </c>
      <c r="C2306" s="33" t="n">
        <f aca="false">VLOOKUP(B2306, $R$9:$S$13, 2)</f>
        <v>36605</v>
      </c>
      <c r="D2306" s="34" t="n">
        <f aca="false">IF(OR(C2306=B2306, AND(C2306&lt;&gt;C2305, C2305&gt;B2305)), 1, 0)</f>
        <v>0</v>
      </c>
      <c r="E2306" s="4" t="n">
        <f aca="false" t="array" ref="E2306:E2306">INDEX($A$9:A2305, MAX(IF($D$9:D2305=1, ROW(D$9:$D2305)-ROW($D$9)+1, 0)))</f>
        <v>47107</v>
      </c>
      <c r="F2306" s="36" t="n">
        <f aca="false">(A2306-$A$2)/365.25</f>
        <v>8.80219028062971</v>
      </c>
      <c r="G2306" s="37" t="n">
        <f aca="false">INDEX('Default Prob'!$P$5:$P$14,MIN(1+_xlfn.IFNA(MATCH(F2306,'Default Prob'!$F$5:$F$14,1),0),COUNT('Default Prob'!$P$5:$P$14)))</f>
        <v>0.0346328858618064</v>
      </c>
      <c r="H2306" s="37" t="n">
        <f aca="false">H2305*EXP(-G2305*(F2306-F2305))</f>
        <v>0.702414676644997</v>
      </c>
      <c r="I2306" s="38" t="n">
        <f aca="false">H2305-H2306</f>
        <v>6.66058882484721E-005</v>
      </c>
      <c r="J2306" s="39" t="n">
        <f aca="false">INDEX('Default Prob'!$C$3:$C$20, _xlfn.IFNA(MATCH(F2306, 'Default Prob'!$B$3:$B$20, 1), 1))</f>
        <v>-0.00236</v>
      </c>
      <c r="K2306" s="40" t="n">
        <f aca="false">1/((1+J2306)^F2306)</f>
        <v>1.0210154997693</v>
      </c>
      <c r="L2306" s="41" t="n">
        <f aca="false">IF(AND(D2306, A2306 &lt;= $G$2), $D$5*$D$2*(A2306-E2306)/365.25, 0)</f>
        <v>0</v>
      </c>
      <c r="M2306" s="41" t="n">
        <f aca="false">IF(A2306&lt;=$G$2, $D$5*$D$2*(A2306-E2306)/365.25, 0)</f>
        <v>0</v>
      </c>
      <c r="N2306" s="42" t="n">
        <f aca="false">(L2306*H2306 + M2306*I2306) * K2306</f>
        <v>0</v>
      </c>
      <c r="O2306" s="43" t="n">
        <f aca="false">IF(A2306&lt;=$G$2, $D$2*(1-$D$3), 0)</f>
        <v>0</v>
      </c>
      <c r="P2306" s="44" t="n">
        <f aca="false">O2306*I2306*K2306</f>
        <v>0</v>
      </c>
    </row>
    <row r="2307" customFormat="false" ht="15" hidden="false" customHeight="false" outlineLevel="0" collapsed="false">
      <c r="A2307" s="4" t="n">
        <f aca="false">WORKDAY(A2306, 1)</f>
        <v>47112</v>
      </c>
      <c r="B2307" s="33" t="n">
        <f aca="false">DATE(2000, MONTH(A2307), DAY(A2307))</f>
        <v>36885</v>
      </c>
      <c r="C2307" s="33" t="n">
        <f aca="false">VLOOKUP(B2307, $R$9:$S$13, 2)</f>
        <v>36605</v>
      </c>
      <c r="D2307" s="34" t="n">
        <f aca="false">IF(OR(C2307=B2307, AND(C2307&lt;&gt;C2306, C2306&gt;B2306)), 1, 0)</f>
        <v>0</v>
      </c>
      <c r="E2307" s="4" t="n">
        <f aca="false" t="array" ref="E2307:E2307">INDEX($A$9:A2306, MAX(IF($D$9:D2306=1, ROW(D$9:$D2306)-ROW($D$9)+1, 0)))</f>
        <v>47107</v>
      </c>
      <c r="F2307" s="36" t="n">
        <f aca="false">(A2307-$A$2)/365.25</f>
        <v>8.8104038329911</v>
      </c>
      <c r="G2307" s="37" t="n">
        <f aca="false">INDEX('Default Prob'!$P$5:$P$14,MIN(1+_xlfn.IFNA(MATCH(F2307,'Default Prob'!$F$5:$F$14,1),0),COUNT('Default Prob'!$P$5:$P$14)))</f>
        <v>0.0346328858618064</v>
      </c>
      <c r="H2307" s="37" t="n">
        <f aca="false">H2306*EXP(-G2306*(F2307-F2306))</f>
        <v>0.702214896869352</v>
      </c>
      <c r="I2307" s="38" t="n">
        <f aca="false">H2306-H2307</f>
        <v>0.000199779775645226</v>
      </c>
      <c r="J2307" s="39" t="n">
        <f aca="false">INDEX('Default Prob'!$C$3:$C$20, _xlfn.IFNA(MATCH(F2307, 'Default Prob'!$B$3:$B$20, 1), 1))</f>
        <v>-0.00236</v>
      </c>
      <c r="K2307" s="40" t="n">
        <f aca="false">1/((1+J2307)^F2307)</f>
        <v>1.02103531469985</v>
      </c>
      <c r="L2307" s="41" t="n">
        <f aca="false">IF(AND(D2307, A2307 &lt;= $G$2), $D$5*$D$2*(A2307-E2307)/365.25, 0)</f>
        <v>0</v>
      </c>
      <c r="M2307" s="41" t="n">
        <f aca="false">IF(A2307&lt;=$G$2, $D$5*$D$2*(A2307-E2307)/365.25, 0)</f>
        <v>0</v>
      </c>
      <c r="N2307" s="42" t="n">
        <f aca="false">(L2307*H2307 + M2307*I2307) * K2307</f>
        <v>0</v>
      </c>
      <c r="O2307" s="43" t="n">
        <f aca="false">IF(A2307&lt;=$G$2, $D$2*(1-$D$3), 0)</f>
        <v>0</v>
      </c>
      <c r="P2307" s="44" t="n">
        <f aca="false">O2307*I2307*K2307</f>
        <v>0</v>
      </c>
    </row>
    <row r="2308" customFormat="false" ht="15" hidden="false" customHeight="false" outlineLevel="0" collapsed="false">
      <c r="A2308" s="4" t="n">
        <f aca="false">WORKDAY(A2307, 1)</f>
        <v>47113</v>
      </c>
      <c r="B2308" s="33" t="n">
        <f aca="false">DATE(2000, MONTH(A2308), DAY(A2308))</f>
        <v>36886</v>
      </c>
      <c r="C2308" s="33" t="n">
        <f aca="false">VLOOKUP(B2308, $R$9:$S$13, 2)</f>
        <v>36605</v>
      </c>
      <c r="D2308" s="34" t="n">
        <f aca="false">IF(OR(C2308=B2308, AND(C2308&lt;&gt;C2307, C2307&gt;B2307)), 1, 0)</f>
        <v>0</v>
      </c>
      <c r="E2308" s="4" t="n">
        <f aca="false" t="array" ref="E2308:E2308">INDEX($A$9:A2307, MAX(IF($D$9:D2307=1, ROW(D$9:$D2307)-ROW($D$9)+1, 0)))</f>
        <v>47107</v>
      </c>
      <c r="F2308" s="36" t="n">
        <f aca="false">(A2308-$A$2)/365.25</f>
        <v>8.81314168377823</v>
      </c>
      <c r="G2308" s="37" t="n">
        <f aca="false">INDEX('Default Prob'!$P$5:$P$14,MIN(1+_xlfn.IFNA(MATCH(F2308,'Default Prob'!$F$5:$F$14,1),0),COUNT('Default Prob'!$P$5:$P$14)))</f>
        <v>0.0346328858618064</v>
      </c>
      <c r="H2308" s="37" t="n">
        <f aca="false">H2307*EXP(-G2307*(F2308-F2307))</f>
        <v>0.702148316238508</v>
      </c>
      <c r="I2308" s="38" t="n">
        <f aca="false">H2307-H2308</f>
        <v>6.65806308440819E-005</v>
      </c>
      <c r="J2308" s="39" t="n">
        <f aca="false">INDEX('Default Prob'!$C$3:$C$20, _xlfn.IFNA(MATCH(F2308, 'Default Prob'!$B$3:$B$20, 1), 1))</f>
        <v>-0.00236</v>
      </c>
      <c r="K2308" s="40" t="n">
        <f aca="false">1/((1+J2308)^F2308)</f>
        <v>1.02104191976215</v>
      </c>
      <c r="L2308" s="41" t="n">
        <f aca="false">IF(AND(D2308, A2308 &lt;= $G$2), $D$5*$D$2*(A2308-E2308)/365.25, 0)</f>
        <v>0</v>
      </c>
      <c r="M2308" s="41" t="n">
        <f aca="false">IF(A2308&lt;=$G$2, $D$5*$D$2*(A2308-E2308)/365.25, 0)</f>
        <v>0</v>
      </c>
      <c r="N2308" s="42" t="n">
        <f aca="false">(L2308*H2308 + M2308*I2308) * K2308</f>
        <v>0</v>
      </c>
      <c r="O2308" s="43" t="n">
        <f aca="false">IF(A2308&lt;=$G$2, $D$2*(1-$D$3), 0)</f>
        <v>0</v>
      </c>
      <c r="P2308" s="44" t="n">
        <f aca="false">O2308*I2308*K2308</f>
        <v>0</v>
      </c>
    </row>
    <row r="2309" customFormat="false" ht="15" hidden="false" customHeight="false" outlineLevel="0" collapsed="false">
      <c r="A2309" s="4" t="n">
        <f aca="false">WORKDAY(A2308, 1)</f>
        <v>47114</v>
      </c>
      <c r="B2309" s="33" t="n">
        <f aca="false">DATE(2000, MONTH(A2309), DAY(A2309))</f>
        <v>36887</v>
      </c>
      <c r="C2309" s="33" t="n">
        <f aca="false">VLOOKUP(B2309, $R$9:$S$13, 2)</f>
        <v>36605</v>
      </c>
      <c r="D2309" s="34" t="n">
        <f aca="false">IF(OR(C2309=B2309, AND(C2309&lt;&gt;C2308, C2308&gt;B2308)), 1, 0)</f>
        <v>0</v>
      </c>
      <c r="E2309" s="4" t="n">
        <f aca="false" t="array" ref="E2309:E2309">INDEX($A$9:A2308, MAX(IF($D$9:D2308=1, ROW(D$9:$D2308)-ROW($D$9)+1, 0)))</f>
        <v>47107</v>
      </c>
      <c r="F2309" s="36" t="n">
        <f aca="false">(A2309-$A$2)/365.25</f>
        <v>8.81587953456537</v>
      </c>
      <c r="G2309" s="37" t="n">
        <f aca="false">INDEX('Default Prob'!$P$5:$P$14,MIN(1+_xlfn.IFNA(MATCH(F2309,'Default Prob'!$F$5:$F$14,1),0),COUNT('Default Prob'!$P$5:$P$14)))</f>
        <v>0.0346328858618064</v>
      </c>
      <c r="H2309" s="37" t="n">
        <f aca="false">H2308*EXP(-G2308*(F2309-F2308))</f>
        <v>0.702081741920518</v>
      </c>
      <c r="I2309" s="38" t="n">
        <f aca="false">H2308-H2309</f>
        <v>6.65743179897316E-005</v>
      </c>
      <c r="J2309" s="39" t="n">
        <f aca="false">INDEX('Default Prob'!$C$3:$C$20, _xlfn.IFNA(MATCH(F2309, 'Default Prob'!$B$3:$B$20, 1), 1))</f>
        <v>-0.00236</v>
      </c>
      <c r="K2309" s="40" t="n">
        <f aca="false">1/((1+J2309)^F2309)</f>
        <v>1.02104852486718</v>
      </c>
      <c r="L2309" s="41" t="n">
        <f aca="false">IF(AND(D2309, A2309 &lt;= $G$2), $D$5*$D$2*(A2309-E2309)/365.25, 0)</f>
        <v>0</v>
      </c>
      <c r="M2309" s="41" t="n">
        <f aca="false">IF(A2309&lt;=$G$2, $D$5*$D$2*(A2309-E2309)/365.25, 0)</f>
        <v>0</v>
      </c>
      <c r="N2309" s="42" t="n">
        <f aca="false">(L2309*H2309 + M2309*I2309) * K2309</f>
        <v>0</v>
      </c>
      <c r="O2309" s="43" t="n">
        <f aca="false">IF(A2309&lt;=$G$2, $D$2*(1-$D$3), 0)</f>
        <v>0</v>
      </c>
      <c r="P2309" s="44" t="n">
        <f aca="false">O2309*I2309*K2309</f>
        <v>0</v>
      </c>
    </row>
    <row r="2310" customFormat="false" ht="15" hidden="false" customHeight="false" outlineLevel="0" collapsed="false">
      <c r="A2310" s="4" t="n">
        <f aca="false">WORKDAY(A2309, 1)</f>
        <v>47115</v>
      </c>
      <c r="B2310" s="33" t="n">
        <f aca="false">DATE(2000, MONTH(A2310), DAY(A2310))</f>
        <v>36888</v>
      </c>
      <c r="C2310" s="33" t="n">
        <f aca="false">VLOOKUP(B2310, $R$9:$S$13, 2)</f>
        <v>36605</v>
      </c>
      <c r="D2310" s="34" t="n">
        <f aca="false">IF(OR(C2310=B2310, AND(C2310&lt;&gt;C2309, C2309&gt;B2309)), 1, 0)</f>
        <v>0</v>
      </c>
      <c r="E2310" s="4" t="n">
        <f aca="false" t="array" ref="E2310:E2310">INDEX($A$9:A2309, MAX(IF($D$9:D2309=1, ROW(D$9:$D2309)-ROW($D$9)+1, 0)))</f>
        <v>47107</v>
      </c>
      <c r="F2310" s="36" t="n">
        <f aca="false">(A2310-$A$2)/365.25</f>
        <v>8.8186173853525</v>
      </c>
      <c r="G2310" s="37" t="n">
        <f aca="false">INDEX('Default Prob'!$P$5:$P$14,MIN(1+_xlfn.IFNA(MATCH(F2310,'Default Prob'!$F$5:$F$14,1),0),COUNT('Default Prob'!$P$5:$P$14)))</f>
        <v>0.0346328858618064</v>
      </c>
      <c r="H2310" s="37" t="n">
        <f aca="false">H2309*EXP(-G2309*(F2310-F2309))</f>
        <v>0.702015173914784</v>
      </c>
      <c r="I2310" s="38" t="n">
        <f aca="false">H2309-H2310</f>
        <v>6.65680057337914E-005</v>
      </c>
      <c r="J2310" s="39" t="n">
        <f aca="false">INDEX('Default Prob'!$C$3:$C$20, _xlfn.IFNA(MATCH(F2310, 'Default Prob'!$B$3:$B$20, 1), 1))</f>
        <v>-0.00236</v>
      </c>
      <c r="K2310" s="40" t="n">
        <f aca="false">1/((1+J2310)^F2310)</f>
        <v>1.02105513001494</v>
      </c>
      <c r="L2310" s="41" t="n">
        <f aca="false">IF(AND(D2310, A2310 &lt;= $G$2), $D$5*$D$2*(A2310-E2310)/365.25, 0)</f>
        <v>0</v>
      </c>
      <c r="M2310" s="41" t="n">
        <f aca="false">IF(A2310&lt;=$G$2, $D$5*$D$2*(A2310-E2310)/365.25, 0)</f>
        <v>0</v>
      </c>
      <c r="N2310" s="42" t="n">
        <f aca="false">(L2310*H2310 + M2310*I2310) * K2310</f>
        <v>0</v>
      </c>
      <c r="O2310" s="43" t="n">
        <f aca="false">IF(A2310&lt;=$G$2, $D$2*(1-$D$3), 0)</f>
        <v>0</v>
      </c>
      <c r="P2310" s="44" t="n">
        <f aca="false">O2310*I2310*K2310</f>
        <v>0</v>
      </c>
    </row>
    <row r="2311" customFormat="false" ht="15" hidden="false" customHeight="false" outlineLevel="0" collapsed="false">
      <c r="A2311" s="4" t="n">
        <f aca="false">WORKDAY(A2310, 1)</f>
        <v>47116</v>
      </c>
      <c r="B2311" s="33" t="n">
        <f aca="false">DATE(2000, MONTH(A2311), DAY(A2311))</f>
        <v>36889</v>
      </c>
      <c r="C2311" s="33" t="n">
        <f aca="false">VLOOKUP(B2311, $R$9:$S$13, 2)</f>
        <v>36605</v>
      </c>
      <c r="D2311" s="34" t="n">
        <f aca="false">IF(OR(C2311=B2311, AND(C2311&lt;&gt;C2310, C2310&gt;B2310)), 1, 0)</f>
        <v>0</v>
      </c>
      <c r="E2311" s="4" t="n">
        <f aca="false" t="array" ref="E2311:E2311">INDEX($A$9:A2310, MAX(IF($D$9:D2310=1, ROW(D$9:$D2310)-ROW($D$9)+1, 0)))</f>
        <v>47107</v>
      </c>
      <c r="F2311" s="36" t="n">
        <f aca="false">(A2311-$A$2)/365.25</f>
        <v>8.82135523613963</v>
      </c>
      <c r="G2311" s="37" t="n">
        <f aca="false">INDEX('Default Prob'!$P$5:$P$14,MIN(1+_xlfn.IFNA(MATCH(F2311,'Default Prob'!$F$5:$F$14,1),0),COUNT('Default Prob'!$P$5:$P$14)))</f>
        <v>0.0346328858618064</v>
      </c>
      <c r="H2311" s="37" t="n">
        <f aca="false">H2310*EXP(-G2310*(F2311-F2310))</f>
        <v>0.701948612220708</v>
      </c>
      <c r="I2311" s="38" t="n">
        <f aca="false">H2310-H2311</f>
        <v>6.65616940765945E-005</v>
      </c>
      <c r="J2311" s="39" t="n">
        <f aca="false">INDEX('Default Prob'!$C$3:$C$20, _xlfn.IFNA(MATCH(F2311, 'Default Prob'!$B$3:$B$20, 1), 1))</f>
        <v>-0.00236</v>
      </c>
      <c r="K2311" s="40" t="n">
        <f aca="false">1/((1+J2311)^F2311)</f>
        <v>1.02106173520543</v>
      </c>
      <c r="L2311" s="41" t="n">
        <f aca="false">IF(AND(D2311, A2311 &lt;= $G$2), $D$5*$D$2*(A2311-E2311)/365.25, 0)</f>
        <v>0</v>
      </c>
      <c r="M2311" s="41" t="n">
        <f aca="false">IF(A2311&lt;=$G$2, $D$5*$D$2*(A2311-E2311)/365.25, 0)</f>
        <v>0</v>
      </c>
      <c r="N2311" s="42" t="n">
        <f aca="false">(L2311*H2311 + M2311*I2311) * K2311</f>
        <v>0</v>
      </c>
      <c r="O2311" s="43" t="n">
        <f aca="false">IF(A2311&lt;=$G$2, $D$2*(1-$D$3), 0)</f>
        <v>0</v>
      </c>
      <c r="P2311" s="44" t="n">
        <f aca="false">O2311*I2311*K2311</f>
        <v>0</v>
      </c>
    </row>
    <row r="2312" customFormat="false" ht="15" hidden="false" customHeight="false" outlineLevel="0" collapsed="false">
      <c r="A2312" s="4" t="n">
        <f aca="false">WORKDAY(A2311, 1)</f>
        <v>47119</v>
      </c>
      <c r="B2312" s="33" t="n">
        <f aca="false">DATE(2000, MONTH(A2312), DAY(A2312))</f>
        <v>36526</v>
      </c>
      <c r="C2312" s="33" t="n">
        <f aca="false">VLOOKUP(B2312, $R$9:$S$13, 2)</f>
        <v>36605</v>
      </c>
      <c r="D2312" s="34" t="n">
        <f aca="false">IF(OR(C2312=B2312, AND(C2312&lt;&gt;C2311, C2311&gt;B2311)), 1, 0)</f>
        <v>0</v>
      </c>
      <c r="E2312" s="4" t="n">
        <f aca="false" t="array" ref="E2312:E2312">INDEX($A$9:A2311, MAX(IF($D$9:D2311=1, ROW(D$9:$D2311)-ROW($D$9)+1, 0)))</f>
        <v>47107</v>
      </c>
      <c r="F2312" s="36" t="n">
        <f aca="false">(A2312-$A$2)/365.25</f>
        <v>8.82956878850103</v>
      </c>
      <c r="G2312" s="37" t="n">
        <f aca="false">INDEX('Default Prob'!$P$5:$P$14,MIN(1+_xlfn.IFNA(MATCH(F2312,'Default Prob'!$F$5:$F$14,1),0),COUNT('Default Prob'!$P$5:$P$14)))</f>
        <v>0.0346328858618064</v>
      </c>
      <c r="H2312" s="37" t="n">
        <f aca="false">H2311*EXP(-G2311*(F2312-F2311))</f>
        <v>0.701748965002438</v>
      </c>
      <c r="I2312" s="38" t="n">
        <f aca="false">H2311-H2312</f>
        <v>0.000199647218269594</v>
      </c>
      <c r="J2312" s="39" t="n">
        <f aca="false">INDEX('Default Prob'!$C$3:$C$20, _xlfn.IFNA(MATCH(F2312, 'Default Prob'!$B$3:$B$20, 1), 1))</f>
        <v>-0.00236</v>
      </c>
      <c r="K2312" s="40" t="n">
        <f aca="false">1/((1+J2312)^F2312)</f>
        <v>1.02108155103327</v>
      </c>
      <c r="L2312" s="41" t="n">
        <f aca="false">IF(AND(D2312, A2312 &lt;= $G$2), $D$5*$D$2*(A2312-E2312)/365.25, 0)</f>
        <v>0</v>
      </c>
      <c r="M2312" s="41" t="n">
        <f aca="false">IF(A2312&lt;=$G$2, $D$5*$D$2*(A2312-E2312)/365.25, 0)</f>
        <v>0</v>
      </c>
      <c r="N2312" s="42" t="n">
        <f aca="false">(L2312*H2312 + M2312*I2312) * K2312</f>
        <v>0</v>
      </c>
      <c r="O2312" s="43" t="n">
        <f aca="false">IF(A2312&lt;=$G$2, $D$2*(1-$D$3), 0)</f>
        <v>0</v>
      </c>
      <c r="P2312" s="44" t="n">
        <f aca="false">O2312*I2312*K2312</f>
        <v>0</v>
      </c>
    </row>
    <row r="2313" customFormat="false" ht="15" hidden="false" customHeight="false" outlineLevel="0" collapsed="false">
      <c r="A2313" s="4" t="n">
        <f aca="false">WORKDAY(A2312, 1)</f>
        <v>47120</v>
      </c>
      <c r="B2313" s="33" t="n">
        <f aca="false">DATE(2000, MONTH(A2313), DAY(A2313))</f>
        <v>36527</v>
      </c>
      <c r="C2313" s="33" t="n">
        <f aca="false">VLOOKUP(B2313, $R$9:$S$13, 2)</f>
        <v>36605</v>
      </c>
      <c r="D2313" s="34" t="n">
        <f aca="false">IF(OR(C2313=B2313, AND(C2313&lt;&gt;C2312, C2312&gt;B2312)), 1, 0)</f>
        <v>0</v>
      </c>
      <c r="E2313" s="4" t="n">
        <f aca="false" t="array" ref="E2313:E2313">INDEX($A$9:A2312, MAX(IF($D$9:D2312=1, ROW(D$9:$D2312)-ROW($D$9)+1, 0)))</f>
        <v>47107</v>
      </c>
      <c r="F2313" s="36" t="n">
        <f aca="false">(A2313-$A$2)/365.25</f>
        <v>8.83230663928816</v>
      </c>
      <c r="G2313" s="37" t="n">
        <f aca="false">INDEX('Default Prob'!$P$5:$P$14,MIN(1+_xlfn.IFNA(MATCH(F2313,'Default Prob'!$F$5:$F$14,1),0),COUNT('Default Prob'!$P$5:$P$14)))</f>
        <v>0.0346328858618064</v>
      </c>
      <c r="H2313" s="37" t="n">
        <f aca="false">H2312*EXP(-G2312*(F2313-F2312))</f>
        <v>0.701682428549007</v>
      </c>
      <c r="I2313" s="38" t="n">
        <f aca="false">H2312-H2313</f>
        <v>6.65364534310209E-005</v>
      </c>
      <c r="J2313" s="39" t="n">
        <f aca="false">INDEX('Default Prob'!$C$3:$C$20, _xlfn.IFNA(MATCH(F2313, 'Default Prob'!$B$3:$B$20, 1), 1))</f>
        <v>-0.00236</v>
      </c>
      <c r="K2313" s="40" t="n">
        <f aca="false">1/((1+J2313)^F2313)</f>
        <v>1.02108815639468</v>
      </c>
      <c r="L2313" s="41" t="n">
        <f aca="false">IF(AND(D2313, A2313 &lt;= $G$2), $D$5*$D$2*(A2313-E2313)/365.25, 0)</f>
        <v>0</v>
      </c>
      <c r="M2313" s="41" t="n">
        <f aca="false">IF(A2313&lt;=$G$2, $D$5*$D$2*(A2313-E2313)/365.25, 0)</f>
        <v>0</v>
      </c>
      <c r="N2313" s="42" t="n">
        <f aca="false">(L2313*H2313 + M2313*I2313) * K2313</f>
        <v>0</v>
      </c>
      <c r="O2313" s="43" t="n">
        <f aca="false">IF(A2313&lt;=$G$2, $D$2*(1-$D$3), 0)</f>
        <v>0</v>
      </c>
      <c r="P2313" s="44" t="n">
        <f aca="false">O2313*I2313*K2313</f>
        <v>0</v>
      </c>
    </row>
    <row r="2314" customFormat="false" ht="15" hidden="false" customHeight="false" outlineLevel="0" collapsed="false">
      <c r="A2314" s="4" t="n">
        <f aca="false">WORKDAY(A2313, 1)</f>
        <v>47121</v>
      </c>
      <c r="B2314" s="33" t="n">
        <f aca="false">DATE(2000, MONTH(A2314), DAY(A2314))</f>
        <v>36528</v>
      </c>
      <c r="C2314" s="33" t="n">
        <f aca="false">VLOOKUP(B2314, $R$9:$S$13, 2)</f>
        <v>36605</v>
      </c>
      <c r="D2314" s="34" t="n">
        <f aca="false">IF(OR(C2314=B2314, AND(C2314&lt;&gt;C2313, C2313&gt;B2313)), 1, 0)</f>
        <v>0</v>
      </c>
      <c r="E2314" s="4" t="n">
        <f aca="false" t="array" ref="E2314:E2314">INDEX($A$9:A2313, MAX(IF($D$9:D2313=1, ROW(D$9:$D2313)-ROW($D$9)+1, 0)))</f>
        <v>47107</v>
      </c>
      <c r="F2314" s="36" t="n">
        <f aca="false">(A2314-$A$2)/365.25</f>
        <v>8.83504449007529</v>
      </c>
      <c r="G2314" s="37" t="n">
        <f aca="false">INDEX('Default Prob'!$P$5:$P$14,MIN(1+_xlfn.IFNA(MATCH(F2314,'Default Prob'!$F$5:$F$14,1),0),COUNT('Default Prob'!$P$5:$P$14)))</f>
        <v>0.0346328858618064</v>
      </c>
      <c r="H2314" s="37" t="n">
        <f aca="false">H2313*EXP(-G2313*(F2314-F2313))</f>
        <v>0.701615898404242</v>
      </c>
      <c r="I2314" s="38" t="n">
        <f aca="false">H2313-H2314</f>
        <v>6.65301447652089E-005</v>
      </c>
      <c r="J2314" s="39" t="n">
        <f aca="false">INDEX('Default Prob'!$C$3:$C$20, _xlfn.IFNA(MATCH(F2314, 'Default Prob'!$B$3:$B$20, 1), 1))</f>
        <v>-0.00236</v>
      </c>
      <c r="K2314" s="40" t="n">
        <f aca="false">1/((1+J2314)^F2314)</f>
        <v>1.02109476179882</v>
      </c>
      <c r="L2314" s="41" t="n">
        <f aca="false">IF(AND(D2314, A2314 &lt;= $G$2), $D$5*$D$2*(A2314-E2314)/365.25, 0)</f>
        <v>0</v>
      </c>
      <c r="M2314" s="41" t="n">
        <f aca="false">IF(A2314&lt;=$G$2, $D$5*$D$2*(A2314-E2314)/365.25, 0)</f>
        <v>0</v>
      </c>
      <c r="N2314" s="42" t="n">
        <f aca="false">(L2314*H2314 + M2314*I2314) * K2314</f>
        <v>0</v>
      </c>
      <c r="O2314" s="43" t="n">
        <f aca="false">IF(A2314&lt;=$G$2, $D$2*(1-$D$3), 0)</f>
        <v>0</v>
      </c>
      <c r="P2314" s="44" t="n">
        <f aca="false">O2314*I2314*K2314</f>
        <v>0</v>
      </c>
    </row>
    <row r="2315" customFormat="false" ht="15" hidden="false" customHeight="false" outlineLevel="0" collapsed="false">
      <c r="A2315" s="4" t="n">
        <f aca="false">WORKDAY(A2314, 1)</f>
        <v>47122</v>
      </c>
      <c r="B2315" s="33" t="n">
        <f aca="false">DATE(2000, MONTH(A2315), DAY(A2315))</f>
        <v>36529</v>
      </c>
      <c r="C2315" s="33" t="n">
        <f aca="false">VLOOKUP(B2315, $R$9:$S$13, 2)</f>
        <v>36605</v>
      </c>
      <c r="D2315" s="34" t="n">
        <f aca="false">IF(OR(C2315=B2315, AND(C2315&lt;&gt;C2314, C2314&gt;B2314)), 1, 0)</f>
        <v>0</v>
      </c>
      <c r="E2315" s="4" t="n">
        <f aca="false" t="array" ref="E2315:E2315">INDEX($A$9:A2314, MAX(IF($D$9:D2314=1, ROW(D$9:$D2314)-ROW($D$9)+1, 0)))</f>
        <v>47107</v>
      </c>
      <c r="F2315" s="36" t="n">
        <f aca="false">(A2315-$A$2)/365.25</f>
        <v>8.83778234086242</v>
      </c>
      <c r="G2315" s="37" t="n">
        <f aca="false">INDEX('Default Prob'!$P$5:$P$14,MIN(1+_xlfn.IFNA(MATCH(F2315,'Default Prob'!$F$5:$F$14,1),0),COUNT('Default Prob'!$P$5:$P$14)))</f>
        <v>0.0346328858618064</v>
      </c>
      <c r="H2315" s="37" t="n">
        <f aca="false">H2314*EXP(-G2314*(F2315-F2314))</f>
        <v>0.701549374567544</v>
      </c>
      <c r="I2315" s="38" t="n">
        <f aca="false">H2314-H2315</f>
        <v>6.65238366976961E-005</v>
      </c>
      <c r="J2315" s="39" t="n">
        <f aca="false">INDEX('Default Prob'!$C$3:$C$20, _xlfn.IFNA(MATCH(F2315, 'Default Prob'!$B$3:$B$20, 1), 1))</f>
        <v>-0.00236</v>
      </c>
      <c r="K2315" s="40" t="n">
        <f aca="false">1/((1+J2315)^F2315)</f>
        <v>1.02110136724568</v>
      </c>
      <c r="L2315" s="41" t="n">
        <f aca="false">IF(AND(D2315, A2315 &lt;= $G$2), $D$5*$D$2*(A2315-E2315)/365.25, 0)</f>
        <v>0</v>
      </c>
      <c r="M2315" s="41" t="n">
        <f aca="false">IF(A2315&lt;=$G$2, $D$5*$D$2*(A2315-E2315)/365.25, 0)</f>
        <v>0</v>
      </c>
      <c r="N2315" s="42" t="n">
        <f aca="false">(L2315*H2315 + M2315*I2315) * K2315</f>
        <v>0</v>
      </c>
      <c r="O2315" s="43" t="n">
        <f aca="false">IF(A2315&lt;=$G$2, $D$2*(1-$D$3), 0)</f>
        <v>0</v>
      </c>
      <c r="P2315" s="44" t="n">
        <f aca="false">O2315*I2315*K2315</f>
        <v>0</v>
      </c>
    </row>
    <row r="2316" customFormat="false" ht="15" hidden="false" customHeight="false" outlineLevel="0" collapsed="false">
      <c r="A2316" s="4" t="n">
        <f aca="false">WORKDAY(A2315, 1)</f>
        <v>47123</v>
      </c>
      <c r="B2316" s="33" t="n">
        <f aca="false">DATE(2000, MONTH(A2316), DAY(A2316))</f>
        <v>36530</v>
      </c>
      <c r="C2316" s="33" t="n">
        <f aca="false">VLOOKUP(B2316, $R$9:$S$13, 2)</f>
        <v>36605</v>
      </c>
      <c r="D2316" s="34" t="n">
        <f aca="false">IF(OR(C2316=B2316, AND(C2316&lt;&gt;C2315, C2315&gt;B2315)), 1, 0)</f>
        <v>0</v>
      </c>
      <c r="E2316" s="4" t="n">
        <f aca="false" t="array" ref="E2316:E2316">INDEX($A$9:A2315, MAX(IF($D$9:D2315=1, ROW(D$9:$D2315)-ROW($D$9)+1, 0)))</f>
        <v>47107</v>
      </c>
      <c r="F2316" s="36" t="n">
        <f aca="false">(A2316-$A$2)/365.25</f>
        <v>8.84052019164955</v>
      </c>
      <c r="G2316" s="37" t="n">
        <f aca="false">INDEX('Default Prob'!$P$5:$P$14,MIN(1+_xlfn.IFNA(MATCH(F2316,'Default Prob'!$F$5:$F$14,1),0),COUNT('Default Prob'!$P$5:$P$14)))</f>
        <v>0.0346328858618064</v>
      </c>
      <c r="H2316" s="37" t="n">
        <f aca="false">H2315*EXP(-G2315*(F2316-F2315))</f>
        <v>0.701482857038316</v>
      </c>
      <c r="I2316" s="38" t="n">
        <f aca="false">H2315-H2316</f>
        <v>6.65175292281495E-005</v>
      </c>
      <c r="J2316" s="39" t="n">
        <f aca="false">INDEX('Default Prob'!$C$3:$C$20, _xlfn.IFNA(MATCH(F2316, 'Default Prob'!$B$3:$B$20, 1), 1))</f>
        <v>-0.00236</v>
      </c>
      <c r="K2316" s="40" t="n">
        <f aca="false">1/((1+J2316)^F2316)</f>
        <v>1.02110797273528</v>
      </c>
      <c r="L2316" s="41" t="n">
        <f aca="false">IF(AND(D2316, A2316 &lt;= $G$2), $D$5*$D$2*(A2316-E2316)/365.25, 0)</f>
        <v>0</v>
      </c>
      <c r="M2316" s="41" t="n">
        <f aca="false">IF(A2316&lt;=$G$2, $D$5*$D$2*(A2316-E2316)/365.25, 0)</f>
        <v>0</v>
      </c>
      <c r="N2316" s="42" t="n">
        <f aca="false">(L2316*H2316 + M2316*I2316) * K2316</f>
        <v>0</v>
      </c>
      <c r="O2316" s="43" t="n">
        <f aca="false">IF(A2316&lt;=$G$2, $D$2*(1-$D$3), 0)</f>
        <v>0</v>
      </c>
      <c r="P2316" s="44" t="n">
        <f aca="false">O2316*I2316*K2316</f>
        <v>0</v>
      </c>
    </row>
    <row r="2317" customFormat="false" ht="15" hidden="false" customHeight="false" outlineLevel="0" collapsed="false">
      <c r="A2317" s="4" t="n">
        <f aca="false">WORKDAY(A2316, 1)</f>
        <v>47126</v>
      </c>
      <c r="B2317" s="33" t="n">
        <f aca="false">DATE(2000, MONTH(A2317), DAY(A2317))</f>
        <v>36533</v>
      </c>
      <c r="C2317" s="33" t="n">
        <f aca="false">VLOOKUP(B2317, $R$9:$S$13, 2)</f>
        <v>36605</v>
      </c>
      <c r="D2317" s="34" t="n">
        <f aca="false">IF(OR(C2317=B2317, AND(C2317&lt;&gt;C2316, C2316&gt;B2316)), 1, 0)</f>
        <v>0</v>
      </c>
      <c r="E2317" s="4" t="n">
        <f aca="false" t="array" ref="E2317:E2317">INDEX($A$9:A2316, MAX(IF($D$9:D2316=1, ROW(D$9:$D2316)-ROW($D$9)+1, 0)))</f>
        <v>47107</v>
      </c>
      <c r="F2317" s="36" t="n">
        <f aca="false">(A2317-$A$2)/365.25</f>
        <v>8.84873374401095</v>
      </c>
      <c r="G2317" s="37" t="n">
        <f aca="false">INDEX('Default Prob'!$P$5:$P$14,MIN(1+_xlfn.IFNA(MATCH(F2317,'Default Prob'!$F$5:$F$14,1),0),COUNT('Default Prob'!$P$5:$P$14)))</f>
        <v>0.0346328858618064</v>
      </c>
      <c r="H2317" s="37" t="n">
        <f aca="false">H2316*EXP(-G2316*(F2317-F2316))</f>
        <v>0.701283342289468</v>
      </c>
      <c r="I2317" s="38" t="n">
        <f aca="false">H2316-H2317</f>
        <v>0.000199514748848162</v>
      </c>
      <c r="J2317" s="39" t="n">
        <f aca="false">INDEX('Default Prob'!$C$3:$C$20, _xlfn.IFNA(MATCH(F2317, 'Default Prob'!$B$3:$B$20, 1), 1))</f>
        <v>-0.00236</v>
      </c>
      <c r="K2317" s="40" t="n">
        <f aca="false">1/((1+J2317)^F2317)</f>
        <v>1.02112778946046</v>
      </c>
      <c r="L2317" s="41" t="n">
        <f aca="false">IF(AND(D2317, A2317 &lt;= $G$2), $D$5*$D$2*(A2317-E2317)/365.25, 0)</f>
        <v>0</v>
      </c>
      <c r="M2317" s="41" t="n">
        <f aca="false">IF(A2317&lt;=$G$2, $D$5*$D$2*(A2317-E2317)/365.25, 0)</f>
        <v>0</v>
      </c>
      <c r="N2317" s="42" t="n">
        <f aca="false">(L2317*H2317 + M2317*I2317) * K2317</f>
        <v>0</v>
      </c>
      <c r="O2317" s="43" t="n">
        <f aca="false">IF(A2317&lt;=$G$2, $D$2*(1-$D$3), 0)</f>
        <v>0</v>
      </c>
      <c r="P2317" s="44" t="n">
        <f aca="false">O2317*I2317*K2317</f>
        <v>0</v>
      </c>
    </row>
    <row r="2318" customFormat="false" ht="15" hidden="false" customHeight="false" outlineLevel="0" collapsed="false">
      <c r="A2318" s="4" t="n">
        <f aca="false">WORKDAY(A2317, 1)</f>
        <v>47127</v>
      </c>
      <c r="B2318" s="33" t="n">
        <f aca="false">DATE(2000, MONTH(A2318), DAY(A2318))</f>
        <v>36534</v>
      </c>
      <c r="C2318" s="33" t="n">
        <f aca="false">VLOOKUP(B2318, $R$9:$S$13, 2)</f>
        <v>36605</v>
      </c>
      <c r="D2318" s="34" t="n">
        <f aca="false">IF(OR(C2318=B2318, AND(C2318&lt;&gt;C2317, C2317&gt;B2317)), 1, 0)</f>
        <v>0</v>
      </c>
      <c r="E2318" s="4" t="n">
        <f aca="false" t="array" ref="E2318:E2318">INDEX($A$9:A2317, MAX(IF($D$9:D2317=1, ROW(D$9:$D2317)-ROW($D$9)+1, 0)))</f>
        <v>47107</v>
      </c>
      <c r="F2318" s="36" t="n">
        <f aca="false">(A2318-$A$2)/365.25</f>
        <v>8.85147159479808</v>
      </c>
      <c r="G2318" s="37" t="n">
        <f aca="false">INDEX('Default Prob'!$P$5:$P$14,MIN(1+_xlfn.IFNA(MATCH(F2318,'Default Prob'!$F$5:$F$14,1),0),COUNT('Default Prob'!$P$5:$P$14)))</f>
        <v>0.0346328858618064</v>
      </c>
      <c r="H2318" s="37" t="n">
        <f aca="false">H2317*EXP(-G2317*(F2318-F2317))</f>
        <v>0.701216849984138</v>
      </c>
      <c r="I2318" s="38" t="n">
        <f aca="false">H2317-H2318</f>
        <v>6.64923053302902E-005</v>
      </c>
      <c r="J2318" s="39" t="n">
        <f aca="false">INDEX('Default Prob'!$C$3:$C$20, _xlfn.IFNA(MATCH(F2318, 'Default Prob'!$B$3:$B$20, 1), 1))</f>
        <v>-0.00236</v>
      </c>
      <c r="K2318" s="40" t="n">
        <f aca="false">1/((1+J2318)^F2318)</f>
        <v>1.02113439512098</v>
      </c>
      <c r="L2318" s="41" t="n">
        <f aca="false">IF(AND(D2318, A2318 &lt;= $G$2), $D$5*$D$2*(A2318-E2318)/365.25, 0)</f>
        <v>0</v>
      </c>
      <c r="M2318" s="41" t="n">
        <f aca="false">IF(A2318&lt;=$G$2, $D$5*$D$2*(A2318-E2318)/365.25, 0)</f>
        <v>0</v>
      </c>
      <c r="N2318" s="42" t="n">
        <f aca="false">(L2318*H2318 + M2318*I2318) * K2318</f>
        <v>0</v>
      </c>
      <c r="O2318" s="43" t="n">
        <f aca="false">IF(A2318&lt;=$G$2, $D$2*(1-$D$3), 0)</f>
        <v>0</v>
      </c>
      <c r="P2318" s="44" t="n">
        <f aca="false">O2318*I2318*K2318</f>
        <v>0</v>
      </c>
    </row>
    <row r="2319" customFormat="false" ht="15" hidden="false" customHeight="false" outlineLevel="0" collapsed="false">
      <c r="A2319" s="4" t="n">
        <f aca="false">WORKDAY(A2318, 1)</f>
        <v>47128</v>
      </c>
      <c r="B2319" s="33" t="n">
        <f aca="false">DATE(2000, MONTH(A2319), DAY(A2319))</f>
        <v>36535</v>
      </c>
      <c r="C2319" s="33" t="n">
        <f aca="false">VLOOKUP(B2319, $R$9:$S$13, 2)</f>
        <v>36605</v>
      </c>
      <c r="D2319" s="34" t="n">
        <f aca="false">IF(OR(C2319=B2319, AND(C2319&lt;&gt;C2318, C2318&gt;B2318)), 1, 0)</f>
        <v>0</v>
      </c>
      <c r="E2319" s="4" t="n">
        <f aca="false" t="array" ref="E2319:E2319">INDEX($A$9:A2318, MAX(IF($D$9:D2318=1, ROW(D$9:$D2318)-ROW($D$9)+1, 0)))</f>
        <v>47107</v>
      </c>
      <c r="F2319" s="36" t="n">
        <f aca="false">(A2319-$A$2)/365.25</f>
        <v>8.85420944558522</v>
      </c>
      <c r="G2319" s="37" t="n">
        <f aca="false">INDEX('Default Prob'!$P$5:$P$14,MIN(1+_xlfn.IFNA(MATCH(F2319,'Default Prob'!$F$5:$F$14,1),0),COUNT('Default Prob'!$P$5:$P$14)))</f>
        <v>0.0346328858618064</v>
      </c>
      <c r="H2319" s="37" t="n">
        <f aca="false">H2318*EXP(-G2318*(F2319-F2318))</f>
        <v>0.701150363983287</v>
      </c>
      <c r="I2319" s="38" t="n">
        <f aca="false">H2318-H2319</f>
        <v>6.64860008504631E-005</v>
      </c>
      <c r="J2319" s="39" t="n">
        <f aca="false">INDEX('Default Prob'!$C$3:$C$20, _xlfn.IFNA(MATCH(F2319, 'Default Prob'!$B$3:$B$20, 1), 1))</f>
        <v>-0.00236</v>
      </c>
      <c r="K2319" s="40" t="n">
        <f aca="false">1/((1+J2319)^F2319)</f>
        <v>1.02114100082423</v>
      </c>
      <c r="L2319" s="41" t="n">
        <f aca="false">IF(AND(D2319, A2319 &lt;= $G$2), $D$5*$D$2*(A2319-E2319)/365.25, 0)</f>
        <v>0</v>
      </c>
      <c r="M2319" s="41" t="n">
        <f aca="false">IF(A2319&lt;=$G$2, $D$5*$D$2*(A2319-E2319)/365.25, 0)</f>
        <v>0</v>
      </c>
      <c r="N2319" s="42" t="n">
        <f aca="false">(L2319*H2319 + M2319*I2319) * K2319</f>
        <v>0</v>
      </c>
      <c r="O2319" s="43" t="n">
        <f aca="false">IF(A2319&lt;=$G$2, $D$2*(1-$D$3), 0)</f>
        <v>0</v>
      </c>
      <c r="P2319" s="44" t="n">
        <f aca="false">O2319*I2319*K2319</f>
        <v>0</v>
      </c>
    </row>
    <row r="2320" customFormat="false" ht="15" hidden="false" customHeight="false" outlineLevel="0" collapsed="false">
      <c r="A2320" s="4" t="n">
        <f aca="false">WORKDAY(A2319, 1)</f>
        <v>47129</v>
      </c>
      <c r="B2320" s="33" t="n">
        <f aca="false">DATE(2000, MONTH(A2320), DAY(A2320))</f>
        <v>36536</v>
      </c>
      <c r="C2320" s="33" t="n">
        <f aca="false">VLOOKUP(B2320, $R$9:$S$13, 2)</f>
        <v>36605</v>
      </c>
      <c r="D2320" s="34" t="n">
        <f aca="false">IF(OR(C2320=B2320, AND(C2320&lt;&gt;C2319, C2319&gt;B2319)), 1, 0)</f>
        <v>0</v>
      </c>
      <c r="E2320" s="4" t="n">
        <f aca="false" t="array" ref="E2320:E2320">INDEX($A$9:A2319, MAX(IF($D$9:D2319=1, ROW(D$9:$D2319)-ROW($D$9)+1, 0)))</f>
        <v>47107</v>
      </c>
      <c r="F2320" s="36" t="n">
        <f aca="false">(A2320-$A$2)/365.25</f>
        <v>8.85694729637235</v>
      </c>
      <c r="G2320" s="37" t="n">
        <f aca="false">INDEX('Default Prob'!$P$5:$P$14,MIN(1+_xlfn.IFNA(MATCH(F2320,'Default Prob'!$F$5:$F$14,1),0),COUNT('Default Prob'!$P$5:$P$14)))</f>
        <v>0.0346328858618064</v>
      </c>
      <c r="H2320" s="37" t="n">
        <f aca="false">H2319*EXP(-G2319*(F2320-F2319))</f>
        <v>0.701083884286319</v>
      </c>
      <c r="I2320" s="38" t="n">
        <f aca="false">H2319-H2320</f>
        <v>6.64796969683801E-005</v>
      </c>
      <c r="J2320" s="39" t="n">
        <f aca="false">INDEX('Default Prob'!$C$3:$C$20, _xlfn.IFNA(MATCH(F2320, 'Default Prob'!$B$3:$B$20, 1), 1))</f>
        <v>-0.00236</v>
      </c>
      <c r="K2320" s="40" t="n">
        <f aca="false">1/((1+J2320)^F2320)</f>
        <v>1.02114760657022</v>
      </c>
      <c r="L2320" s="41" t="n">
        <f aca="false">IF(AND(D2320, A2320 &lt;= $G$2), $D$5*$D$2*(A2320-E2320)/365.25, 0)</f>
        <v>0</v>
      </c>
      <c r="M2320" s="41" t="n">
        <f aca="false">IF(A2320&lt;=$G$2, $D$5*$D$2*(A2320-E2320)/365.25, 0)</f>
        <v>0</v>
      </c>
      <c r="N2320" s="42" t="n">
        <f aca="false">(L2320*H2320 + M2320*I2320) * K2320</f>
        <v>0</v>
      </c>
      <c r="O2320" s="43" t="n">
        <f aca="false">IF(A2320&lt;=$G$2, $D$2*(1-$D$3), 0)</f>
        <v>0</v>
      </c>
      <c r="P2320" s="44" t="n">
        <f aca="false">O2320*I2320*K2320</f>
        <v>0</v>
      </c>
    </row>
    <row r="2321" customFormat="false" ht="15" hidden="false" customHeight="false" outlineLevel="0" collapsed="false">
      <c r="A2321" s="4" t="n">
        <f aca="false">WORKDAY(A2320, 1)</f>
        <v>47130</v>
      </c>
      <c r="B2321" s="33" t="n">
        <f aca="false">DATE(2000, MONTH(A2321), DAY(A2321))</f>
        <v>36537</v>
      </c>
      <c r="C2321" s="33" t="n">
        <f aca="false">VLOOKUP(B2321, $R$9:$S$13, 2)</f>
        <v>36605</v>
      </c>
      <c r="D2321" s="34" t="n">
        <f aca="false">IF(OR(C2321=B2321, AND(C2321&lt;&gt;C2320, C2320&gt;B2320)), 1, 0)</f>
        <v>0</v>
      </c>
      <c r="E2321" s="4" t="n">
        <f aca="false" t="array" ref="E2321:E2321">INDEX($A$9:A2320, MAX(IF($D$9:D2320=1, ROW(D$9:$D2320)-ROW($D$9)+1, 0)))</f>
        <v>47107</v>
      </c>
      <c r="F2321" s="36" t="n">
        <f aca="false">(A2321-$A$2)/365.25</f>
        <v>8.85968514715948</v>
      </c>
      <c r="G2321" s="37" t="n">
        <f aca="false">INDEX('Default Prob'!$P$5:$P$14,MIN(1+_xlfn.IFNA(MATCH(F2321,'Default Prob'!$F$5:$F$14,1),0),COUNT('Default Prob'!$P$5:$P$14)))</f>
        <v>0.0346328858618064</v>
      </c>
      <c r="H2321" s="37" t="n">
        <f aca="false">H2320*EXP(-G2320*(F2321-F2320))</f>
        <v>0.701017410892635</v>
      </c>
      <c r="I2321" s="38" t="n">
        <f aca="false">H2320-H2321</f>
        <v>6.64733936841522E-005</v>
      </c>
      <c r="J2321" s="39" t="n">
        <f aca="false">INDEX('Default Prob'!$C$3:$C$20, _xlfn.IFNA(MATCH(F2321, 'Default Prob'!$B$3:$B$20, 1), 1))</f>
        <v>-0.00236</v>
      </c>
      <c r="K2321" s="40" t="n">
        <f aca="false">1/((1+J2321)^F2321)</f>
        <v>1.02115421235894</v>
      </c>
      <c r="L2321" s="41" t="n">
        <f aca="false">IF(AND(D2321, A2321 &lt;= $G$2), $D$5*$D$2*(A2321-E2321)/365.25, 0)</f>
        <v>0</v>
      </c>
      <c r="M2321" s="41" t="n">
        <f aca="false">IF(A2321&lt;=$G$2, $D$5*$D$2*(A2321-E2321)/365.25, 0)</f>
        <v>0</v>
      </c>
      <c r="N2321" s="42" t="n">
        <f aca="false">(L2321*H2321 + M2321*I2321) * K2321</f>
        <v>0</v>
      </c>
      <c r="O2321" s="43" t="n">
        <f aca="false">IF(A2321&lt;=$G$2, $D$2*(1-$D$3), 0)</f>
        <v>0</v>
      </c>
      <c r="P2321" s="44" t="n">
        <f aca="false">O2321*I2321*K2321</f>
        <v>0</v>
      </c>
    </row>
    <row r="2322" customFormat="false" ht="15" hidden="false" customHeight="false" outlineLevel="0" collapsed="false">
      <c r="A2322" s="4" t="n">
        <f aca="false">WORKDAY(A2321, 1)</f>
        <v>47133</v>
      </c>
      <c r="B2322" s="33" t="n">
        <f aca="false">DATE(2000, MONTH(A2322), DAY(A2322))</f>
        <v>36540</v>
      </c>
      <c r="C2322" s="33" t="n">
        <f aca="false">VLOOKUP(B2322, $R$9:$S$13, 2)</f>
        <v>36605</v>
      </c>
      <c r="D2322" s="34" t="n">
        <f aca="false">IF(OR(C2322=B2322, AND(C2322&lt;&gt;C2321, C2321&gt;B2321)), 1, 0)</f>
        <v>0</v>
      </c>
      <c r="E2322" s="4" t="n">
        <f aca="false" t="array" ref="E2322:E2322">INDEX($A$9:A2321, MAX(IF($D$9:D2321=1, ROW(D$9:$D2321)-ROW($D$9)+1, 0)))</f>
        <v>47107</v>
      </c>
      <c r="F2322" s="36" t="n">
        <f aca="false">(A2322-$A$2)/365.25</f>
        <v>8.86789869952088</v>
      </c>
      <c r="G2322" s="37" t="n">
        <f aca="false">INDEX('Default Prob'!$P$5:$P$14,MIN(1+_xlfn.IFNA(MATCH(F2322,'Default Prob'!$F$5:$F$14,1),0),COUNT('Default Prob'!$P$5:$P$14)))</f>
        <v>0.0346328858618064</v>
      </c>
      <c r="H2322" s="37" t="n">
        <f aca="false">H2321*EXP(-G2321*(F2322-F2321))</f>
        <v>0.700818028525312</v>
      </c>
      <c r="I2322" s="38" t="n">
        <f aca="false">H2321-H2322</f>
        <v>0.00019938236732242</v>
      </c>
      <c r="J2322" s="39" t="n">
        <f aca="false">INDEX('Default Prob'!$C$3:$C$20, _xlfn.IFNA(MATCH(F2322, 'Default Prob'!$B$3:$B$20, 1), 1))</f>
        <v>-0.00236</v>
      </c>
      <c r="K2322" s="40" t="n">
        <f aca="false">1/((1+J2322)^F2322)</f>
        <v>1.02117402998149</v>
      </c>
      <c r="L2322" s="41" t="n">
        <f aca="false">IF(AND(D2322, A2322 &lt;= $G$2), $D$5*$D$2*(A2322-E2322)/365.25, 0)</f>
        <v>0</v>
      </c>
      <c r="M2322" s="41" t="n">
        <f aca="false">IF(A2322&lt;=$G$2, $D$5*$D$2*(A2322-E2322)/365.25, 0)</f>
        <v>0</v>
      </c>
      <c r="N2322" s="42" t="n">
        <f aca="false">(L2322*H2322 + M2322*I2322) * K2322</f>
        <v>0</v>
      </c>
      <c r="O2322" s="43" t="n">
        <f aca="false">IF(A2322&lt;=$G$2, $D$2*(1-$D$3), 0)</f>
        <v>0</v>
      </c>
      <c r="P2322" s="44" t="n">
        <f aca="false">O2322*I2322*K2322</f>
        <v>0</v>
      </c>
    </row>
    <row r="2323" customFormat="false" ht="15" hidden="false" customHeight="false" outlineLevel="0" collapsed="false">
      <c r="A2323" s="4" t="n">
        <f aca="false">WORKDAY(A2322, 1)</f>
        <v>47134</v>
      </c>
      <c r="B2323" s="33" t="n">
        <f aca="false">DATE(2000, MONTH(A2323), DAY(A2323))</f>
        <v>36541</v>
      </c>
      <c r="C2323" s="33" t="n">
        <f aca="false">VLOOKUP(B2323, $R$9:$S$13, 2)</f>
        <v>36605</v>
      </c>
      <c r="D2323" s="34" t="n">
        <f aca="false">IF(OR(C2323=B2323, AND(C2323&lt;&gt;C2322, C2322&gt;B2322)), 1, 0)</f>
        <v>0</v>
      </c>
      <c r="E2323" s="4" t="n">
        <f aca="false" t="array" ref="E2323:E2323">INDEX($A$9:A2322, MAX(IF($D$9:D2322=1, ROW(D$9:$D2322)-ROW($D$9)+1, 0)))</f>
        <v>47107</v>
      </c>
      <c r="F2323" s="36" t="n">
        <f aca="false">(A2323-$A$2)/365.25</f>
        <v>8.87063655030801</v>
      </c>
      <c r="G2323" s="37" t="n">
        <f aca="false">INDEX('Default Prob'!$P$5:$P$14,MIN(1+_xlfn.IFNA(MATCH(F2323,'Default Prob'!$F$5:$F$14,1),0),COUNT('Default Prob'!$P$5:$P$14)))</f>
        <v>0.0346328858618064</v>
      </c>
      <c r="H2323" s="37" t="n">
        <f aca="false">H2322*EXP(-G2322*(F2323-F2322))</f>
        <v>0.70075158033879</v>
      </c>
      <c r="I2323" s="38" t="n">
        <f aca="false">H2322-H2323</f>
        <v>6.64481865226829E-005</v>
      </c>
      <c r="J2323" s="39" t="n">
        <f aca="false">INDEX('Default Prob'!$C$3:$C$20, _xlfn.IFNA(MATCH(F2323, 'Default Prob'!$B$3:$B$20, 1), 1))</f>
        <v>-0.00236</v>
      </c>
      <c r="K2323" s="40" t="n">
        <f aca="false">1/((1+J2323)^F2323)</f>
        <v>1.02118063594114</v>
      </c>
      <c r="L2323" s="41" t="n">
        <f aca="false">IF(AND(D2323, A2323 &lt;= $G$2), $D$5*$D$2*(A2323-E2323)/365.25, 0)</f>
        <v>0</v>
      </c>
      <c r="M2323" s="41" t="n">
        <f aca="false">IF(A2323&lt;=$G$2, $D$5*$D$2*(A2323-E2323)/365.25, 0)</f>
        <v>0</v>
      </c>
      <c r="N2323" s="42" t="n">
        <f aca="false">(L2323*H2323 + M2323*I2323) * K2323</f>
        <v>0</v>
      </c>
      <c r="O2323" s="43" t="n">
        <f aca="false">IF(A2323&lt;=$G$2, $D$2*(1-$D$3), 0)</f>
        <v>0</v>
      </c>
      <c r="P2323" s="44" t="n">
        <f aca="false">O2323*I2323*K2323</f>
        <v>0</v>
      </c>
    </row>
    <row r="2324" customFormat="false" ht="15" hidden="false" customHeight="false" outlineLevel="0" collapsed="false">
      <c r="A2324" s="4" t="n">
        <f aca="false">WORKDAY(A2323, 1)</f>
        <v>47135</v>
      </c>
      <c r="B2324" s="33" t="n">
        <f aca="false">DATE(2000, MONTH(A2324), DAY(A2324))</f>
        <v>36542</v>
      </c>
      <c r="C2324" s="33" t="n">
        <f aca="false">VLOOKUP(B2324, $R$9:$S$13, 2)</f>
        <v>36605</v>
      </c>
      <c r="D2324" s="34" t="n">
        <f aca="false">IF(OR(C2324=B2324, AND(C2324&lt;&gt;C2323, C2323&gt;B2323)), 1, 0)</f>
        <v>0</v>
      </c>
      <c r="E2324" s="4" t="n">
        <f aca="false" t="array" ref="E2324:E2324">INDEX($A$9:A2323, MAX(IF($D$9:D2323=1, ROW(D$9:$D2323)-ROW($D$9)+1, 0)))</f>
        <v>47107</v>
      </c>
      <c r="F2324" s="36" t="n">
        <f aca="false">(A2324-$A$2)/365.25</f>
        <v>8.87337440109514</v>
      </c>
      <c r="G2324" s="37" t="n">
        <f aca="false">INDEX('Default Prob'!$P$5:$P$14,MIN(1+_xlfn.IFNA(MATCH(F2324,'Default Prob'!$F$5:$F$14,1),0),COUNT('Default Prob'!$P$5:$P$14)))</f>
        <v>0.0346328858618064</v>
      </c>
      <c r="H2324" s="37" t="n">
        <f aca="false">H2323*EXP(-G2323*(F2324-F2323))</f>
        <v>0.700685138452564</v>
      </c>
      <c r="I2324" s="38" t="n">
        <f aca="false">H2323-H2324</f>
        <v>6.64418862259541E-005</v>
      </c>
      <c r="J2324" s="39" t="n">
        <f aca="false">INDEX('Default Prob'!$C$3:$C$20, _xlfn.IFNA(MATCH(F2324, 'Default Prob'!$B$3:$B$20, 1), 1))</f>
        <v>-0.00236</v>
      </c>
      <c r="K2324" s="40" t="n">
        <f aca="false">1/((1+J2324)^F2324)</f>
        <v>1.02118724194353</v>
      </c>
      <c r="L2324" s="41" t="n">
        <f aca="false">IF(AND(D2324, A2324 &lt;= $G$2), $D$5*$D$2*(A2324-E2324)/365.25, 0)</f>
        <v>0</v>
      </c>
      <c r="M2324" s="41" t="n">
        <f aca="false">IF(A2324&lt;=$G$2, $D$5*$D$2*(A2324-E2324)/365.25, 0)</f>
        <v>0</v>
      </c>
      <c r="N2324" s="42" t="n">
        <f aca="false">(L2324*H2324 + M2324*I2324) * K2324</f>
        <v>0</v>
      </c>
      <c r="O2324" s="43" t="n">
        <f aca="false">IF(A2324&lt;=$G$2, $D$2*(1-$D$3), 0)</f>
        <v>0</v>
      </c>
      <c r="P2324" s="44" t="n">
        <f aca="false">O2324*I2324*K2324</f>
        <v>0</v>
      </c>
    </row>
    <row r="2325" customFormat="false" ht="15" hidden="false" customHeight="false" outlineLevel="0" collapsed="false">
      <c r="A2325" s="4" t="n">
        <f aca="false">WORKDAY(A2324, 1)</f>
        <v>47136</v>
      </c>
      <c r="B2325" s="33" t="n">
        <f aca="false">DATE(2000, MONTH(A2325), DAY(A2325))</f>
        <v>36543</v>
      </c>
      <c r="C2325" s="33" t="n">
        <f aca="false">VLOOKUP(B2325, $R$9:$S$13, 2)</f>
        <v>36605</v>
      </c>
      <c r="D2325" s="34" t="n">
        <f aca="false">IF(OR(C2325=B2325, AND(C2325&lt;&gt;C2324, C2324&gt;B2324)), 1, 0)</f>
        <v>0</v>
      </c>
      <c r="E2325" s="4" t="n">
        <f aca="false" t="array" ref="E2325:E2325">INDEX($A$9:A2324, MAX(IF($D$9:D2324=1, ROW(D$9:$D2324)-ROW($D$9)+1, 0)))</f>
        <v>47107</v>
      </c>
      <c r="F2325" s="36" t="n">
        <f aca="false">(A2325-$A$2)/365.25</f>
        <v>8.87611225188227</v>
      </c>
      <c r="G2325" s="37" t="n">
        <f aca="false">INDEX('Default Prob'!$P$5:$P$14,MIN(1+_xlfn.IFNA(MATCH(F2325,'Default Prob'!$F$5:$F$14,1),0),COUNT('Default Prob'!$P$5:$P$14)))</f>
        <v>0.0346328858618064</v>
      </c>
      <c r="H2325" s="37" t="n">
        <f aca="false">H2324*EXP(-G2324*(F2325-F2324))</f>
        <v>0.700618702866037</v>
      </c>
      <c r="I2325" s="38" t="n">
        <f aca="false">H2324-H2325</f>
        <v>6.64355865266364E-005</v>
      </c>
      <c r="J2325" s="39" t="n">
        <f aca="false">INDEX('Default Prob'!$C$3:$C$20, _xlfn.IFNA(MATCH(F2325, 'Default Prob'!$B$3:$B$20, 1), 1))</f>
        <v>-0.00236</v>
      </c>
      <c r="K2325" s="40" t="n">
        <f aca="false">1/((1+J2325)^F2325)</f>
        <v>1.02119384798864</v>
      </c>
      <c r="L2325" s="41" t="n">
        <f aca="false">IF(AND(D2325, A2325 &lt;= $G$2), $D$5*$D$2*(A2325-E2325)/365.25, 0)</f>
        <v>0</v>
      </c>
      <c r="M2325" s="41" t="n">
        <f aca="false">IF(A2325&lt;=$G$2, $D$5*$D$2*(A2325-E2325)/365.25, 0)</f>
        <v>0</v>
      </c>
      <c r="N2325" s="42" t="n">
        <f aca="false">(L2325*H2325 + M2325*I2325) * K2325</f>
        <v>0</v>
      </c>
      <c r="O2325" s="43" t="n">
        <f aca="false">IF(A2325&lt;=$G$2, $D$2*(1-$D$3), 0)</f>
        <v>0</v>
      </c>
      <c r="P2325" s="44" t="n">
        <f aca="false">O2325*I2325*K2325</f>
        <v>0</v>
      </c>
    </row>
    <row r="2326" customFormat="false" ht="15" hidden="false" customHeight="false" outlineLevel="0" collapsed="false">
      <c r="A2326" s="4" t="n">
        <f aca="false">WORKDAY(A2325, 1)</f>
        <v>47137</v>
      </c>
      <c r="B2326" s="33" t="n">
        <f aca="false">DATE(2000, MONTH(A2326), DAY(A2326))</f>
        <v>36544</v>
      </c>
      <c r="C2326" s="33" t="n">
        <f aca="false">VLOOKUP(B2326, $R$9:$S$13, 2)</f>
        <v>36605</v>
      </c>
      <c r="D2326" s="34" t="n">
        <f aca="false">IF(OR(C2326=B2326, AND(C2326&lt;&gt;C2325, C2325&gt;B2325)), 1, 0)</f>
        <v>0</v>
      </c>
      <c r="E2326" s="4" t="n">
        <f aca="false" t="array" ref="E2326:E2326">INDEX($A$9:A2325, MAX(IF($D$9:D2325=1, ROW(D$9:$D2325)-ROW($D$9)+1, 0)))</f>
        <v>47107</v>
      </c>
      <c r="F2326" s="36" t="n">
        <f aca="false">(A2326-$A$2)/365.25</f>
        <v>8.87885010266941</v>
      </c>
      <c r="G2326" s="37" t="n">
        <f aca="false">INDEX('Default Prob'!$P$5:$P$14,MIN(1+_xlfn.IFNA(MATCH(F2326,'Default Prob'!$F$5:$F$14,1),0),COUNT('Default Prob'!$P$5:$P$14)))</f>
        <v>0.0346328858618064</v>
      </c>
      <c r="H2326" s="37" t="n">
        <f aca="false">H2325*EXP(-G2325*(F2326-F2325))</f>
        <v>0.700552273578612</v>
      </c>
      <c r="I2326" s="38" t="n">
        <f aca="false">H2325-H2326</f>
        <v>6.64292874247296E-005</v>
      </c>
      <c r="J2326" s="39" t="n">
        <f aca="false">INDEX('Default Prob'!$C$3:$C$20, _xlfn.IFNA(MATCH(F2326, 'Default Prob'!$B$3:$B$20, 1), 1))</f>
        <v>-0.00236</v>
      </c>
      <c r="K2326" s="40" t="n">
        <f aca="false">1/((1+J2326)^F2326)</f>
        <v>1.0212004540765</v>
      </c>
      <c r="L2326" s="41" t="n">
        <f aca="false">IF(AND(D2326, A2326 &lt;= $G$2), $D$5*$D$2*(A2326-E2326)/365.25, 0)</f>
        <v>0</v>
      </c>
      <c r="M2326" s="41" t="n">
        <f aca="false">IF(A2326&lt;=$G$2, $D$5*$D$2*(A2326-E2326)/365.25, 0)</f>
        <v>0</v>
      </c>
      <c r="N2326" s="42" t="n">
        <f aca="false">(L2326*H2326 + M2326*I2326) * K2326</f>
        <v>0</v>
      </c>
      <c r="O2326" s="43" t="n">
        <f aca="false">IF(A2326&lt;=$G$2, $D$2*(1-$D$3), 0)</f>
        <v>0</v>
      </c>
      <c r="P2326" s="44" t="n">
        <f aca="false">O2326*I2326*K2326</f>
        <v>0</v>
      </c>
    </row>
    <row r="2327" customFormat="false" ht="15" hidden="false" customHeight="false" outlineLevel="0" collapsed="false">
      <c r="A2327" s="4" t="n">
        <f aca="false">WORKDAY(A2326, 1)</f>
        <v>47140</v>
      </c>
      <c r="B2327" s="33" t="n">
        <f aca="false">DATE(2000, MONTH(A2327), DAY(A2327))</f>
        <v>36547</v>
      </c>
      <c r="C2327" s="33" t="n">
        <f aca="false">VLOOKUP(B2327, $R$9:$S$13, 2)</f>
        <v>36605</v>
      </c>
      <c r="D2327" s="34" t="n">
        <f aca="false">IF(OR(C2327=B2327, AND(C2327&lt;&gt;C2326, C2326&gt;B2326)), 1, 0)</f>
        <v>0</v>
      </c>
      <c r="E2327" s="4" t="n">
        <f aca="false" t="array" ref="E2327:E2327">INDEX($A$9:A2326, MAX(IF($D$9:D2326=1, ROW(D$9:$D2326)-ROW($D$9)+1, 0)))</f>
        <v>47107</v>
      </c>
      <c r="F2327" s="36" t="n">
        <f aca="false">(A2327-$A$2)/365.25</f>
        <v>8.8870636550308</v>
      </c>
      <c r="G2327" s="37" t="n">
        <f aca="false">INDEX('Default Prob'!$P$5:$P$14,MIN(1+_xlfn.IFNA(MATCH(F2327,'Default Prob'!$F$5:$F$14,1),0),COUNT('Default Prob'!$P$5:$P$14)))</f>
        <v>0.0346328858618064</v>
      </c>
      <c r="H2327" s="37" t="n">
        <f aca="false">H2326*EXP(-G2326*(F2327-F2326))</f>
        <v>0.700353023504978</v>
      </c>
      <c r="I2327" s="38" t="n">
        <f aca="false">H2326-H2327</f>
        <v>0.000199250073634194</v>
      </c>
      <c r="J2327" s="39" t="n">
        <f aca="false">INDEX('Default Prob'!$C$3:$C$20, _xlfn.IFNA(MATCH(F2327, 'Default Prob'!$B$3:$B$20, 1), 1))</f>
        <v>-0.00236</v>
      </c>
      <c r="K2327" s="40" t="n">
        <f aca="false">1/((1+J2327)^F2327)</f>
        <v>1.02122027259647</v>
      </c>
      <c r="L2327" s="41" t="n">
        <f aca="false">IF(AND(D2327, A2327 &lt;= $G$2), $D$5*$D$2*(A2327-E2327)/365.25, 0)</f>
        <v>0</v>
      </c>
      <c r="M2327" s="41" t="n">
        <f aca="false">IF(A2327&lt;=$G$2, $D$5*$D$2*(A2327-E2327)/365.25, 0)</f>
        <v>0</v>
      </c>
      <c r="N2327" s="42" t="n">
        <f aca="false">(L2327*H2327 + M2327*I2327) * K2327</f>
        <v>0</v>
      </c>
      <c r="O2327" s="43" t="n">
        <f aca="false">IF(A2327&lt;=$G$2, $D$2*(1-$D$3), 0)</f>
        <v>0</v>
      </c>
      <c r="P2327" s="44" t="n">
        <f aca="false">O2327*I2327*K2327</f>
        <v>0</v>
      </c>
    </row>
    <row r="2328" customFormat="false" ht="15" hidden="false" customHeight="false" outlineLevel="0" collapsed="false">
      <c r="A2328" s="4" t="n">
        <f aca="false">WORKDAY(A2327, 1)</f>
        <v>47141</v>
      </c>
      <c r="B2328" s="33" t="n">
        <f aca="false">DATE(2000, MONTH(A2328), DAY(A2328))</f>
        <v>36548</v>
      </c>
      <c r="C2328" s="33" t="n">
        <f aca="false">VLOOKUP(B2328, $R$9:$S$13, 2)</f>
        <v>36605</v>
      </c>
      <c r="D2328" s="34" t="n">
        <f aca="false">IF(OR(C2328=B2328, AND(C2328&lt;&gt;C2327, C2327&gt;B2327)), 1, 0)</f>
        <v>0</v>
      </c>
      <c r="E2328" s="4" t="n">
        <f aca="false" t="array" ref="E2328:E2328">INDEX($A$9:A2327, MAX(IF($D$9:D2327=1, ROW(D$9:$D2327)-ROW($D$9)+1, 0)))</f>
        <v>47107</v>
      </c>
      <c r="F2328" s="36" t="n">
        <f aca="false">(A2328-$A$2)/365.25</f>
        <v>8.88980150581793</v>
      </c>
      <c r="G2328" s="37" t="n">
        <f aca="false">INDEX('Default Prob'!$P$5:$P$14,MIN(1+_xlfn.IFNA(MATCH(F2328,'Default Prob'!$F$5:$F$14,1),0),COUNT('Default Prob'!$P$5:$P$14)))</f>
        <v>0.0346328858618064</v>
      </c>
      <c r="H2328" s="37" t="n">
        <f aca="false">H2327*EXP(-G2327*(F2328-F2327))</f>
        <v>0.70028661940799</v>
      </c>
      <c r="I2328" s="38" t="n">
        <f aca="false">H2327-H2328</f>
        <v>6.64040969886592E-005</v>
      </c>
      <c r="J2328" s="39" t="n">
        <f aca="false">INDEX('Default Prob'!$C$3:$C$20, _xlfn.IFNA(MATCH(F2328, 'Default Prob'!$B$3:$B$20, 1), 1))</f>
        <v>-0.00236</v>
      </c>
      <c r="K2328" s="40" t="n">
        <f aca="false">1/((1+J2328)^F2328)</f>
        <v>1.02122687885526</v>
      </c>
      <c r="L2328" s="41" t="n">
        <f aca="false">IF(AND(D2328, A2328 &lt;= $G$2), $D$5*$D$2*(A2328-E2328)/365.25, 0)</f>
        <v>0</v>
      </c>
      <c r="M2328" s="41" t="n">
        <f aca="false">IF(A2328&lt;=$G$2, $D$5*$D$2*(A2328-E2328)/365.25, 0)</f>
        <v>0</v>
      </c>
      <c r="N2328" s="42" t="n">
        <f aca="false">(L2328*H2328 + M2328*I2328) * K2328</f>
        <v>0</v>
      </c>
      <c r="O2328" s="43" t="n">
        <f aca="false">IF(A2328&lt;=$G$2, $D$2*(1-$D$3), 0)</f>
        <v>0</v>
      </c>
      <c r="P2328" s="44" t="n">
        <f aca="false">O2328*I2328*K2328</f>
        <v>0</v>
      </c>
    </row>
    <row r="2329" customFormat="false" ht="15" hidden="false" customHeight="false" outlineLevel="0" collapsed="false">
      <c r="A2329" s="4" t="n">
        <f aca="false">WORKDAY(A2328, 1)</f>
        <v>47142</v>
      </c>
      <c r="B2329" s="33" t="n">
        <f aca="false">DATE(2000, MONTH(A2329), DAY(A2329))</f>
        <v>36549</v>
      </c>
      <c r="C2329" s="33" t="n">
        <f aca="false">VLOOKUP(B2329, $R$9:$S$13, 2)</f>
        <v>36605</v>
      </c>
      <c r="D2329" s="34" t="n">
        <f aca="false">IF(OR(C2329=B2329, AND(C2329&lt;&gt;C2328, C2328&gt;B2328)), 1, 0)</f>
        <v>0</v>
      </c>
      <c r="E2329" s="4" t="n">
        <f aca="false" t="array" ref="E2329:E2329">INDEX($A$9:A2328, MAX(IF($D$9:D2328=1, ROW(D$9:$D2328)-ROW($D$9)+1, 0)))</f>
        <v>47107</v>
      </c>
      <c r="F2329" s="36" t="n">
        <f aca="false">(A2329-$A$2)/365.25</f>
        <v>8.89253935660507</v>
      </c>
      <c r="G2329" s="37" t="n">
        <f aca="false">INDEX('Default Prob'!$P$5:$P$14,MIN(1+_xlfn.IFNA(MATCH(F2329,'Default Prob'!$F$5:$F$14,1),0),COUNT('Default Prob'!$P$5:$P$14)))</f>
        <v>0.0346328858618064</v>
      </c>
      <c r="H2329" s="37" t="n">
        <f aca="false">H2328*EXP(-G2328*(F2329-F2328))</f>
        <v>0.700220221607117</v>
      </c>
      <c r="I2329" s="38" t="n">
        <f aca="false">H2328-H2329</f>
        <v>6.63978008722532E-005</v>
      </c>
      <c r="J2329" s="39" t="n">
        <f aca="false">INDEX('Default Prob'!$C$3:$C$20, _xlfn.IFNA(MATCH(F2329, 'Default Prob'!$B$3:$B$20, 1), 1))</f>
        <v>-0.00236</v>
      </c>
      <c r="K2329" s="40" t="n">
        <f aca="false">1/((1+J2329)^F2329)</f>
        <v>1.02123348515679</v>
      </c>
      <c r="L2329" s="41" t="n">
        <f aca="false">IF(AND(D2329, A2329 &lt;= $G$2), $D$5*$D$2*(A2329-E2329)/365.25, 0)</f>
        <v>0</v>
      </c>
      <c r="M2329" s="41" t="n">
        <f aca="false">IF(A2329&lt;=$G$2, $D$5*$D$2*(A2329-E2329)/365.25, 0)</f>
        <v>0</v>
      </c>
      <c r="N2329" s="42" t="n">
        <f aca="false">(L2329*H2329 + M2329*I2329) * K2329</f>
        <v>0</v>
      </c>
      <c r="O2329" s="43" t="n">
        <f aca="false">IF(A2329&lt;=$G$2, $D$2*(1-$D$3), 0)</f>
        <v>0</v>
      </c>
      <c r="P2329" s="44" t="n">
        <f aca="false">O2329*I2329*K2329</f>
        <v>0</v>
      </c>
    </row>
    <row r="2330" customFormat="false" ht="15" hidden="false" customHeight="false" outlineLevel="0" collapsed="false">
      <c r="A2330" s="4" t="n">
        <f aca="false">WORKDAY(A2329, 1)</f>
        <v>47143</v>
      </c>
      <c r="B2330" s="33" t="n">
        <f aca="false">DATE(2000, MONTH(A2330), DAY(A2330))</f>
        <v>36550</v>
      </c>
      <c r="C2330" s="33" t="n">
        <f aca="false">VLOOKUP(B2330, $R$9:$S$13, 2)</f>
        <v>36605</v>
      </c>
      <c r="D2330" s="34" t="n">
        <f aca="false">IF(OR(C2330=B2330, AND(C2330&lt;&gt;C2329, C2329&gt;B2329)), 1, 0)</f>
        <v>0</v>
      </c>
      <c r="E2330" s="4" t="n">
        <f aca="false" t="array" ref="E2330:E2330">INDEX($A$9:A2329, MAX(IF($D$9:D2329=1, ROW(D$9:$D2329)-ROW($D$9)+1, 0)))</f>
        <v>47107</v>
      </c>
      <c r="F2330" s="36" t="n">
        <f aca="false">(A2330-$A$2)/365.25</f>
        <v>8.8952772073922</v>
      </c>
      <c r="G2330" s="37" t="n">
        <f aca="false">INDEX('Default Prob'!$P$5:$P$14,MIN(1+_xlfn.IFNA(MATCH(F2330,'Default Prob'!$F$5:$F$14,1),0),COUNT('Default Prob'!$P$5:$P$14)))</f>
        <v>0.0346328858618064</v>
      </c>
      <c r="H2330" s="37" t="n">
        <f aca="false">H2329*EXP(-G2329*(F2330-F2329))</f>
        <v>0.700153830101764</v>
      </c>
      <c r="I2330" s="38" t="n">
        <f aca="false">H2329-H2330</f>
        <v>6.63915053529251E-005</v>
      </c>
      <c r="J2330" s="39" t="n">
        <f aca="false">INDEX('Default Prob'!$C$3:$C$20, _xlfn.IFNA(MATCH(F2330, 'Default Prob'!$B$3:$B$20, 1), 1))</f>
        <v>-0.00236</v>
      </c>
      <c r="K2330" s="40" t="n">
        <f aca="false">1/((1+J2330)^F2330)</f>
        <v>1.02124009150106</v>
      </c>
      <c r="L2330" s="41" t="n">
        <f aca="false">IF(AND(D2330, A2330 &lt;= $G$2), $D$5*$D$2*(A2330-E2330)/365.25, 0)</f>
        <v>0</v>
      </c>
      <c r="M2330" s="41" t="n">
        <f aca="false">IF(A2330&lt;=$G$2, $D$5*$D$2*(A2330-E2330)/365.25, 0)</f>
        <v>0</v>
      </c>
      <c r="N2330" s="42" t="n">
        <f aca="false">(L2330*H2330 + M2330*I2330) * K2330</f>
        <v>0</v>
      </c>
      <c r="O2330" s="43" t="n">
        <f aca="false">IF(A2330&lt;=$G$2, $D$2*(1-$D$3), 0)</f>
        <v>0</v>
      </c>
      <c r="P2330" s="44" t="n">
        <f aca="false">O2330*I2330*K2330</f>
        <v>0</v>
      </c>
    </row>
    <row r="2331" customFormat="false" ht="15" hidden="false" customHeight="false" outlineLevel="0" collapsed="false">
      <c r="A2331" s="4" t="n">
        <f aca="false">WORKDAY(A2330, 1)</f>
        <v>47144</v>
      </c>
      <c r="B2331" s="33" t="n">
        <f aca="false">DATE(2000, MONTH(A2331), DAY(A2331))</f>
        <v>36551</v>
      </c>
      <c r="C2331" s="33" t="n">
        <f aca="false">VLOOKUP(B2331, $R$9:$S$13, 2)</f>
        <v>36605</v>
      </c>
      <c r="D2331" s="34" t="n">
        <f aca="false">IF(OR(C2331=B2331, AND(C2331&lt;&gt;C2330, C2330&gt;B2330)), 1, 0)</f>
        <v>0</v>
      </c>
      <c r="E2331" s="4" t="n">
        <f aca="false" t="array" ref="E2331:E2331">INDEX($A$9:A2330, MAX(IF($D$9:D2330=1, ROW(D$9:$D2330)-ROW($D$9)+1, 0)))</f>
        <v>47107</v>
      </c>
      <c r="F2331" s="36" t="n">
        <f aca="false">(A2331-$A$2)/365.25</f>
        <v>8.89801505817933</v>
      </c>
      <c r="G2331" s="37" t="n">
        <f aca="false">INDEX('Default Prob'!$P$5:$P$14,MIN(1+_xlfn.IFNA(MATCH(F2331,'Default Prob'!$F$5:$F$14,1),0),COUNT('Default Prob'!$P$5:$P$14)))</f>
        <v>0.0346328858618064</v>
      </c>
      <c r="H2331" s="37" t="n">
        <f aca="false">H2330*EXP(-G2330*(F2331-F2330))</f>
        <v>0.700087444891334</v>
      </c>
      <c r="I2331" s="38" t="n">
        <f aca="false">H2330-H2331</f>
        <v>6.6385210430453E-005</v>
      </c>
      <c r="J2331" s="39" t="n">
        <f aca="false">INDEX('Default Prob'!$C$3:$C$20, _xlfn.IFNA(MATCH(F2331, 'Default Prob'!$B$3:$B$20, 1), 1))</f>
        <v>-0.00236</v>
      </c>
      <c r="K2331" s="40" t="n">
        <f aca="false">1/((1+J2331)^F2331)</f>
        <v>1.02124669788806</v>
      </c>
      <c r="L2331" s="41" t="n">
        <f aca="false">IF(AND(D2331, A2331 &lt;= $G$2), $D$5*$D$2*(A2331-E2331)/365.25, 0)</f>
        <v>0</v>
      </c>
      <c r="M2331" s="41" t="n">
        <f aca="false">IF(A2331&lt;=$G$2, $D$5*$D$2*(A2331-E2331)/365.25, 0)</f>
        <v>0</v>
      </c>
      <c r="N2331" s="42" t="n">
        <f aca="false">(L2331*H2331 + M2331*I2331) * K2331</f>
        <v>0</v>
      </c>
      <c r="O2331" s="43" t="n">
        <f aca="false">IF(A2331&lt;=$G$2, $D$2*(1-$D$3), 0)</f>
        <v>0</v>
      </c>
      <c r="P2331" s="44" t="n">
        <f aca="false">O2331*I2331*K2331</f>
        <v>0</v>
      </c>
    </row>
    <row r="2332" customFormat="false" ht="15" hidden="false" customHeight="false" outlineLevel="0" collapsed="false">
      <c r="A2332" s="4" t="n">
        <f aca="false">WORKDAY(A2331, 1)</f>
        <v>47147</v>
      </c>
      <c r="B2332" s="33" t="n">
        <f aca="false">DATE(2000, MONTH(A2332), DAY(A2332))</f>
        <v>36554</v>
      </c>
      <c r="C2332" s="33" t="n">
        <f aca="false">VLOOKUP(B2332, $R$9:$S$13, 2)</f>
        <v>36605</v>
      </c>
      <c r="D2332" s="34" t="n">
        <f aca="false">IF(OR(C2332=B2332, AND(C2332&lt;&gt;C2331, C2331&gt;B2331)), 1, 0)</f>
        <v>0</v>
      </c>
      <c r="E2332" s="4" t="n">
        <f aca="false" t="array" ref="E2332:E2332">INDEX($A$9:A2331, MAX(IF($D$9:D2331=1, ROW(D$9:$D2331)-ROW($D$9)+1, 0)))</f>
        <v>47107</v>
      </c>
      <c r="F2332" s="36" t="n">
        <f aca="false">(A2332-$A$2)/365.25</f>
        <v>8.90622861054073</v>
      </c>
      <c r="G2332" s="37" t="n">
        <f aca="false">INDEX('Default Prob'!$P$5:$P$14,MIN(1+_xlfn.IFNA(MATCH(F2332,'Default Prob'!$F$5:$F$14,1),0),COUNT('Default Prob'!$P$5:$P$14)))</f>
        <v>0.0346328858618064</v>
      </c>
      <c r="H2332" s="37" t="n">
        <f aca="false">H2331*EXP(-G2331*(F2332-F2331))</f>
        <v>0.699888327023609</v>
      </c>
      <c r="I2332" s="38" t="n">
        <f aca="false">H2331-H2332</f>
        <v>0.000199117867725196</v>
      </c>
      <c r="J2332" s="39" t="n">
        <f aca="false">INDEX('Default Prob'!$C$3:$C$20, _xlfn.IFNA(MATCH(F2332, 'Default Prob'!$B$3:$B$20, 1), 1))</f>
        <v>-0.00236</v>
      </c>
      <c r="K2332" s="40" t="n">
        <f aca="false">1/((1+J2332)^F2332)</f>
        <v>1.02126651730549</v>
      </c>
      <c r="L2332" s="41" t="n">
        <f aca="false">IF(AND(D2332, A2332 &lt;= $G$2), $D$5*$D$2*(A2332-E2332)/365.25, 0)</f>
        <v>0</v>
      </c>
      <c r="M2332" s="41" t="n">
        <f aca="false">IF(A2332&lt;=$G$2, $D$5*$D$2*(A2332-E2332)/365.25, 0)</f>
        <v>0</v>
      </c>
      <c r="N2332" s="42" t="n">
        <f aca="false">(L2332*H2332 + M2332*I2332) * K2332</f>
        <v>0</v>
      </c>
      <c r="O2332" s="43" t="n">
        <f aca="false">IF(A2332&lt;=$G$2, $D$2*(1-$D$3), 0)</f>
        <v>0</v>
      </c>
      <c r="P2332" s="44" t="n">
        <f aca="false">O2332*I2332*K2332</f>
        <v>0</v>
      </c>
    </row>
    <row r="2333" customFormat="false" ht="15" hidden="false" customHeight="false" outlineLevel="0" collapsed="false">
      <c r="A2333" s="4" t="n">
        <f aca="false">WORKDAY(A2332, 1)</f>
        <v>47148</v>
      </c>
      <c r="B2333" s="33" t="n">
        <f aca="false">DATE(2000, MONTH(A2333), DAY(A2333))</f>
        <v>36555</v>
      </c>
      <c r="C2333" s="33" t="n">
        <f aca="false">VLOOKUP(B2333, $R$9:$S$13, 2)</f>
        <v>36605</v>
      </c>
      <c r="D2333" s="34" t="n">
        <f aca="false">IF(OR(C2333=B2333, AND(C2333&lt;&gt;C2332, C2332&gt;B2332)), 1, 0)</f>
        <v>0</v>
      </c>
      <c r="E2333" s="4" t="n">
        <f aca="false" t="array" ref="E2333:E2333">INDEX($A$9:A2332, MAX(IF($D$9:D2332=1, ROW(D$9:$D2332)-ROW($D$9)+1, 0)))</f>
        <v>47107</v>
      </c>
      <c r="F2333" s="36" t="n">
        <f aca="false">(A2333-$A$2)/365.25</f>
        <v>8.90896646132786</v>
      </c>
      <c r="G2333" s="37" t="n">
        <f aca="false">INDEX('Default Prob'!$P$5:$P$14,MIN(1+_xlfn.IFNA(MATCH(F2333,'Default Prob'!$F$5:$F$14,1),0),COUNT('Default Prob'!$P$5:$P$14)))</f>
        <v>0.0346328858618064</v>
      </c>
      <c r="H2333" s="37" t="n">
        <f aca="false">H2332*EXP(-G2332*(F2333-F2332))</f>
        <v>0.6998219669869</v>
      </c>
      <c r="I2333" s="38" t="n">
        <f aca="false">H2332-H2333</f>
        <v>6.63600367086792E-005</v>
      </c>
      <c r="J2333" s="39" t="n">
        <f aca="false">INDEX('Default Prob'!$C$3:$C$20, _xlfn.IFNA(MATCH(F2333, 'Default Prob'!$B$3:$B$20, 1), 1))</f>
        <v>-0.00236</v>
      </c>
      <c r="K2333" s="40" t="n">
        <f aca="false">1/((1+J2333)^F2333)</f>
        <v>1.02127312386344</v>
      </c>
      <c r="L2333" s="41" t="n">
        <f aca="false">IF(AND(D2333, A2333 &lt;= $G$2), $D$5*$D$2*(A2333-E2333)/365.25, 0)</f>
        <v>0</v>
      </c>
      <c r="M2333" s="41" t="n">
        <f aca="false">IF(A2333&lt;=$G$2, $D$5*$D$2*(A2333-E2333)/365.25, 0)</f>
        <v>0</v>
      </c>
      <c r="N2333" s="42" t="n">
        <f aca="false">(L2333*H2333 + M2333*I2333) * K2333</f>
        <v>0</v>
      </c>
      <c r="O2333" s="43" t="n">
        <f aca="false">IF(A2333&lt;=$G$2, $D$2*(1-$D$3), 0)</f>
        <v>0</v>
      </c>
      <c r="P2333" s="44" t="n">
        <f aca="false">O2333*I2333*K2333</f>
        <v>0</v>
      </c>
    </row>
    <row r="2334" customFormat="false" ht="15" hidden="false" customHeight="false" outlineLevel="0" collapsed="false">
      <c r="A2334" s="4" t="n">
        <f aca="false">WORKDAY(A2333, 1)</f>
        <v>47149</v>
      </c>
      <c r="B2334" s="33" t="n">
        <f aca="false">DATE(2000, MONTH(A2334), DAY(A2334))</f>
        <v>36556</v>
      </c>
      <c r="C2334" s="33" t="n">
        <f aca="false">VLOOKUP(B2334, $R$9:$S$13, 2)</f>
        <v>36605</v>
      </c>
      <c r="D2334" s="34" t="n">
        <f aca="false">IF(OR(C2334=B2334, AND(C2334&lt;&gt;C2333, C2333&gt;B2333)), 1, 0)</f>
        <v>0</v>
      </c>
      <c r="E2334" s="4" t="n">
        <f aca="false" t="array" ref="E2334:E2334">INDEX($A$9:A2333, MAX(IF($D$9:D2333=1, ROW(D$9:$D2333)-ROW($D$9)+1, 0)))</f>
        <v>47107</v>
      </c>
      <c r="F2334" s="36" t="n">
        <f aca="false">(A2334-$A$2)/365.25</f>
        <v>8.91170431211499</v>
      </c>
      <c r="G2334" s="37" t="n">
        <f aca="false">INDEX('Default Prob'!$P$5:$P$14,MIN(1+_xlfn.IFNA(MATCH(F2334,'Default Prob'!$F$5:$F$14,1),0),COUNT('Default Prob'!$P$5:$P$14)))</f>
        <v>0.0346328858618064</v>
      </c>
      <c r="H2334" s="37" t="n">
        <f aca="false">H2333*EXP(-G2333*(F2334-F2333))</f>
        <v>0.69975561324213</v>
      </c>
      <c r="I2334" s="38" t="n">
        <f aca="false">H2333-H2334</f>
        <v>6.63537447700424E-005</v>
      </c>
      <c r="J2334" s="39" t="n">
        <f aca="false">INDEX('Default Prob'!$C$3:$C$20, _xlfn.IFNA(MATCH(F2334, 'Default Prob'!$B$3:$B$20, 1), 1))</f>
        <v>-0.00236</v>
      </c>
      <c r="K2334" s="40" t="n">
        <f aca="false">1/((1+J2334)^F2334)</f>
        <v>1.02127973046412</v>
      </c>
      <c r="L2334" s="41" t="n">
        <f aca="false">IF(AND(D2334, A2334 &lt;= $G$2), $D$5*$D$2*(A2334-E2334)/365.25, 0)</f>
        <v>0</v>
      </c>
      <c r="M2334" s="41" t="n">
        <f aca="false">IF(A2334&lt;=$G$2, $D$5*$D$2*(A2334-E2334)/365.25, 0)</f>
        <v>0</v>
      </c>
      <c r="N2334" s="42" t="n">
        <f aca="false">(L2334*H2334 + M2334*I2334) * K2334</f>
        <v>0</v>
      </c>
      <c r="O2334" s="43" t="n">
        <f aca="false">IF(A2334&lt;=$G$2, $D$2*(1-$D$3), 0)</f>
        <v>0</v>
      </c>
      <c r="P2334" s="44" t="n">
        <f aca="false">O2334*I2334*K2334</f>
        <v>0</v>
      </c>
    </row>
    <row r="2335" customFormat="false" ht="15" hidden="false" customHeight="false" outlineLevel="0" collapsed="false">
      <c r="A2335" s="4" t="n">
        <f aca="false">WORKDAY(A2334, 1)</f>
        <v>47150</v>
      </c>
      <c r="B2335" s="33" t="n">
        <f aca="false">DATE(2000, MONTH(A2335), DAY(A2335))</f>
        <v>36557</v>
      </c>
      <c r="C2335" s="33" t="n">
        <f aca="false">VLOOKUP(B2335, $R$9:$S$13, 2)</f>
        <v>36605</v>
      </c>
      <c r="D2335" s="34" t="n">
        <f aca="false">IF(OR(C2335=B2335, AND(C2335&lt;&gt;C2334, C2334&gt;B2334)), 1, 0)</f>
        <v>0</v>
      </c>
      <c r="E2335" s="4" t="n">
        <f aca="false" t="array" ref="E2335:E2335">INDEX($A$9:A2334, MAX(IF($D$9:D2334=1, ROW(D$9:$D2334)-ROW($D$9)+1, 0)))</f>
        <v>47107</v>
      </c>
      <c r="F2335" s="36" t="n">
        <f aca="false">(A2335-$A$2)/365.25</f>
        <v>8.91444216290212</v>
      </c>
      <c r="G2335" s="37" t="n">
        <f aca="false">INDEX('Default Prob'!$P$5:$P$14,MIN(1+_xlfn.IFNA(MATCH(F2335,'Default Prob'!$F$5:$F$14,1),0),COUNT('Default Prob'!$P$5:$P$14)))</f>
        <v>0.0346328858618064</v>
      </c>
      <c r="H2335" s="37" t="n">
        <f aca="false">H2334*EXP(-G2334*(F2335-F2334))</f>
        <v>0.699689265788702</v>
      </c>
      <c r="I2335" s="38" t="n">
        <f aca="false">H2334-H2335</f>
        <v>6.63474534278174E-005</v>
      </c>
      <c r="J2335" s="39" t="n">
        <f aca="false">INDEX('Default Prob'!$C$3:$C$20, _xlfn.IFNA(MATCH(F2335, 'Default Prob'!$B$3:$B$20, 1), 1))</f>
        <v>-0.00236</v>
      </c>
      <c r="K2335" s="40" t="n">
        <f aca="false">1/((1+J2335)^F2335)</f>
        <v>1.02128633710755</v>
      </c>
      <c r="L2335" s="41" t="n">
        <f aca="false">IF(AND(D2335, A2335 &lt;= $G$2), $D$5*$D$2*(A2335-E2335)/365.25, 0)</f>
        <v>0</v>
      </c>
      <c r="M2335" s="41" t="n">
        <f aca="false">IF(A2335&lt;=$G$2, $D$5*$D$2*(A2335-E2335)/365.25, 0)</f>
        <v>0</v>
      </c>
      <c r="N2335" s="42" t="n">
        <f aca="false">(L2335*H2335 + M2335*I2335) * K2335</f>
        <v>0</v>
      </c>
      <c r="O2335" s="43" t="n">
        <f aca="false">IF(A2335&lt;=$G$2, $D$2*(1-$D$3), 0)</f>
        <v>0</v>
      </c>
      <c r="P2335" s="44" t="n">
        <f aca="false">O2335*I2335*K2335</f>
        <v>0</v>
      </c>
    </row>
    <row r="2336" customFormat="false" ht="15" hidden="false" customHeight="false" outlineLevel="0" collapsed="false">
      <c r="A2336" s="4" t="n">
        <f aca="false">WORKDAY(A2335, 1)</f>
        <v>47151</v>
      </c>
      <c r="B2336" s="33" t="n">
        <f aca="false">DATE(2000, MONTH(A2336), DAY(A2336))</f>
        <v>36558</v>
      </c>
      <c r="C2336" s="33" t="n">
        <f aca="false">VLOOKUP(B2336, $R$9:$S$13, 2)</f>
        <v>36605</v>
      </c>
      <c r="D2336" s="34" t="n">
        <f aca="false">IF(OR(C2336=B2336, AND(C2336&lt;&gt;C2335, C2335&gt;B2335)), 1, 0)</f>
        <v>0</v>
      </c>
      <c r="E2336" s="4" t="n">
        <f aca="false" t="array" ref="E2336:E2336">INDEX($A$9:A2335, MAX(IF($D$9:D2335=1, ROW(D$9:$D2335)-ROW($D$9)+1, 0)))</f>
        <v>47107</v>
      </c>
      <c r="F2336" s="36" t="n">
        <f aca="false">(A2336-$A$2)/365.25</f>
        <v>8.91718001368925</v>
      </c>
      <c r="G2336" s="37" t="n">
        <f aca="false">INDEX('Default Prob'!$P$5:$P$14,MIN(1+_xlfn.IFNA(MATCH(F2336,'Default Prob'!$F$5:$F$14,1),0),COUNT('Default Prob'!$P$5:$P$14)))</f>
        <v>0.0346328858618064</v>
      </c>
      <c r="H2336" s="37" t="n">
        <f aca="false">H2335*EXP(-G2335*(F2336-F2335))</f>
        <v>0.69962292462602</v>
      </c>
      <c r="I2336" s="38" t="n">
        <f aca="false">H2335-H2336</f>
        <v>6.63411626822263E-005</v>
      </c>
      <c r="J2336" s="39" t="n">
        <f aca="false">INDEX('Default Prob'!$C$3:$C$20, _xlfn.IFNA(MATCH(F2336, 'Default Prob'!$B$3:$B$20, 1), 1))</f>
        <v>-0.00236</v>
      </c>
      <c r="K2336" s="40" t="n">
        <f aca="false">1/((1+J2336)^F2336)</f>
        <v>1.02129294379371</v>
      </c>
      <c r="L2336" s="41" t="n">
        <f aca="false">IF(AND(D2336, A2336 &lt;= $G$2), $D$5*$D$2*(A2336-E2336)/365.25, 0)</f>
        <v>0</v>
      </c>
      <c r="M2336" s="41" t="n">
        <f aca="false">IF(A2336&lt;=$G$2, $D$5*$D$2*(A2336-E2336)/365.25, 0)</f>
        <v>0</v>
      </c>
      <c r="N2336" s="42" t="n">
        <f aca="false">(L2336*H2336 + M2336*I2336) * K2336</f>
        <v>0</v>
      </c>
      <c r="O2336" s="43" t="n">
        <f aca="false">IF(A2336&lt;=$G$2, $D$2*(1-$D$3), 0)</f>
        <v>0</v>
      </c>
      <c r="P2336" s="44" t="n">
        <f aca="false">O2336*I2336*K2336</f>
        <v>0</v>
      </c>
    </row>
    <row r="2337" customFormat="false" ht="15" hidden="false" customHeight="false" outlineLevel="0" collapsed="false">
      <c r="A2337" s="4" t="n">
        <f aca="false">WORKDAY(A2336, 1)</f>
        <v>47154</v>
      </c>
      <c r="B2337" s="33" t="n">
        <f aca="false">DATE(2000, MONTH(A2337), DAY(A2337))</f>
        <v>36561</v>
      </c>
      <c r="C2337" s="33" t="n">
        <f aca="false">VLOOKUP(B2337, $R$9:$S$13, 2)</f>
        <v>36605</v>
      </c>
      <c r="D2337" s="34" t="n">
        <f aca="false">IF(OR(C2337=B2337, AND(C2337&lt;&gt;C2336, C2336&gt;B2336)), 1, 0)</f>
        <v>0</v>
      </c>
      <c r="E2337" s="4" t="n">
        <f aca="false" t="array" ref="E2337:E2337">INDEX($A$9:A2336, MAX(IF($D$9:D2336=1, ROW(D$9:$D2336)-ROW($D$9)+1, 0)))</f>
        <v>47107</v>
      </c>
      <c r="F2337" s="36" t="n">
        <f aca="false">(A2337-$A$2)/365.25</f>
        <v>8.92539356605065</v>
      </c>
      <c r="G2337" s="37" t="n">
        <f aca="false">INDEX('Default Prob'!$P$5:$P$14,MIN(1+_xlfn.IFNA(MATCH(F2337,'Default Prob'!$F$5:$F$14,1),0),COUNT('Default Prob'!$P$5:$P$14)))</f>
        <v>0.0346328858618064</v>
      </c>
      <c r="H2337" s="37" t="n">
        <f aca="false">H2336*EXP(-G2336*(F2337-F2336))</f>
        <v>0.699423938876483</v>
      </c>
      <c r="I2337" s="38" t="n">
        <f aca="false">H2336-H2337</f>
        <v>0.000198985749537028</v>
      </c>
      <c r="J2337" s="39" t="n">
        <f aca="false">INDEX('Default Prob'!$C$3:$C$20, _xlfn.IFNA(MATCH(F2337, 'Default Prob'!$B$3:$B$20, 1), 1))</f>
        <v>-0.00236</v>
      </c>
      <c r="K2337" s="40" t="n">
        <f aca="false">1/((1+J2337)^F2337)</f>
        <v>1.02131276410864</v>
      </c>
      <c r="L2337" s="41" t="n">
        <f aca="false">IF(AND(D2337, A2337 &lt;= $G$2), $D$5*$D$2*(A2337-E2337)/365.25, 0)</f>
        <v>0</v>
      </c>
      <c r="M2337" s="41" t="n">
        <f aca="false">IF(A2337&lt;=$G$2, $D$5*$D$2*(A2337-E2337)/365.25, 0)</f>
        <v>0</v>
      </c>
      <c r="N2337" s="42" t="n">
        <f aca="false">(L2337*H2337 + M2337*I2337) * K2337</f>
        <v>0</v>
      </c>
      <c r="O2337" s="43" t="n">
        <f aca="false">IF(A2337&lt;=$G$2, $D$2*(1-$D$3), 0)</f>
        <v>0</v>
      </c>
      <c r="P2337" s="44" t="n">
        <f aca="false">O2337*I2337*K2337</f>
        <v>0</v>
      </c>
    </row>
    <row r="2338" customFormat="false" ht="15" hidden="false" customHeight="false" outlineLevel="0" collapsed="false">
      <c r="A2338" s="4" t="n">
        <f aca="false">WORKDAY(A2337, 1)</f>
        <v>47155</v>
      </c>
      <c r="B2338" s="33" t="n">
        <f aca="false">DATE(2000, MONTH(A2338), DAY(A2338))</f>
        <v>36562</v>
      </c>
      <c r="C2338" s="33" t="n">
        <f aca="false">VLOOKUP(B2338, $R$9:$S$13, 2)</f>
        <v>36605</v>
      </c>
      <c r="D2338" s="34" t="n">
        <f aca="false">IF(OR(C2338=B2338, AND(C2338&lt;&gt;C2337, C2337&gt;B2337)), 1, 0)</f>
        <v>0</v>
      </c>
      <c r="E2338" s="4" t="n">
        <f aca="false" t="array" ref="E2338:E2338">INDEX($A$9:A2337, MAX(IF($D$9:D2337=1, ROW(D$9:$D2337)-ROW($D$9)+1, 0)))</f>
        <v>47107</v>
      </c>
      <c r="F2338" s="36" t="n">
        <f aca="false">(A2338-$A$2)/365.25</f>
        <v>8.92813141683778</v>
      </c>
      <c r="G2338" s="37" t="n">
        <f aca="false">INDEX('Default Prob'!$P$5:$P$14,MIN(1+_xlfn.IFNA(MATCH(F2338,'Default Prob'!$F$5:$F$14,1),0),COUNT('Default Prob'!$P$5:$P$14)))</f>
        <v>0.0346328858618064</v>
      </c>
      <c r="H2338" s="37" t="n">
        <f aca="false">H2337*EXP(-G2337*(F2338-F2337))</f>
        <v>0.699357622870819</v>
      </c>
      <c r="I2338" s="38" t="n">
        <f aca="false">H2337-H2338</f>
        <v>6.63160056636469E-005</v>
      </c>
      <c r="J2338" s="39" t="n">
        <f aca="false">INDEX('Default Prob'!$C$3:$C$20, _xlfn.IFNA(MATCH(F2338, 'Default Prob'!$B$3:$B$20, 1), 1))</f>
        <v>-0.00236</v>
      </c>
      <c r="K2338" s="40" t="n">
        <f aca="false">1/((1+J2338)^F2338)</f>
        <v>1.02131937096576</v>
      </c>
      <c r="L2338" s="41" t="n">
        <f aca="false">IF(AND(D2338, A2338 &lt;= $G$2), $D$5*$D$2*(A2338-E2338)/365.25, 0)</f>
        <v>0</v>
      </c>
      <c r="M2338" s="41" t="n">
        <f aca="false">IF(A2338&lt;=$G$2, $D$5*$D$2*(A2338-E2338)/365.25, 0)</f>
        <v>0</v>
      </c>
      <c r="N2338" s="42" t="n">
        <f aca="false">(L2338*H2338 + M2338*I2338) * K2338</f>
        <v>0</v>
      </c>
      <c r="O2338" s="43" t="n">
        <f aca="false">IF(A2338&lt;=$G$2, $D$2*(1-$D$3), 0)</f>
        <v>0</v>
      </c>
      <c r="P2338" s="44" t="n">
        <f aca="false">O2338*I2338*K2338</f>
        <v>0</v>
      </c>
    </row>
    <row r="2339" customFormat="false" ht="15" hidden="false" customHeight="false" outlineLevel="0" collapsed="false">
      <c r="A2339" s="4" t="n">
        <f aca="false">WORKDAY(A2338, 1)</f>
        <v>47156</v>
      </c>
      <c r="B2339" s="33" t="n">
        <f aca="false">DATE(2000, MONTH(A2339), DAY(A2339))</f>
        <v>36563</v>
      </c>
      <c r="C2339" s="33" t="n">
        <f aca="false">VLOOKUP(B2339, $R$9:$S$13, 2)</f>
        <v>36605</v>
      </c>
      <c r="D2339" s="34" t="n">
        <f aca="false">IF(OR(C2339=B2339, AND(C2339&lt;&gt;C2338, C2338&gt;B2338)), 1, 0)</f>
        <v>0</v>
      </c>
      <c r="E2339" s="4" t="n">
        <f aca="false" t="array" ref="E2339:E2339">INDEX($A$9:A2338, MAX(IF($D$9:D2338=1, ROW(D$9:$D2338)-ROW($D$9)+1, 0)))</f>
        <v>47107</v>
      </c>
      <c r="F2339" s="36" t="n">
        <f aca="false">(A2339-$A$2)/365.25</f>
        <v>8.93086926762491</v>
      </c>
      <c r="G2339" s="37" t="n">
        <f aca="false">INDEX('Default Prob'!$P$5:$P$14,MIN(1+_xlfn.IFNA(MATCH(F2339,'Default Prob'!$F$5:$F$14,1),0),COUNT('Default Prob'!$P$5:$P$14)))</f>
        <v>0.0346328858618064</v>
      </c>
      <c r="H2339" s="37" t="n">
        <f aca="false">H2338*EXP(-G2338*(F2339-F2338))</f>
        <v>0.69929131315292</v>
      </c>
      <c r="I2339" s="38" t="n">
        <f aca="false">H2338-H2339</f>
        <v>6.63097178996708E-005</v>
      </c>
      <c r="J2339" s="39" t="n">
        <f aca="false">INDEX('Default Prob'!$C$3:$C$20, _xlfn.IFNA(MATCH(F2339, 'Default Prob'!$B$3:$B$20, 1), 1))</f>
        <v>-0.00236</v>
      </c>
      <c r="K2339" s="40" t="n">
        <f aca="false">1/((1+J2339)^F2339)</f>
        <v>1.02132597786562</v>
      </c>
      <c r="L2339" s="41" t="n">
        <f aca="false">IF(AND(D2339, A2339 &lt;= $G$2), $D$5*$D$2*(A2339-E2339)/365.25, 0)</f>
        <v>0</v>
      </c>
      <c r="M2339" s="41" t="n">
        <f aca="false">IF(A2339&lt;=$G$2, $D$5*$D$2*(A2339-E2339)/365.25, 0)</f>
        <v>0</v>
      </c>
      <c r="N2339" s="42" t="n">
        <f aca="false">(L2339*H2339 + M2339*I2339) * K2339</f>
        <v>0</v>
      </c>
      <c r="O2339" s="43" t="n">
        <f aca="false">IF(A2339&lt;=$G$2, $D$2*(1-$D$3), 0)</f>
        <v>0</v>
      </c>
      <c r="P2339" s="44" t="n">
        <f aca="false">O2339*I2339*K2339</f>
        <v>0</v>
      </c>
    </row>
    <row r="2340" customFormat="false" ht="15" hidden="false" customHeight="false" outlineLevel="0" collapsed="false">
      <c r="A2340" s="4" t="n">
        <f aca="false">WORKDAY(A2339, 1)</f>
        <v>47157</v>
      </c>
      <c r="B2340" s="33" t="n">
        <f aca="false">DATE(2000, MONTH(A2340), DAY(A2340))</f>
        <v>36564</v>
      </c>
      <c r="C2340" s="33" t="n">
        <f aca="false">VLOOKUP(B2340, $R$9:$S$13, 2)</f>
        <v>36605</v>
      </c>
      <c r="D2340" s="34" t="n">
        <f aca="false">IF(OR(C2340=B2340, AND(C2340&lt;&gt;C2339, C2339&gt;B2339)), 1, 0)</f>
        <v>0</v>
      </c>
      <c r="E2340" s="4" t="n">
        <f aca="false" t="array" ref="E2340:E2340">INDEX($A$9:A2339, MAX(IF($D$9:D2339=1, ROW(D$9:$D2339)-ROW($D$9)+1, 0)))</f>
        <v>47107</v>
      </c>
      <c r="F2340" s="36" t="n">
        <f aca="false">(A2340-$A$2)/365.25</f>
        <v>8.93360711841205</v>
      </c>
      <c r="G2340" s="37" t="n">
        <f aca="false">INDEX('Default Prob'!$P$5:$P$14,MIN(1+_xlfn.IFNA(MATCH(F2340,'Default Prob'!$F$5:$F$14,1),0),COUNT('Default Prob'!$P$5:$P$14)))</f>
        <v>0.0346328858618064</v>
      </c>
      <c r="H2340" s="37" t="n">
        <f aca="false">H2339*EXP(-G2339*(F2340-F2339))</f>
        <v>0.699225009722188</v>
      </c>
      <c r="I2340" s="38" t="n">
        <f aca="false">H2339-H2340</f>
        <v>6.63034307319954E-005</v>
      </c>
      <c r="J2340" s="39" t="n">
        <f aca="false">INDEX('Default Prob'!$C$3:$C$20, _xlfn.IFNA(MATCH(F2340, 'Default Prob'!$B$3:$B$20, 1), 1))</f>
        <v>-0.00236</v>
      </c>
      <c r="K2340" s="40" t="n">
        <f aca="false">1/((1+J2340)^F2340)</f>
        <v>1.02133258480822</v>
      </c>
      <c r="L2340" s="41" t="n">
        <f aca="false">IF(AND(D2340, A2340 &lt;= $G$2), $D$5*$D$2*(A2340-E2340)/365.25, 0)</f>
        <v>0</v>
      </c>
      <c r="M2340" s="41" t="n">
        <f aca="false">IF(A2340&lt;=$G$2, $D$5*$D$2*(A2340-E2340)/365.25, 0)</f>
        <v>0</v>
      </c>
      <c r="N2340" s="42" t="n">
        <f aca="false">(L2340*H2340 + M2340*I2340) * K2340</f>
        <v>0</v>
      </c>
      <c r="O2340" s="43" t="n">
        <f aca="false">IF(A2340&lt;=$G$2, $D$2*(1-$D$3), 0)</f>
        <v>0</v>
      </c>
      <c r="P2340" s="44" t="n">
        <f aca="false">O2340*I2340*K2340</f>
        <v>0</v>
      </c>
    </row>
    <row r="2341" customFormat="false" ht="15" hidden="false" customHeight="false" outlineLevel="0" collapsed="false">
      <c r="A2341" s="4" t="n">
        <f aca="false">WORKDAY(A2340, 1)</f>
        <v>47158</v>
      </c>
      <c r="B2341" s="33" t="n">
        <f aca="false">DATE(2000, MONTH(A2341), DAY(A2341))</f>
        <v>36565</v>
      </c>
      <c r="C2341" s="33" t="n">
        <f aca="false">VLOOKUP(B2341, $R$9:$S$13, 2)</f>
        <v>36605</v>
      </c>
      <c r="D2341" s="34" t="n">
        <f aca="false">IF(OR(C2341=B2341, AND(C2341&lt;&gt;C2340, C2340&gt;B2340)), 1, 0)</f>
        <v>0</v>
      </c>
      <c r="E2341" s="4" t="n">
        <f aca="false" t="array" ref="E2341:E2341">INDEX($A$9:A2340, MAX(IF($D$9:D2340=1, ROW(D$9:$D2340)-ROW($D$9)+1, 0)))</f>
        <v>47107</v>
      </c>
      <c r="F2341" s="36" t="n">
        <f aca="false">(A2341-$A$2)/365.25</f>
        <v>8.93634496919918</v>
      </c>
      <c r="G2341" s="37" t="n">
        <f aca="false">INDEX('Default Prob'!$P$5:$P$14,MIN(1+_xlfn.IFNA(MATCH(F2341,'Default Prob'!$F$5:$F$14,1),0),COUNT('Default Prob'!$P$5:$P$14)))</f>
        <v>0.0346328858618064</v>
      </c>
      <c r="H2341" s="37" t="n">
        <f aca="false">H2340*EXP(-G2340*(F2341-F2340))</f>
        <v>0.699158712578027</v>
      </c>
      <c r="I2341" s="38" t="n">
        <f aca="false">H2340-H2341</f>
        <v>6.62971441602878E-005</v>
      </c>
      <c r="J2341" s="39" t="n">
        <f aca="false">INDEX('Default Prob'!$C$3:$C$20, _xlfn.IFNA(MATCH(F2341, 'Default Prob'!$B$3:$B$20, 1), 1))</f>
        <v>-0.00236</v>
      </c>
      <c r="K2341" s="40" t="n">
        <f aca="false">1/((1+J2341)^F2341)</f>
        <v>1.02133919179356</v>
      </c>
      <c r="L2341" s="41" t="n">
        <f aca="false">IF(AND(D2341, A2341 &lt;= $G$2), $D$5*$D$2*(A2341-E2341)/365.25, 0)</f>
        <v>0</v>
      </c>
      <c r="M2341" s="41" t="n">
        <f aca="false">IF(A2341&lt;=$G$2, $D$5*$D$2*(A2341-E2341)/365.25, 0)</f>
        <v>0</v>
      </c>
      <c r="N2341" s="42" t="n">
        <f aca="false">(L2341*H2341 + M2341*I2341) * K2341</f>
        <v>0</v>
      </c>
      <c r="O2341" s="43" t="n">
        <f aca="false">IF(A2341&lt;=$G$2, $D$2*(1-$D$3), 0)</f>
        <v>0</v>
      </c>
      <c r="P2341" s="44" t="n">
        <f aca="false">O2341*I2341*K2341</f>
        <v>0</v>
      </c>
    </row>
    <row r="2342" customFormat="false" ht="15" hidden="false" customHeight="false" outlineLevel="0" collapsed="false">
      <c r="A2342" s="4" t="n">
        <f aca="false">WORKDAY(A2341, 1)</f>
        <v>47161</v>
      </c>
      <c r="B2342" s="33" t="n">
        <f aca="false">DATE(2000, MONTH(A2342), DAY(A2342))</f>
        <v>36568</v>
      </c>
      <c r="C2342" s="33" t="n">
        <f aca="false">VLOOKUP(B2342, $R$9:$S$13, 2)</f>
        <v>36605</v>
      </c>
      <c r="D2342" s="34" t="n">
        <f aca="false">IF(OR(C2342=B2342, AND(C2342&lt;&gt;C2341, C2341&gt;B2341)), 1, 0)</f>
        <v>0</v>
      </c>
      <c r="E2342" s="4" t="n">
        <f aca="false" t="array" ref="E2342:E2342">INDEX($A$9:A2341, MAX(IF($D$9:D2341=1, ROW(D$9:$D2341)-ROW($D$9)+1, 0)))</f>
        <v>47107</v>
      </c>
      <c r="F2342" s="36" t="n">
        <f aca="false">(A2342-$A$2)/365.25</f>
        <v>8.94455852156058</v>
      </c>
      <c r="G2342" s="37" t="n">
        <f aca="false">INDEX('Default Prob'!$P$5:$P$14,MIN(1+_xlfn.IFNA(MATCH(F2342,'Default Prob'!$F$5:$F$14,1),0),COUNT('Default Prob'!$P$5:$P$14)))</f>
        <v>0.0346328858618064</v>
      </c>
      <c r="H2342" s="37" t="n">
        <f aca="false">H2341*EXP(-G2341*(F2342-F2341))</f>
        <v>0.698959858859016</v>
      </c>
      <c r="I2342" s="38" t="n">
        <f aca="false">H2341-H2342</f>
        <v>0.000198853719011738</v>
      </c>
      <c r="J2342" s="39" t="n">
        <f aca="false">INDEX('Default Prob'!$C$3:$C$20, _xlfn.IFNA(MATCH(F2342, 'Default Prob'!$B$3:$B$20, 1), 1))</f>
        <v>-0.00236</v>
      </c>
      <c r="K2342" s="40" t="n">
        <f aca="false">1/((1+J2342)^F2342)</f>
        <v>1.02135901300602</v>
      </c>
      <c r="L2342" s="41" t="n">
        <f aca="false">IF(AND(D2342, A2342 &lt;= $G$2), $D$5*$D$2*(A2342-E2342)/365.25, 0)</f>
        <v>0</v>
      </c>
      <c r="M2342" s="41" t="n">
        <f aca="false">IF(A2342&lt;=$G$2, $D$5*$D$2*(A2342-E2342)/365.25, 0)</f>
        <v>0</v>
      </c>
      <c r="N2342" s="42" t="n">
        <f aca="false">(L2342*H2342 + M2342*I2342) * K2342</f>
        <v>0</v>
      </c>
      <c r="O2342" s="43" t="n">
        <f aca="false">IF(A2342&lt;=$G$2, $D$2*(1-$D$3), 0)</f>
        <v>0</v>
      </c>
      <c r="P2342" s="44" t="n">
        <f aca="false">O2342*I2342*K2342</f>
        <v>0</v>
      </c>
    </row>
    <row r="2343" customFormat="false" ht="15" hidden="false" customHeight="false" outlineLevel="0" collapsed="false">
      <c r="A2343" s="4" t="n">
        <f aca="false">WORKDAY(A2342, 1)</f>
        <v>47162</v>
      </c>
      <c r="B2343" s="33" t="n">
        <f aca="false">DATE(2000, MONTH(A2343), DAY(A2343))</f>
        <v>36569</v>
      </c>
      <c r="C2343" s="33" t="n">
        <f aca="false">VLOOKUP(B2343, $R$9:$S$13, 2)</f>
        <v>36605</v>
      </c>
      <c r="D2343" s="34" t="n">
        <f aca="false">IF(OR(C2343=B2343, AND(C2343&lt;&gt;C2342, C2342&gt;B2342)), 1, 0)</f>
        <v>0</v>
      </c>
      <c r="E2343" s="4" t="n">
        <f aca="false" t="array" ref="E2343:E2343">INDEX($A$9:A2342, MAX(IF($D$9:D2342=1, ROW(D$9:$D2342)-ROW($D$9)+1, 0)))</f>
        <v>47107</v>
      </c>
      <c r="F2343" s="36" t="n">
        <f aca="false">(A2343-$A$2)/365.25</f>
        <v>8.94729637234771</v>
      </c>
      <c r="G2343" s="37" t="n">
        <f aca="false">INDEX('Default Prob'!$P$5:$P$14,MIN(1+_xlfn.IFNA(MATCH(F2343,'Default Prob'!$F$5:$F$14,1),0),COUNT('Default Prob'!$P$5:$P$14)))</f>
        <v>0.0346328858618064</v>
      </c>
      <c r="H2343" s="37" t="n">
        <f aca="false">H2342*EXP(-G2342*(F2343-F2342))</f>
        <v>0.698893586855182</v>
      </c>
      <c r="I2343" s="38" t="n">
        <f aca="false">H2342-H2343</f>
        <v>6.62720038339115E-005</v>
      </c>
      <c r="J2343" s="39" t="n">
        <f aca="false">INDEX('Default Prob'!$C$3:$C$20, _xlfn.IFNA(MATCH(F2343, 'Default Prob'!$B$3:$B$20, 1), 1))</f>
        <v>-0.00236</v>
      </c>
      <c r="K2343" s="40" t="n">
        <f aca="false">1/((1+J2343)^F2343)</f>
        <v>1.02136562016233</v>
      </c>
      <c r="L2343" s="41" t="n">
        <f aca="false">IF(AND(D2343, A2343 &lt;= $G$2), $D$5*$D$2*(A2343-E2343)/365.25, 0)</f>
        <v>0</v>
      </c>
      <c r="M2343" s="41" t="n">
        <f aca="false">IF(A2343&lt;=$G$2, $D$5*$D$2*(A2343-E2343)/365.25, 0)</f>
        <v>0</v>
      </c>
      <c r="N2343" s="42" t="n">
        <f aca="false">(L2343*H2343 + M2343*I2343) * K2343</f>
        <v>0</v>
      </c>
      <c r="O2343" s="43" t="n">
        <f aca="false">IF(A2343&lt;=$G$2, $D$2*(1-$D$3), 0)</f>
        <v>0</v>
      </c>
      <c r="P2343" s="44" t="n">
        <f aca="false">O2343*I2343*K2343</f>
        <v>0</v>
      </c>
    </row>
    <row r="2344" customFormat="false" ht="15" hidden="false" customHeight="false" outlineLevel="0" collapsed="false">
      <c r="A2344" s="4" t="n">
        <f aca="false">WORKDAY(A2343, 1)</f>
        <v>47163</v>
      </c>
      <c r="B2344" s="33" t="n">
        <f aca="false">DATE(2000, MONTH(A2344), DAY(A2344))</f>
        <v>36570</v>
      </c>
      <c r="C2344" s="33" t="n">
        <f aca="false">VLOOKUP(B2344, $R$9:$S$13, 2)</f>
        <v>36605</v>
      </c>
      <c r="D2344" s="34" t="n">
        <f aca="false">IF(OR(C2344=B2344, AND(C2344&lt;&gt;C2343, C2343&gt;B2343)), 1, 0)</f>
        <v>0</v>
      </c>
      <c r="E2344" s="4" t="n">
        <f aca="false" t="array" ref="E2344:E2344">INDEX($A$9:A2343, MAX(IF($D$9:D2343=1, ROW(D$9:$D2343)-ROW($D$9)+1, 0)))</f>
        <v>47107</v>
      </c>
      <c r="F2344" s="36" t="n">
        <f aca="false">(A2344-$A$2)/365.25</f>
        <v>8.95003422313484</v>
      </c>
      <c r="G2344" s="37" t="n">
        <f aca="false">INDEX('Default Prob'!$P$5:$P$14,MIN(1+_xlfn.IFNA(MATCH(F2344,'Default Prob'!$F$5:$F$14,1),0),COUNT('Default Prob'!$P$5:$P$14)))</f>
        <v>0.0346328858618064</v>
      </c>
      <c r="H2344" s="37" t="n">
        <f aca="false">H2343*EXP(-G2343*(F2344-F2343))</f>
        <v>0.69882732113494</v>
      </c>
      <c r="I2344" s="38" t="n">
        <f aca="false">H2343-H2344</f>
        <v>6.62657202419314E-005</v>
      </c>
      <c r="J2344" s="39" t="n">
        <f aca="false">INDEX('Default Prob'!$C$3:$C$20, _xlfn.IFNA(MATCH(F2344, 'Default Prob'!$B$3:$B$20, 1), 1))</f>
        <v>-0.00236</v>
      </c>
      <c r="K2344" s="40" t="n">
        <f aca="false">1/((1+J2344)^F2344)</f>
        <v>1.02137222736137</v>
      </c>
      <c r="L2344" s="41" t="n">
        <f aca="false">IF(AND(D2344, A2344 &lt;= $G$2), $D$5*$D$2*(A2344-E2344)/365.25, 0)</f>
        <v>0</v>
      </c>
      <c r="M2344" s="41" t="n">
        <f aca="false">IF(A2344&lt;=$G$2, $D$5*$D$2*(A2344-E2344)/365.25, 0)</f>
        <v>0</v>
      </c>
      <c r="N2344" s="42" t="n">
        <f aca="false">(L2344*H2344 + M2344*I2344) * K2344</f>
        <v>0</v>
      </c>
      <c r="O2344" s="43" t="n">
        <f aca="false">IF(A2344&lt;=$G$2, $D$2*(1-$D$3), 0)</f>
        <v>0</v>
      </c>
      <c r="P2344" s="44" t="n">
        <f aca="false">O2344*I2344*K2344</f>
        <v>0</v>
      </c>
    </row>
    <row r="2345" customFormat="false" ht="15" hidden="false" customHeight="false" outlineLevel="0" collapsed="false">
      <c r="A2345" s="4" t="n">
        <f aca="false">WORKDAY(A2344, 1)</f>
        <v>47164</v>
      </c>
      <c r="B2345" s="33" t="n">
        <f aca="false">DATE(2000, MONTH(A2345), DAY(A2345))</f>
        <v>36571</v>
      </c>
      <c r="C2345" s="33" t="n">
        <f aca="false">VLOOKUP(B2345, $R$9:$S$13, 2)</f>
        <v>36605</v>
      </c>
      <c r="D2345" s="34" t="n">
        <f aca="false">IF(OR(C2345=B2345, AND(C2345&lt;&gt;C2344, C2344&gt;B2344)), 1, 0)</f>
        <v>0</v>
      </c>
      <c r="E2345" s="4" t="n">
        <f aca="false" t="array" ref="E2345:E2345">INDEX($A$9:A2344, MAX(IF($D$9:D2344=1, ROW(D$9:$D2344)-ROW($D$9)+1, 0)))</f>
        <v>47107</v>
      </c>
      <c r="F2345" s="36" t="n">
        <f aca="false">(A2345-$A$2)/365.25</f>
        <v>8.95277207392197</v>
      </c>
      <c r="G2345" s="37" t="n">
        <f aca="false">INDEX('Default Prob'!$P$5:$P$14,MIN(1+_xlfn.IFNA(MATCH(F2345,'Default Prob'!$F$5:$F$14,1),0),COUNT('Default Prob'!$P$5:$P$14)))</f>
        <v>0.0346328858618064</v>
      </c>
      <c r="H2345" s="37" t="n">
        <f aca="false">H2344*EXP(-G2344*(F2345-F2344))</f>
        <v>0.698761061697694</v>
      </c>
      <c r="I2345" s="38" t="n">
        <f aca="false">H2344-H2345</f>
        <v>6.62594372459191E-005</v>
      </c>
      <c r="J2345" s="39" t="n">
        <f aca="false">INDEX('Default Prob'!$C$3:$C$20, _xlfn.IFNA(MATCH(F2345, 'Default Prob'!$B$3:$B$20, 1), 1))</f>
        <v>-0.00236</v>
      </c>
      <c r="K2345" s="40" t="n">
        <f aca="false">1/((1+J2345)^F2345)</f>
        <v>1.02137883460316</v>
      </c>
      <c r="L2345" s="41" t="n">
        <f aca="false">IF(AND(D2345, A2345 &lt;= $G$2), $D$5*$D$2*(A2345-E2345)/365.25, 0)</f>
        <v>0</v>
      </c>
      <c r="M2345" s="41" t="n">
        <f aca="false">IF(A2345&lt;=$G$2, $D$5*$D$2*(A2345-E2345)/365.25, 0)</f>
        <v>0</v>
      </c>
      <c r="N2345" s="42" t="n">
        <f aca="false">(L2345*H2345 + M2345*I2345) * K2345</f>
        <v>0</v>
      </c>
      <c r="O2345" s="43" t="n">
        <f aca="false">IF(A2345&lt;=$G$2, $D$2*(1-$D$3), 0)</f>
        <v>0</v>
      </c>
      <c r="P2345" s="44" t="n">
        <f aca="false">O2345*I2345*K2345</f>
        <v>0</v>
      </c>
    </row>
    <row r="2346" customFormat="false" ht="15" hidden="false" customHeight="false" outlineLevel="0" collapsed="false">
      <c r="A2346" s="4" t="n">
        <f aca="false">WORKDAY(A2345, 1)</f>
        <v>47165</v>
      </c>
      <c r="B2346" s="33" t="n">
        <f aca="false">DATE(2000, MONTH(A2346), DAY(A2346))</f>
        <v>36572</v>
      </c>
      <c r="C2346" s="33" t="n">
        <f aca="false">VLOOKUP(B2346, $R$9:$S$13, 2)</f>
        <v>36605</v>
      </c>
      <c r="D2346" s="34" t="n">
        <f aca="false">IF(OR(C2346=B2346, AND(C2346&lt;&gt;C2345, C2345&gt;B2345)), 1, 0)</f>
        <v>0</v>
      </c>
      <c r="E2346" s="4" t="n">
        <f aca="false" t="array" ref="E2346:E2346">INDEX($A$9:A2345, MAX(IF($D$9:D2345=1, ROW(D$9:$D2345)-ROW($D$9)+1, 0)))</f>
        <v>47107</v>
      </c>
      <c r="F2346" s="36" t="n">
        <f aca="false">(A2346-$A$2)/365.25</f>
        <v>8.9555099247091</v>
      </c>
      <c r="G2346" s="37" t="n">
        <f aca="false">INDEX('Default Prob'!$P$5:$P$14,MIN(1+_xlfn.IFNA(MATCH(F2346,'Default Prob'!$F$5:$F$14,1),0),COUNT('Default Prob'!$P$5:$P$14)))</f>
        <v>0.0346328858618064</v>
      </c>
      <c r="H2346" s="37" t="n">
        <f aca="false">H2345*EXP(-G2345*(F2346-F2345))</f>
        <v>0.698694808542848</v>
      </c>
      <c r="I2346" s="38" t="n">
        <f aca="false">H2345-H2346</f>
        <v>6.62531548455414E-005</v>
      </c>
      <c r="J2346" s="39" t="n">
        <f aca="false">INDEX('Default Prob'!$C$3:$C$20, _xlfn.IFNA(MATCH(F2346, 'Default Prob'!$B$3:$B$20, 1), 1))</f>
        <v>-0.00236</v>
      </c>
      <c r="K2346" s="40" t="n">
        <f aca="false">1/((1+J2346)^F2346)</f>
        <v>1.02138544188769</v>
      </c>
      <c r="L2346" s="41" t="n">
        <f aca="false">IF(AND(D2346, A2346 &lt;= $G$2), $D$5*$D$2*(A2346-E2346)/365.25, 0)</f>
        <v>0</v>
      </c>
      <c r="M2346" s="41" t="n">
        <f aca="false">IF(A2346&lt;=$G$2, $D$5*$D$2*(A2346-E2346)/365.25, 0)</f>
        <v>0</v>
      </c>
      <c r="N2346" s="42" t="n">
        <f aca="false">(L2346*H2346 + M2346*I2346) * K2346</f>
        <v>0</v>
      </c>
      <c r="O2346" s="43" t="n">
        <f aca="false">IF(A2346&lt;=$G$2, $D$2*(1-$D$3), 0)</f>
        <v>0</v>
      </c>
      <c r="P2346" s="44" t="n">
        <f aca="false">O2346*I2346*K2346</f>
        <v>0</v>
      </c>
    </row>
    <row r="2347" customFormat="false" ht="15" hidden="false" customHeight="false" outlineLevel="0" collapsed="false">
      <c r="A2347" s="4" t="n">
        <f aca="false">WORKDAY(A2346, 1)</f>
        <v>47168</v>
      </c>
      <c r="B2347" s="33" t="n">
        <f aca="false">DATE(2000, MONTH(A2347), DAY(A2347))</f>
        <v>36575</v>
      </c>
      <c r="C2347" s="33" t="n">
        <f aca="false">VLOOKUP(B2347, $R$9:$S$13, 2)</f>
        <v>36605</v>
      </c>
      <c r="D2347" s="34" t="n">
        <f aca="false">IF(OR(C2347=B2347, AND(C2347&lt;&gt;C2346, C2346&gt;B2346)), 1, 0)</f>
        <v>0</v>
      </c>
      <c r="E2347" s="4" t="n">
        <f aca="false" t="array" ref="E2347:E2347">INDEX($A$9:A2346, MAX(IF($D$9:D2346=1, ROW(D$9:$D2346)-ROW($D$9)+1, 0)))</f>
        <v>47107</v>
      </c>
      <c r="F2347" s="36" t="n">
        <f aca="false">(A2347-$A$2)/365.25</f>
        <v>8.9637234770705</v>
      </c>
      <c r="G2347" s="37" t="n">
        <f aca="false">INDEX('Default Prob'!$P$5:$P$14,MIN(1+_xlfn.IFNA(MATCH(F2347,'Default Prob'!$F$5:$F$14,1),0),COUNT('Default Prob'!$P$5:$P$14)))</f>
        <v>0.0346328858618064</v>
      </c>
      <c r="H2347" s="37" t="n">
        <f aca="false">H2346*EXP(-G2346*(F2347-F2346))</f>
        <v>0.698496086766757</v>
      </c>
      <c r="I2347" s="38" t="n">
        <f aca="false">H2346-H2347</f>
        <v>0.000198721776090927</v>
      </c>
      <c r="J2347" s="39" t="n">
        <f aca="false">INDEX('Default Prob'!$C$3:$C$20, _xlfn.IFNA(MATCH(F2347, 'Default Prob'!$B$3:$B$20, 1), 1))</f>
        <v>-0.00236</v>
      </c>
      <c r="K2347" s="40" t="n">
        <f aca="false">1/((1+J2347)^F2347)</f>
        <v>1.02140526399773</v>
      </c>
      <c r="L2347" s="41" t="n">
        <f aca="false">IF(AND(D2347, A2347 &lt;= $G$2), $D$5*$D$2*(A2347-E2347)/365.25, 0)</f>
        <v>0</v>
      </c>
      <c r="M2347" s="41" t="n">
        <f aca="false">IF(A2347&lt;=$G$2, $D$5*$D$2*(A2347-E2347)/365.25, 0)</f>
        <v>0</v>
      </c>
      <c r="N2347" s="42" t="n">
        <f aca="false">(L2347*H2347 + M2347*I2347) * K2347</f>
        <v>0</v>
      </c>
      <c r="O2347" s="43" t="n">
        <f aca="false">IF(A2347&lt;=$G$2, $D$2*(1-$D$3), 0)</f>
        <v>0</v>
      </c>
      <c r="P2347" s="44" t="n">
        <f aca="false">O2347*I2347*K2347</f>
        <v>0</v>
      </c>
    </row>
    <row r="2348" customFormat="false" ht="15" hidden="false" customHeight="false" outlineLevel="0" collapsed="false">
      <c r="A2348" s="4" t="n">
        <f aca="false">WORKDAY(A2347, 1)</f>
        <v>47169</v>
      </c>
      <c r="B2348" s="33" t="n">
        <f aca="false">DATE(2000, MONTH(A2348), DAY(A2348))</f>
        <v>36576</v>
      </c>
      <c r="C2348" s="33" t="n">
        <f aca="false">VLOOKUP(B2348, $R$9:$S$13, 2)</f>
        <v>36605</v>
      </c>
      <c r="D2348" s="34" t="n">
        <f aca="false">IF(OR(C2348=B2348, AND(C2348&lt;&gt;C2347, C2347&gt;B2347)), 1, 0)</f>
        <v>0</v>
      </c>
      <c r="E2348" s="4" t="n">
        <f aca="false" t="array" ref="E2348:E2348">INDEX($A$9:A2347, MAX(IF($D$9:D2347=1, ROW(D$9:$D2347)-ROW($D$9)+1, 0)))</f>
        <v>47107</v>
      </c>
      <c r="F2348" s="36" t="n">
        <f aca="false">(A2348-$A$2)/365.25</f>
        <v>8.96646132785763</v>
      </c>
      <c r="G2348" s="37" t="n">
        <f aca="false">INDEX('Default Prob'!$P$5:$P$14,MIN(1+_xlfn.IFNA(MATCH(F2348,'Default Prob'!$F$5:$F$14,1),0),COUNT('Default Prob'!$P$5:$P$14)))</f>
        <v>0.0346328858618064</v>
      </c>
      <c r="H2348" s="37" t="n">
        <f aca="false">H2347*EXP(-G2347*(F2348-F2347))</f>
        <v>0.698429858735557</v>
      </c>
      <c r="I2348" s="38" t="n">
        <f aca="false">H2347-H2348</f>
        <v>6.62280312001551E-005</v>
      </c>
      <c r="J2348" s="39" t="n">
        <f aca="false">INDEX('Default Prob'!$C$3:$C$20, _xlfn.IFNA(MATCH(F2348, 'Default Prob'!$B$3:$B$20, 1), 1))</f>
        <v>-0.00236</v>
      </c>
      <c r="K2348" s="40" t="n">
        <f aca="false">1/((1+J2348)^F2348)</f>
        <v>1.02141187145323</v>
      </c>
      <c r="L2348" s="41" t="n">
        <f aca="false">IF(AND(D2348, A2348 &lt;= $G$2), $D$5*$D$2*(A2348-E2348)/365.25, 0)</f>
        <v>0</v>
      </c>
      <c r="M2348" s="41" t="n">
        <f aca="false">IF(A2348&lt;=$G$2, $D$5*$D$2*(A2348-E2348)/365.25, 0)</f>
        <v>0</v>
      </c>
      <c r="N2348" s="42" t="n">
        <f aca="false">(L2348*H2348 + M2348*I2348) * K2348</f>
        <v>0</v>
      </c>
      <c r="O2348" s="43" t="n">
        <f aca="false">IF(A2348&lt;=$G$2, $D$2*(1-$D$3), 0)</f>
        <v>0</v>
      </c>
      <c r="P2348" s="44" t="n">
        <f aca="false">O2348*I2348*K2348</f>
        <v>0</v>
      </c>
    </row>
    <row r="2349" customFormat="false" ht="15" hidden="false" customHeight="false" outlineLevel="0" collapsed="false">
      <c r="A2349" s="4" t="n">
        <f aca="false">WORKDAY(A2348, 1)</f>
        <v>47170</v>
      </c>
      <c r="B2349" s="33" t="n">
        <f aca="false">DATE(2000, MONTH(A2349), DAY(A2349))</f>
        <v>36577</v>
      </c>
      <c r="C2349" s="33" t="n">
        <f aca="false">VLOOKUP(B2349, $R$9:$S$13, 2)</f>
        <v>36605</v>
      </c>
      <c r="D2349" s="34" t="n">
        <f aca="false">IF(OR(C2349=B2349, AND(C2349&lt;&gt;C2348, C2348&gt;B2348)), 1, 0)</f>
        <v>0</v>
      </c>
      <c r="E2349" s="4" t="n">
        <f aca="false" t="array" ref="E2349:E2349">INDEX($A$9:A2348, MAX(IF($D$9:D2348=1, ROW(D$9:$D2348)-ROW($D$9)+1, 0)))</f>
        <v>47107</v>
      </c>
      <c r="F2349" s="36" t="n">
        <f aca="false">(A2349-$A$2)/365.25</f>
        <v>8.96919917864476</v>
      </c>
      <c r="G2349" s="37" t="n">
        <f aca="false">INDEX('Default Prob'!$P$5:$P$14,MIN(1+_xlfn.IFNA(MATCH(F2349,'Default Prob'!$F$5:$F$14,1),0),COUNT('Default Prob'!$P$5:$P$14)))</f>
        <v>0.0346328858618064</v>
      </c>
      <c r="H2349" s="37" t="n">
        <f aca="false">H2348*EXP(-G2348*(F2349-F2348))</f>
        <v>0.69836363698378</v>
      </c>
      <c r="I2349" s="38" t="n">
        <f aca="false">H2348-H2349</f>
        <v>6.62217517776176E-005</v>
      </c>
      <c r="J2349" s="39" t="n">
        <f aca="false">INDEX('Default Prob'!$C$3:$C$20, _xlfn.IFNA(MATCH(F2349, 'Default Prob'!$B$3:$B$20, 1), 1))</f>
        <v>-0.00236</v>
      </c>
      <c r="K2349" s="40" t="n">
        <f aca="false">1/((1+J2349)^F2349)</f>
        <v>1.02141847895147</v>
      </c>
      <c r="L2349" s="41" t="n">
        <f aca="false">IF(AND(D2349, A2349 &lt;= $G$2), $D$5*$D$2*(A2349-E2349)/365.25, 0)</f>
        <v>0</v>
      </c>
      <c r="M2349" s="41" t="n">
        <f aca="false">IF(A2349&lt;=$G$2, $D$5*$D$2*(A2349-E2349)/365.25, 0)</f>
        <v>0</v>
      </c>
      <c r="N2349" s="42" t="n">
        <f aca="false">(L2349*H2349 + M2349*I2349) * K2349</f>
        <v>0</v>
      </c>
      <c r="O2349" s="43" t="n">
        <f aca="false">IF(A2349&lt;=$G$2, $D$2*(1-$D$3), 0)</f>
        <v>0</v>
      </c>
      <c r="P2349" s="44" t="n">
        <f aca="false">O2349*I2349*K2349</f>
        <v>0</v>
      </c>
    </row>
    <row r="2350" customFormat="false" ht="15" hidden="false" customHeight="false" outlineLevel="0" collapsed="false">
      <c r="A2350" s="4" t="n">
        <f aca="false">WORKDAY(A2349, 1)</f>
        <v>47171</v>
      </c>
      <c r="B2350" s="33" t="n">
        <f aca="false">DATE(2000, MONTH(A2350), DAY(A2350))</f>
        <v>36578</v>
      </c>
      <c r="C2350" s="33" t="n">
        <f aca="false">VLOOKUP(B2350, $R$9:$S$13, 2)</f>
        <v>36605</v>
      </c>
      <c r="D2350" s="34" t="n">
        <f aca="false">IF(OR(C2350=B2350, AND(C2350&lt;&gt;C2349, C2349&gt;B2349)), 1, 0)</f>
        <v>0</v>
      </c>
      <c r="E2350" s="4" t="n">
        <f aca="false" t="array" ref="E2350:E2350">INDEX($A$9:A2349, MAX(IF($D$9:D2349=1, ROW(D$9:$D2349)-ROW($D$9)+1, 0)))</f>
        <v>47107</v>
      </c>
      <c r="F2350" s="36" t="n">
        <f aca="false">(A2350-$A$2)/365.25</f>
        <v>8.9719370294319</v>
      </c>
      <c r="G2350" s="37" t="n">
        <f aca="false">INDEX('Default Prob'!$P$5:$P$14,MIN(1+_xlfn.IFNA(MATCH(F2350,'Default Prob'!$F$5:$F$14,1),0),COUNT('Default Prob'!$P$5:$P$14)))</f>
        <v>0.0346328858618064</v>
      </c>
      <c r="H2350" s="37" t="n">
        <f aca="false">H2349*EXP(-G2349*(F2350-F2349))</f>
        <v>0.698297421510829</v>
      </c>
      <c r="I2350" s="38" t="n">
        <f aca="false">H2349-H2350</f>
        <v>6.62154729502706E-005</v>
      </c>
      <c r="J2350" s="39" t="n">
        <f aca="false">INDEX('Default Prob'!$C$3:$C$20, _xlfn.IFNA(MATCH(F2350, 'Default Prob'!$B$3:$B$20, 1), 1))</f>
        <v>-0.00236</v>
      </c>
      <c r="K2350" s="40" t="n">
        <f aca="false">1/((1+J2350)^F2350)</f>
        <v>1.02142508649246</v>
      </c>
      <c r="L2350" s="41" t="n">
        <f aca="false">IF(AND(D2350, A2350 &lt;= $G$2), $D$5*$D$2*(A2350-E2350)/365.25, 0)</f>
        <v>0</v>
      </c>
      <c r="M2350" s="41" t="n">
        <f aca="false">IF(A2350&lt;=$G$2, $D$5*$D$2*(A2350-E2350)/365.25, 0)</f>
        <v>0</v>
      </c>
      <c r="N2350" s="42" t="n">
        <f aca="false">(L2350*H2350 + M2350*I2350) * K2350</f>
        <v>0</v>
      </c>
      <c r="O2350" s="43" t="n">
        <f aca="false">IF(A2350&lt;=$G$2, $D$2*(1-$D$3), 0)</f>
        <v>0</v>
      </c>
      <c r="P2350" s="44" t="n">
        <f aca="false">O2350*I2350*K2350</f>
        <v>0</v>
      </c>
    </row>
    <row r="2351" customFormat="false" ht="15" hidden="false" customHeight="false" outlineLevel="0" collapsed="false">
      <c r="A2351" s="4" t="n">
        <f aca="false">WORKDAY(A2350, 1)</f>
        <v>47172</v>
      </c>
      <c r="B2351" s="33" t="n">
        <f aca="false">DATE(2000, MONTH(A2351), DAY(A2351))</f>
        <v>36579</v>
      </c>
      <c r="C2351" s="33" t="n">
        <f aca="false">VLOOKUP(B2351, $R$9:$S$13, 2)</f>
        <v>36605</v>
      </c>
      <c r="D2351" s="34" t="n">
        <f aca="false">IF(OR(C2351=B2351, AND(C2351&lt;&gt;C2350, C2350&gt;B2350)), 1, 0)</f>
        <v>0</v>
      </c>
      <c r="E2351" s="4" t="n">
        <f aca="false" t="array" ref="E2351:E2351">INDEX($A$9:A2350, MAX(IF($D$9:D2350=1, ROW(D$9:$D2350)-ROW($D$9)+1, 0)))</f>
        <v>47107</v>
      </c>
      <c r="F2351" s="36" t="n">
        <f aca="false">(A2351-$A$2)/365.25</f>
        <v>8.97467488021903</v>
      </c>
      <c r="G2351" s="37" t="n">
        <f aca="false">INDEX('Default Prob'!$P$5:$P$14,MIN(1+_xlfn.IFNA(MATCH(F2351,'Default Prob'!$F$5:$F$14,1),0),COUNT('Default Prob'!$P$5:$P$14)))</f>
        <v>0.0346328858618064</v>
      </c>
      <c r="H2351" s="37" t="n">
        <f aca="false">H2350*EXP(-G2350*(F2351-F2350))</f>
        <v>0.698231212316111</v>
      </c>
      <c r="I2351" s="38" t="n">
        <f aca="false">H2350-H2351</f>
        <v>6.62091947184473E-005</v>
      </c>
      <c r="J2351" s="39" t="n">
        <f aca="false">INDEX('Default Prob'!$C$3:$C$20, _xlfn.IFNA(MATCH(F2351, 'Default Prob'!$B$3:$B$20, 1), 1))</f>
        <v>-0.00236</v>
      </c>
      <c r="K2351" s="40" t="n">
        <f aca="false">1/((1+J2351)^F2351)</f>
        <v>1.02143169407619</v>
      </c>
      <c r="L2351" s="41" t="n">
        <f aca="false">IF(AND(D2351, A2351 &lt;= $G$2), $D$5*$D$2*(A2351-E2351)/365.25, 0)</f>
        <v>0</v>
      </c>
      <c r="M2351" s="41" t="n">
        <f aca="false">IF(A2351&lt;=$G$2, $D$5*$D$2*(A2351-E2351)/365.25, 0)</f>
        <v>0</v>
      </c>
      <c r="N2351" s="42" t="n">
        <f aca="false">(L2351*H2351 + M2351*I2351) * K2351</f>
        <v>0</v>
      </c>
      <c r="O2351" s="43" t="n">
        <f aca="false">IF(A2351&lt;=$G$2, $D$2*(1-$D$3), 0)</f>
        <v>0</v>
      </c>
      <c r="P2351" s="44" t="n">
        <f aca="false">O2351*I2351*K2351</f>
        <v>0</v>
      </c>
    </row>
    <row r="2352" customFormat="false" ht="15" hidden="false" customHeight="false" outlineLevel="0" collapsed="false">
      <c r="A2352" s="4" t="n">
        <f aca="false">WORKDAY(A2351, 1)</f>
        <v>47175</v>
      </c>
      <c r="B2352" s="33" t="n">
        <f aca="false">DATE(2000, MONTH(A2352), DAY(A2352))</f>
        <v>36582</v>
      </c>
      <c r="C2352" s="33" t="n">
        <f aca="false">VLOOKUP(B2352, $R$9:$S$13, 2)</f>
        <v>36605</v>
      </c>
      <c r="D2352" s="34" t="n">
        <f aca="false">IF(OR(C2352=B2352, AND(C2352&lt;&gt;C2351, C2351&gt;B2351)), 1, 0)</f>
        <v>0</v>
      </c>
      <c r="E2352" s="4" t="n">
        <f aca="false" t="array" ref="E2352:E2352">INDEX($A$9:A2351, MAX(IF($D$9:D2351=1, ROW(D$9:$D2351)-ROW($D$9)+1, 0)))</f>
        <v>47107</v>
      </c>
      <c r="F2352" s="36" t="n">
        <f aca="false">(A2352-$A$2)/365.25</f>
        <v>8.98288843258042</v>
      </c>
      <c r="G2352" s="37" t="n">
        <f aca="false">INDEX('Default Prob'!$P$5:$P$14,MIN(1+_xlfn.IFNA(MATCH(F2352,'Default Prob'!$F$5:$F$14,1),0),COUNT('Default Prob'!$P$5:$P$14)))</f>
        <v>0.0346328858618064</v>
      </c>
      <c r="H2352" s="37" t="n">
        <f aca="false">H2351*EXP(-G2351*(F2352-F2351))</f>
        <v>0.698032622395394</v>
      </c>
      <c r="I2352" s="38" t="n">
        <f aca="false">H2351-H2352</f>
        <v>0.000198589920716419</v>
      </c>
      <c r="J2352" s="39" t="n">
        <f aca="false">INDEX('Default Prob'!$C$3:$C$20, _xlfn.IFNA(MATCH(F2352, 'Default Prob'!$B$3:$B$20, 1), 1))</f>
        <v>-0.00236</v>
      </c>
      <c r="K2352" s="40" t="n">
        <f aca="false">1/((1+J2352)^F2352)</f>
        <v>1.02145151708386</v>
      </c>
      <c r="L2352" s="41" t="n">
        <f aca="false">IF(AND(D2352, A2352 &lt;= $G$2), $D$5*$D$2*(A2352-E2352)/365.25, 0)</f>
        <v>0</v>
      </c>
      <c r="M2352" s="41" t="n">
        <f aca="false">IF(A2352&lt;=$G$2, $D$5*$D$2*(A2352-E2352)/365.25, 0)</f>
        <v>0</v>
      </c>
      <c r="N2352" s="42" t="n">
        <f aca="false">(L2352*H2352 + M2352*I2352) * K2352</f>
        <v>0</v>
      </c>
      <c r="O2352" s="43" t="n">
        <f aca="false">IF(A2352&lt;=$G$2, $D$2*(1-$D$3), 0)</f>
        <v>0</v>
      </c>
      <c r="P2352" s="44" t="n">
        <f aca="false">O2352*I2352*K2352</f>
        <v>0</v>
      </c>
    </row>
    <row r="2353" customFormat="false" ht="15" hidden="false" customHeight="false" outlineLevel="0" collapsed="false">
      <c r="A2353" s="4" t="n">
        <f aca="false">WORKDAY(A2352, 1)</f>
        <v>47176</v>
      </c>
      <c r="B2353" s="33" t="n">
        <f aca="false">DATE(2000, MONTH(A2353), DAY(A2353))</f>
        <v>36583</v>
      </c>
      <c r="C2353" s="33" t="n">
        <f aca="false">VLOOKUP(B2353, $R$9:$S$13, 2)</f>
        <v>36605</v>
      </c>
      <c r="D2353" s="34" t="n">
        <f aca="false">IF(OR(C2353=B2353, AND(C2353&lt;&gt;C2352, C2352&gt;B2352)), 1, 0)</f>
        <v>0</v>
      </c>
      <c r="E2353" s="4" t="n">
        <f aca="false" t="array" ref="E2353:E2353">INDEX($A$9:A2352, MAX(IF($D$9:D2352=1, ROW(D$9:$D2352)-ROW($D$9)+1, 0)))</f>
        <v>47107</v>
      </c>
      <c r="F2353" s="36" t="n">
        <f aca="false">(A2353-$A$2)/365.25</f>
        <v>8.98562628336756</v>
      </c>
      <c r="G2353" s="37" t="n">
        <f aca="false">INDEX('Default Prob'!$P$5:$P$14,MIN(1+_xlfn.IFNA(MATCH(F2353,'Default Prob'!$F$5:$F$14,1),0),COUNT('Default Prob'!$P$5:$P$14)))</f>
        <v>0.0346328858618064</v>
      </c>
      <c r="H2353" s="37" t="n">
        <f aca="false">H2352*EXP(-G2352*(F2353-F2352))</f>
        <v>0.697966438307651</v>
      </c>
      <c r="I2353" s="38" t="n">
        <f aca="false">H2352-H2353</f>
        <v>6.61840877430597E-005</v>
      </c>
      <c r="J2353" s="39" t="n">
        <f aca="false">INDEX('Default Prob'!$C$3:$C$20, _xlfn.IFNA(MATCH(F2353, 'Default Prob'!$B$3:$B$20, 1), 1))</f>
        <v>-0.00236</v>
      </c>
      <c r="K2353" s="40" t="n">
        <f aca="false">1/((1+J2353)^F2353)</f>
        <v>1.02145812483857</v>
      </c>
      <c r="L2353" s="41" t="n">
        <f aca="false">IF(AND(D2353, A2353 &lt;= $G$2), $D$5*$D$2*(A2353-E2353)/365.25, 0)</f>
        <v>0</v>
      </c>
      <c r="M2353" s="41" t="n">
        <f aca="false">IF(A2353&lt;=$G$2, $D$5*$D$2*(A2353-E2353)/365.25, 0)</f>
        <v>0</v>
      </c>
      <c r="N2353" s="42" t="n">
        <f aca="false">(L2353*H2353 + M2353*I2353) * K2353</f>
        <v>0</v>
      </c>
      <c r="O2353" s="43" t="n">
        <f aca="false">IF(A2353&lt;=$G$2, $D$2*(1-$D$3), 0)</f>
        <v>0</v>
      </c>
      <c r="P2353" s="44" t="n">
        <f aca="false">O2353*I2353*K2353</f>
        <v>0</v>
      </c>
    </row>
    <row r="2354" customFormat="false" ht="15" hidden="false" customHeight="false" outlineLevel="0" collapsed="false">
      <c r="A2354" s="4" t="n">
        <f aca="false">WORKDAY(A2353, 1)</f>
        <v>47177</v>
      </c>
      <c r="B2354" s="33" t="n">
        <f aca="false">DATE(2000, MONTH(A2354), DAY(A2354))</f>
        <v>36584</v>
      </c>
      <c r="C2354" s="33" t="n">
        <f aca="false">VLOOKUP(B2354, $R$9:$S$13, 2)</f>
        <v>36605</v>
      </c>
      <c r="D2354" s="34" t="n">
        <f aca="false">IF(OR(C2354=B2354, AND(C2354&lt;&gt;C2353, C2353&gt;B2353)), 1, 0)</f>
        <v>0</v>
      </c>
      <c r="E2354" s="4" t="n">
        <f aca="false" t="array" ref="E2354:E2354">INDEX($A$9:A2353, MAX(IF($D$9:D2353=1, ROW(D$9:$D2353)-ROW($D$9)+1, 0)))</f>
        <v>47107</v>
      </c>
      <c r="F2354" s="36" t="n">
        <f aca="false">(A2354-$A$2)/365.25</f>
        <v>8.98836413415469</v>
      </c>
      <c r="G2354" s="37" t="n">
        <f aca="false">INDEX('Default Prob'!$P$5:$P$14,MIN(1+_xlfn.IFNA(MATCH(F2354,'Default Prob'!$F$5:$F$14,1),0),COUNT('Default Prob'!$P$5:$P$14)))</f>
        <v>0.0346328858618064</v>
      </c>
      <c r="H2354" s="37" t="n">
        <f aca="false">H2353*EXP(-G2353*(F2354-F2353))</f>
        <v>0.697900260495165</v>
      </c>
      <c r="I2354" s="38" t="n">
        <f aca="false">H2353-H2354</f>
        <v>6.61778124868562E-005</v>
      </c>
      <c r="J2354" s="39" t="n">
        <f aca="false">INDEX('Default Prob'!$C$3:$C$20, _xlfn.IFNA(MATCH(F2354, 'Default Prob'!$B$3:$B$20, 1), 1))</f>
        <v>-0.00236</v>
      </c>
      <c r="K2354" s="40" t="n">
        <f aca="false">1/((1+J2354)^F2354)</f>
        <v>1.02146473263603</v>
      </c>
      <c r="L2354" s="41" t="n">
        <f aca="false">IF(AND(D2354, A2354 &lt;= $G$2), $D$5*$D$2*(A2354-E2354)/365.25, 0)</f>
        <v>0</v>
      </c>
      <c r="M2354" s="41" t="n">
        <f aca="false">IF(A2354&lt;=$G$2, $D$5*$D$2*(A2354-E2354)/365.25, 0)</f>
        <v>0</v>
      </c>
      <c r="N2354" s="42" t="n">
        <f aca="false">(L2354*H2354 + M2354*I2354) * K2354</f>
        <v>0</v>
      </c>
      <c r="O2354" s="43" t="n">
        <f aca="false">IF(A2354&lt;=$G$2, $D$2*(1-$D$3), 0)</f>
        <v>0</v>
      </c>
      <c r="P2354" s="44" t="n">
        <f aca="false">O2354*I2354*K2354</f>
        <v>0</v>
      </c>
    </row>
    <row r="2355" customFormat="false" ht="15" hidden="false" customHeight="false" outlineLevel="0" collapsed="false">
      <c r="A2355" s="4" t="n">
        <f aca="false">WORKDAY(A2354, 1)</f>
        <v>47178</v>
      </c>
      <c r="B2355" s="33" t="n">
        <f aca="false">DATE(2000, MONTH(A2355), DAY(A2355))</f>
        <v>36586</v>
      </c>
      <c r="C2355" s="33" t="n">
        <f aca="false">VLOOKUP(B2355, $R$9:$S$13, 2)</f>
        <v>36605</v>
      </c>
      <c r="D2355" s="34" t="n">
        <f aca="false">IF(OR(C2355=B2355, AND(C2355&lt;&gt;C2354, C2354&gt;B2354)), 1, 0)</f>
        <v>0</v>
      </c>
      <c r="E2355" s="4" t="n">
        <f aca="false" t="array" ref="E2355:E2355">INDEX($A$9:A2354, MAX(IF($D$9:D2354=1, ROW(D$9:$D2354)-ROW($D$9)+1, 0)))</f>
        <v>47107</v>
      </c>
      <c r="F2355" s="36" t="n">
        <f aca="false">(A2355-$A$2)/365.25</f>
        <v>8.99110198494182</v>
      </c>
      <c r="G2355" s="37" t="n">
        <f aca="false">INDEX('Default Prob'!$P$5:$P$14,MIN(1+_xlfn.IFNA(MATCH(F2355,'Default Prob'!$F$5:$F$14,1),0),COUNT('Default Prob'!$P$5:$P$14)))</f>
        <v>0.0346328858618064</v>
      </c>
      <c r="H2355" s="37" t="n">
        <f aca="false">H2354*EXP(-G2354*(F2355-F2354))</f>
        <v>0.697834088957339</v>
      </c>
      <c r="I2355" s="38" t="n">
        <f aca="false">H2354-H2355</f>
        <v>6.61715378258432E-005</v>
      </c>
      <c r="J2355" s="39" t="n">
        <f aca="false">INDEX('Default Prob'!$C$3:$C$20, _xlfn.IFNA(MATCH(F2355, 'Default Prob'!$B$3:$B$20, 1), 1))</f>
        <v>-0.00236</v>
      </c>
      <c r="K2355" s="40" t="n">
        <f aca="false">1/((1+J2355)^F2355)</f>
        <v>1.02147134047623</v>
      </c>
      <c r="L2355" s="41" t="n">
        <f aca="false">IF(AND(D2355, A2355 &lt;= $G$2), $D$5*$D$2*(A2355-E2355)/365.25, 0)</f>
        <v>0</v>
      </c>
      <c r="M2355" s="41" t="n">
        <f aca="false">IF(A2355&lt;=$G$2, $D$5*$D$2*(A2355-E2355)/365.25, 0)</f>
        <v>0</v>
      </c>
      <c r="N2355" s="42" t="n">
        <f aca="false">(L2355*H2355 + M2355*I2355) * K2355</f>
        <v>0</v>
      </c>
      <c r="O2355" s="43" t="n">
        <f aca="false">IF(A2355&lt;=$G$2, $D$2*(1-$D$3), 0)</f>
        <v>0</v>
      </c>
      <c r="P2355" s="44" t="n">
        <f aca="false">O2355*I2355*K2355</f>
        <v>0</v>
      </c>
    </row>
    <row r="2356" customFormat="false" ht="15" hidden="false" customHeight="false" outlineLevel="0" collapsed="false">
      <c r="A2356" s="4" t="n">
        <f aca="false">WORKDAY(A2355, 1)</f>
        <v>47179</v>
      </c>
      <c r="B2356" s="33" t="n">
        <f aca="false">DATE(2000, MONTH(A2356), DAY(A2356))</f>
        <v>36587</v>
      </c>
      <c r="C2356" s="33" t="n">
        <f aca="false">VLOOKUP(B2356, $R$9:$S$13, 2)</f>
        <v>36605</v>
      </c>
      <c r="D2356" s="34" t="n">
        <f aca="false">IF(OR(C2356=B2356, AND(C2356&lt;&gt;C2355, C2355&gt;B2355)), 1, 0)</f>
        <v>0</v>
      </c>
      <c r="E2356" s="4" t="n">
        <f aca="false" t="array" ref="E2356:E2356">INDEX($A$9:A2355, MAX(IF($D$9:D2355=1, ROW(D$9:$D2355)-ROW($D$9)+1, 0)))</f>
        <v>47107</v>
      </c>
      <c r="F2356" s="36" t="n">
        <f aca="false">(A2356-$A$2)/365.25</f>
        <v>8.99383983572895</v>
      </c>
      <c r="G2356" s="37" t="n">
        <f aca="false">INDEX('Default Prob'!$P$5:$P$14,MIN(1+_xlfn.IFNA(MATCH(F2356,'Default Prob'!$F$5:$F$14,1),0),COUNT('Default Prob'!$P$5:$P$14)))</f>
        <v>0.0346328858618064</v>
      </c>
      <c r="H2356" s="37" t="n">
        <f aca="false">H2355*EXP(-G2355*(F2356-F2355))</f>
        <v>0.697767923693579</v>
      </c>
      <c r="I2356" s="38" t="n">
        <f aca="false">H2355-H2356</f>
        <v>6.61652637595766E-005</v>
      </c>
      <c r="J2356" s="39" t="n">
        <f aca="false">INDEX('Default Prob'!$C$3:$C$20, _xlfn.IFNA(MATCH(F2356, 'Default Prob'!$B$3:$B$20, 1), 1))</f>
        <v>-0.00236</v>
      </c>
      <c r="K2356" s="40" t="n">
        <f aca="false">1/((1+J2356)^F2356)</f>
        <v>1.02147794835918</v>
      </c>
      <c r="L2356" s="41" t="n">
        <f aca="false">IF(AND(D2356, A2356 &lt;= $G$2), $D$5*$D$2*(A2356-E2356)/365.25, 0)</f>
        <v>0</v>
      </c>
      <c r="M2356" s="41" t="n">
        <f aca="false">IF(A2356&lt;=$G$2, $D$5*$D$2*(A2356-E2356)/365.25, 0)</f>
        <v>0</v>
      </c>
      <c r="N2356" s="42" t="n">
        <f aca="false">(L2356*H2356 + M2356*I2356) * K2356</f>
        <v>0</v>
      </c>
      <c r="O2356" s="43" t="n">
        <f aca="false">IF(A2356&lt;=$G$2, $D$2*(1-$D$3), 0)</f>
        <v>0</v>
      </c>
      <c r="P2356" s="44" t="n">
        <f aca="false">O2356*I2356*K2356</f>
        <v>0</v>
      </c>
    </row>
    <row r="2357" customFormat="false" ht="15" hidden="false" customHeight="false" outlineLevel="0" collapsed="false">
      <c r="A2357" s="4" t="n">
        <f aca="false">WORKDAY(A2356, 1)</f>
        <v>47182</v>
      </c>
      <c r="B2357" s="33" t="n">
        <f aca="false">DATE(2000, MONTH(A2357), DAY(A2357))</f>
        <v>36590</v>
      </c>
      <c r="C2357" s="33" t="n">
        <f aca="false">VLOOKUP(B2357, $R$9:$S$13, 2)</f>
        <v>36605</v>
      </c>
      <c r="D2357" s="34" t="n">
        <f aca="false">IF(OR(C2357=B2357, AND(C2357&lt;&gt;C2356, C2356&gt;B2356)), 1, 0)</f>
        <v>0</v>
      </c>
      <c r="E2357" s="4" t="n">
        <f aca="false" t="array" ref="E2357:E2357">INDEX($A$9:A2356, MAX(IF($D$9:D2356=1, ROW(D$9:$D2356)-ROW($D$9)+1, 0)))</f>
        <v>47107</v>
      </c>
      <c r="F2357" s="36" t="n">
        <f aca="false">(A2357-$A$2)/365.25</f>
        <v>9.00205338809035</v>
      </c>
      <c r="G2357" s="37" t="n">
        <f aca="false">INDEX('Default Prob'!$P$5:$P$14,MIN(1+_xlfn.IFNA(MATCH(F2357,'Default Prob'!$F$5:$F$14,1),0),COUNT('Default Prob'!$P$5:$P$14)))</f>
        <v>0.0473961358254833</v>
      </c>
      <c r="H2357" s="37" t="n">
        <f aca="false">H2356*EXP(-G2356*(F2357-F2356))</f>
        <v>0.697569465540749</v>
      </c>
      <c r="I2357" s="38" t="n">
        <f aca="false">H2356-H2357</f>
        <v>0.000198458152830483</v>
      </c>
      <c r="J2357" s="39" t="n">
        <f aca="false">INDEX('Default Prob'!$C$3:$C$20, _xlfn.IFNA(MATCH(F2357, 'Default Prob'!$B$3:$B$20, 1), 1))</f>
        <v>-0.0015</v>
      </c>
      <c r="K2357" s="40" t="n">
        <f aca="false">1/((1+J2357)^F2357)</f>
        <v>1.01360493371621</v>
      </c>
      <c r="L2357" s="41" t="n">
        <f aca="false">IF(AND(D2357, A2357 &lt;= $G$2), $D$5*$D$2*(A2357-E2357)/365.25, 0)</f>
        <v>0</v>
      </c>
      <c r="M2357" s="41" t="n">
        <f aca="false">IF(A2357&lt;=$G$2, $D$5*$D$2*(A2357-E2357)/365.25, 0)</f>
        <v>0</v>
      </c>
      <c r="N2357" s="42" t="n">
        <f aca="false">(L2357*H2357 + M2357*I2357) * K2357</f>
        <v>0</v>
      </c>
      <c r="O2357" s="43" t="n">
        <f aca="false">IF(A2357&lt;=$G$2, $D$2*(1-$D$3), 0)</f>
        <v>0</v>
      </c>
      <c r="P2357" s="44" t="n">
        <f aca="false">O2357*I2357*K2357</f>
        <v>0</v>
      </c>
    </row>
    <row r="2358" customFormat="false" ht="15" hidden="false" customHeight="false" outlineLevel="0" collapsed="false">
      <c r="A2358" s="4" t="n">
        <f aca="false">WORKDAY(A2357, 1)</f>
        <v>47183</v>
      </c>
      <c r="B2358" s="33" t="n">
        <f aca="false">DATE(2000, MONTH(A2358), DAY(A2358))</f>
        <v>36591</v>
      </c>
      <c r="C2358" s="33" t="n">
        <f aca="false">VLOOKUP(B2358, $R$9:$S$13, 2)</f>
        <v>36605</v>
      </c>
      <c r="D2358" s="34" t="n">
        <f aca="false">IF(OR(C2358=B2358, AND(C2358&lt;&gt;C2357, C2357&gt;B2357)), 1, 0)</f>
        <v>0</v>
      </c>
      <c r="E2358" s="4" t="n">
        <f aca="false" t="array" ref="E2358:E2358">INDEX($A$9:A2357, MAX(IF($D$9:D2357=1, ROW(D$9:$D2357)-ROW($D$9)+1, 0)))</f>
        <v>47107</v>
      </c>
      <c r="F2358" s="36" t="n">
        <f aca="false">(A2358-$A$2)/365.25</f>
        <v>9.00479123887748</v>
      </c>
      <c r="G2358" s="37" t="n">
        <f aca="false">INDEX('Default Prob'!$P$5:$P$14,MIN(1+_xlfn.IFNA(MATCH(F2358,'Default Prob'!$F$5:$F$14,1),0),COUNT('Default Prob'!$P$5:$P$14)))</f>
        <v>0.0473961358254833</v>
      </c>
      <c r="H2358" s="37" t="n">
        <f aca="false">H2357*EXP(-G2357*(F2358-F2357))</f>
        <v>0.697478952324864</v>
      </c>
      <c r="I2358" s="38" t="n">
        <f aca="false">H2357-H2358</f>
        <v>9.05132158842692E-005</v>
      </c>
      <c r="J2358" s="39" t="n">
        <f aca="false">INDEX('Default Prob'!$C$3:$C$20, _xlfn.IFNA(MATCH(F2358, 'Default Prob'!$B$3:$B$20, 1), 1))</f>
        <v>-0.0015</v>
      </c>
      <c r="K2358" s="40" t="n">
        <f aca="false">1/((1+J2358)^F2358)</f>
        <v>1.01360909949848</v>
      </c>
      <c r="L2358" s="41" t="n">
        <f aca="false">IF(AND(D2358, A2358 &lt;= $G$2), $D$5*$D$2*(A2358-E2358)/365.25, 0)</f>
        <v>0</v>
      </c>
      <c r="M2358" s="41" t="n">
        <f aca="false">IF(A2358&lt;=$G$2, $D$5*$D$2*(A2358-E2358)/365.25, 0)</f>
        <v>0</v>
      </c>
      <c r="N2358" s="42" t="n">
        <f aca="false">(L2358*H2358 + M2358*I2358) * K2358</f>
        <v>0</v>
      </c>
      <c r="O2358" s="43" t="n">
        <f aca="false">IF(A2358&lt;=$G$2, $D$2*(1-$D$3), 0)</f>
        <v>0</v>
      </c>
      <c r="P2358" s="44" t="n">
        <f aca="false">O2358*I2358*K2358</f>
        <v>0</v>
      </c>
    </row>
    <row r="2359" customFormat="false" ht="15" hidden="false" customHeight="false" outlineLevel="0" collapsed="false">
      <c r="A2359" s="4" t="n">
        <f aca="false">WORKDAY(A2358, 1)</f>
        <v>47184</v>
      </c>
      <c r="B2359" s="33" t="n">
        <f aca="false">DATE(2000, MONTH(A2359), DAY(A2359))</f>
        <v>36592</v>
      </c>
      <c r="C2359" s="33" t="n">
        <f aca="false">VLOOKUP(B2359, $R$9:$S$13, 2)</f>
        <v>36605</v>
      </c>
      <c r="D2359" s="34" t="n">
        <f aca="false">IF(OR(C2359=B2359, AND(C2359&lt;&gt;C2358, C2358&gt;B2358)), 1, 0)</f>
        <v>0</v>
      </c>
      <c r="E2359" s="4" t="n">
        <f aca="false" t="array" ref="E2359:E2359">INDEX($A$9:A2358, MAX(IF($D$9:D2358=1, ROW(D$9:$D2358)-ROW($D$9)+1, 0)))</f>
        <v>47107</v>
      </c>
      <c r="F2359" s="36" t="n">
        <f aca="false">(A2359-$A$2)/365.25</f>
        <v>9.00752908966461</v>
      </c>
      <c r="G2359" s="37" t="n">
        <f aca="false">INDEX('Default Prob'!$P$5:$P$14,MIN(1+_xlfn.IFNA(MATCH(F2359,'Default Prob'!$F$5:$F$14,1),0),COUNT('Default Prob'!$P$5:$P$14)))</f>
        <v>0.0473961358254833</v>
      </c>
      <c r="H2359" s="37" t="n">
        <f aca="false">H2358*EXP(-G2358*(F2359-F2358))</f>
        <v>0.697388450853534</v>
      </c>
      <c r="I2359" s="38" t="n">
        <f aca="false">H2358-H2359</f>
        <v>9.05014713303842E-005</v>
      </c>
      <c r="J2359" s="39" t="n">
        <f aca="false">INDEX('Default Prob'!$C$3:$C$20, _xlfn.IFNA(MATCH(F2359, 'Default Prob'!$B$3:$B$20, 1), 1))</f>
        <v>-0.0015</v>
      </c>
      <c r="K2359" s="40" t="n">
        <f aca="false">1/((1+J2359)^F2359)</f>
        <v>1.01361326529787</v>
      </c>
      <c r="L2359" s="41" t="n">
        <f aca="false">IF(AND(D2359, A2359 &lt;= $G$2), $D$5*$D$2*(A2359-E2359)/365.25, 0)</f>
        <v>0</v>
      </c>
      <c r="M2359" s="41" t="n">
        <f aca="false">IF(A2359&lt;=$G$2, $D$5*$D$2*(A2359-E2359)/365.25, 0)</f>
        <v>0</v>
      </c>
      <c r="N2359" s="42" t="n">
        <f aca="false">(L2359*H2359 + M2359*I2359) * K2359</f>
        <v>0</v>
      </c>
      <c r="O2359" s="43" t="n">
        <f aca="false">IF(A2359&lt;=$G$2, $D$2*(1-$D$3), 0)</f>
        <v>0</v>
      </c>
      <c r="P2359" s="44" t="n">
        <f aca="false">O2359*I2359*K2359</f>
        <v>0</v>
      </c>
    </row>
    <row r="2360" customFormat="false" ht="15" hidden="false" customHeight="false" outlineLevel="0" collapsed="false">
      <c r="A2360" s="4" t="n">
        <f aca="false">WORKDAY(A2359, 1)</f>
        <v>47185</v>
      </c>
      <c r="B2360" s="33" t="n">
        <f aca="false">DATE(2000, MONTH(A2360), DAY(A2360))</f>
        <v>36593</v>
      </c>
      <c r="C2360" s="33" t="n">
        <f aca="false">VLOOKUP(B2360, $R$9:$S$13, 2)</f>
        <v>36605</v>
      </c>
      <c r="D2360" s="34" t="n">
        <f aca="false">IF(OR(C2360=B2360, AND(C2360&lt;&gt;C2359, C2359&gt;B2359)), 1, 0)</f>
        <v>0</v>
      </c>
      <c r="E2360" s="4" t="n">
        <f aca="false" t="array" ref="E2360:E2360">INDEX($A$9:A2359, MAX(IF($D$9:D2359=1, ROW(D$9:$D2359)-ROW($D$9)+1, 0)))</f>
        <v>47107</v>
      </c>
      <c r="F2360" s="36" t="n">
        <f aca="false">(A2360-$A$2)/365.25</f>
        <v>9.01026694045174</v>
      </c>
      <c r="G2360" s="37" t="n">
        <f aca="false">INDEX('Default Prob'!$P$5:$P$14,MIN(1+_xlfn.IFNA(MATCH(F2360,'Default Prob'!$F$5:$F$14,1),0),COUNT('Default Prob'!$P$5:$P$14)))</f>
        <v>0.0473961358254833</v>
      </c>
      <c r="H2360" s="37" t="n">
        <f aca="false">H2359*EXP(-G2359*(F2360-F2359))</f>
        <v>0.697297961125234</v>
      </c>
      <c r="I2360" s="38" t="n">
        <f aca="false">H2359-H2360</f>
        <v>9.04897283001693E-005</v>
      </c>
      <c r="J2360" s="39" t="n">
        <f aca="false">INDEX('Default Prob'!$C$3:$C$20, _xlfn.IFNA(MATCH(F2360, 'Default Prob'!$B$3:$B$20, 1), 1))</f>
        <v>-0.0015</v>
      </c>
      <c r="K2360" s="40" t="n">
        <f aca="false">1/((1+J2360)^F2360)</f>
        <v>1.01361743111439</v>
      </c>
      <c r="L2360" s="41" t="n">
        <f aca="false">IF(AND(D2360, A2360 &lt;= $G$2), $D$5*$D$2*(A2360-E2360)/365.25, 0)</f>
        <v>0</v>
      </c>
      <c r="M2360" s="41" t="n">
        <f aca="false">IF(A2360&lt;=$G$2, $D$5*$D$2*(A2360-E2360)/365.25, 0)</f>
        <v>0</v>
      </c>
      <c r="N2360" s="42" t="n">
        <f aca="false">(L2360*H2360 + M2360*I2360) * K2360</f>
        <v>0</v>
      </c>
      <c r="O2360" s="43" t="n">
        <f aca="false">IF(A2360&lt;=$G$2, $D$2*(1-$D$3), 0)</f>
        <v>0</v>
      </c>
      <c r="P2360" s="44" t="n">
        <f aca="false">O2360*I2360*K2360</f>
        <v>0</v>
      </c>
    </row>
    <row r="2361" customFormat="false" ht="15" hidden="false" customHeight="false" outlineLevel="0" collapsed="false">
      <c r="A2361" s="4" t="n">
        <f aca="false">WORKDAY(A2360, 1)</f>
        <v>47186</v>
      </c>
      <c r="B2361" s="33" t="n">
        <f aca="false">DATE(2000, MONTH(A2361), DAY(A2361))</f>
        <v>36594</v>
      </c>
      <c r="C2361" s="33" t="n">
        <f aca="false">VLOOKUP(B2361, $R$9:$S$13, 2)</f>
        <v>36605</v>
      </c>
      <c r="D2361" s="34" t="n">
        <f aca="false">IF(OR(C2361=B2361, AND(C2361&lt;&gt;C2360, C2360&gt;B2360)), 1, 0)</f>
        <v>0</v>
      </c>
      <c r="E2361" s="4" t="n">
        <f aca="false" t="array" ref="E2361:E2361">INDEX($A$9:A2360, MAX(IF($D$9:D2360=1, ROW(D$9:$D2360)-ROW($D$9)+1, 0)))</f>
        <v>47107</v>
      </c>
      <c r="F2361" s="36" t="n">
        <f aca="false">(A2361-$A$2)/365.25</f>
        <v>9.01300479123888</v>
      </c>
      <c r="G2361" s="37" t="n">
        <f aca="false">INDEX('Default Prob'!$P$5:$P$14,MIN(1+_xlfn.IFNA(MATCH(F2361,'Default Prob'!$F$5:$F$14,1),0),COUNT('Default Prob'!$P$5:$P$14)))</f>
        <v>0.0473961358254833</v>
      </c>
      <c r="H2361" s="37" t="n">
        <f aca="false">H2360*EXP(-G2360*(F2361-F2360))</f>
        <v>0.69720748313844</v>
      </c>
      <c r="I2361" s="38" t="n">
        <f aca="false">H2360-H2361</f>
        <v>9.04779867939576E-005</v>
      </c>
      <c r="J2361" s="39" t="n">
        <f aca="false">INDEX('Default Prob'!$C$3:$C$20, _xlfn.IFNA(MATCH(F2361, 'Default Prob'!$B$3:$B$20, 1), 1))</f>
        <v>-0.0015</v>
      </c>
      <c r="K2361" s="40" t="n">
        <f aca="false">1/((1+J2361)^F2361)</f>
        <v>1.01362159694802</v>
      </c>
      <c r="L2361" s="41" t="n">
        <f aca="false">IF(AND(D2361, A2361 &lt;= $G$2), $D$5*$D$2*(A2361-E2361)/365.25, 0)</f>
        <v>0</v>
      </c>
      <c r="M2361" s="41" t="n">
        <f aca="false">IF(A2361&lt;=$G$2, $D$5*$D$2*(A2361-E2361)/365.25, 0)</f>
        <v>0</v>
      </c>
      <c r="N2361" s="42" t="n">
        <f aca="false">(L2361*H2361 + M2361*I2361) * K2361</f>
        <v>0</v>
      </c>
      <c r="O2361" s="43" t="n">
        <f aca="false">IF(A2361&lt;=$G$2, $D$2*(1-$D$3), 0)</f>
        <v>0</v>
      </c>
      <c r="P2361" s="44" t="n">
        <f aca="false">O2361*I2361*K2361</f>
        <v>0</v>
      </c>
    </row>
    <row r="2362" customFormat="false" ht="15" hidden="false" customHeight="false" outlineLevel="0" collapsed="false">
      <c r="A2362" s="4" t="n">
        <f aca="false">WORKDAY(A2361, 1)</f>
        <v>47189</v>
      </c>
      <c r="B2362" s="33" t="n">
        <f aca="false">DATE(2000, MONTH(A2362), DAY(A2362))</f>
        <v>36597</v>
      </c>
      <c r="C2362" s="33" t="n">
        <f aca="false">VLOOKUP(B2362, $R$9:$S$13, 2)</f>
        <v>36605</v>
      </c>
      <c r="D2362" s="34" t="n">
        <f aca="false">IF(OR(C2362=B2362, AND(C2362&lt;&gt;C2361, C2361&gt;B2361)), 1, 0)</f>
        <v>0</v>
      </c>
      <c r="E2362" s="4" t="n">
        <f aca="false" t="array" ref="E2362:E2362">INDEX($A$9:A2361, MAX(IF($D$9:D2361=1, ROW(D$9:$D2361)-ROW($D$9)+1, 0)))</f>
        <v>47107</v>
      </c>
      <c r="F2362" s="36" t="n">
        <f aca="false">(A2362-$A$2)/365.25</f>
        <v>9.02121834360027</v>
      </c>
      <c r="G2362" s="37" t="n">
        <f aca="false">INDEX('Default Prob'!$P$5:$P$14,MIN(1+_xlfn.IFNA(MATCH(F2362,'Default Prob'!$F$5:$F$14,1),0),COUNT('Default Prob'!$P$5:$P$14)))</f>
        <v>0.0473961358254833</v>
      </c>
      <c r="H2362" s="37" t="n">
        <f aca="false">H2361*EXP(-G2361*(F2362-F2361))</f>
        <v>0.696936119611862</v>
      </c>
      <c r="I2362" s="38" t="n">
        <f aca="false">H2361-H2362</f>
        <v>0.000271363526577861</v>
      </c>
      <c r="J2362" s="39" t="n">
        <f aca="false">INDEX('Default Prob'!$C$3:$C$20, _xlfn.IFNA(MATCH(F2362, 'Default Prob'!$B$3:$B$20, 1), 1))</f>
        <v>-0.0015</v>
      </c>
      <c r="K2362" s="40" t="n">
        <f aca="false">1/((1+J2362)^F2362)</f>
        <v>1.01363409455165</v>
      </c>
      <c r="L2362" s="41" t="n">
        <f aca="false">IF(AND(D2362, A2362 &lt;= $G$2), $D$5*$D$2*(A2362-E2362)/365.25, 0)</f>
        <v>0</v>
      </c>
      <c r="M2362" s="41" t="n">
        <f aca="false">IF(A2362&lt;=$G$2, $D$5*$D$2*(A2362-E2362)/365.25, 0)</f>
        <v>0</v>
      </c>
      <c r="N2362" s="42" t="n">
        <f aca="false">(L2362*H2362 + M2362*I2362) * K2362</f>
        <v>0</v>
      </c>
      <c r="O2362" s="43" t="n">
        <f aca="false">IF(A2362&lt;=$G$2, $D$2*(1-$D$3), 0)</f>
        <v>0</v>
      </c>
      <c r="P2362" s="44" t="n">
        <f aca="false">O2362*I2362*K2362</f>
        <v>0</v>
      </c>
    </row>
    <row r="2363" customFormat="false" ht="15" hidden="false" customHeight="false" outlineLevel="0" collapsed="false">
      <c r="A2363" s="4" t="n">
        <f aca="false">WORKDAY(A2362, 1)</f>
        <v>47190</v>
      </c>
      <c r="B2363" s="33" t="n">
        <f aca="false">DATE(2000, MONTH(A2363), DAY(A2363))</f>
        <v>36598</v>
      </c>
      <c r="C2363" s="33" t="n">
        <f aca="false">VLOOKUP(B2363, $R$9:$S$13, 2)</f>
        <v>36605</v>
      </c>
      <c r="D2363" s="34" t="n">
        <f aca="false">IF(OR(C2363=B2363, AND(C2363&lt;&gt;C2362, C2362&gt;B2362)), 1, 0)</f>
        <v>0</v>
      </c>
      <c r="E2363" s="4" t="n">
        <f aca="false" t="array" ref="E2363:E2363">INDEX($A$9:A2362, MAX(IF($D$9:D2362=1, ROW(D$9:$D2362)-ROW($D$9)+1, 0)))</f>
        <v>47107</v>
      </c>
      <c r="F2363" s="36" t="n">
        <f aca="false">(A2363-$A$2)/365.25</f>
        <v>9.02395619438741</v>
      </c>
      <c r="G2363" s="37" t="n">
        <f aca="false">INDEX('Default Prob'!$P$5:$P$14,MIN(1+_xlfn.IFNA(MATCH(F2363,'Default Prob'!$F$5:$F$14,1),0),COUNT('Default Prob'!$P$5:$P$14)))</f>
        <v>0.0473961358254833</v>
      </c>
      <c r="H2363" s="37" t="n">
        <f aca="false">H2362*EXP(-G2362*(F2363-F2362))</f>
        <v>0.69684568857586</v>
      </c>
      <c r="I2363" s="38" t="n">
        <f aca="false">H2362-H2363</f>
        <v>9.04310360017035E-005</v>
      </c>
      <c r="J2363" s="39" t="n">
        <f aca="false">INDEX('Default Prob'!$C$3:$C$20, _xlfn.IFNA(MATCH(F2363, 'Default Prob'!$B$3:$B$20, 1), 1))</f>
        <v>-0.0015</v>
      </c>
      <c r="K2363" s="40" t="n">
        <f aca="false">1/((1+J2363)^F2363)</f>
        <v>1.01363826045376</v>
      </c>
      <c r="L2363" s="41" t="n">
        <f aca="false">IF(AND(D2363, A2363 &lt;= $G$2), $D$5*$D$2*(A2363-E2363)/365.25, 0)</f>
        <v>0</v>
      </c>
      <c r="M2363" s="41" t="n">
        <f aca="false">IF(A2363&lt;=$G$2, $D$5*$D$2*(A2363-E2363)/365.25, 0)</f>
        <v>0</v>
      </c>
      <c r="N2363" s="42" t="n">
        <f aca="false">(L2363*H2363 + M2363*I2363) * K2363</f>
        <v>0</v>
      </c>
      <c r="O2363" s="43" t="n">
        <f aca="false">IF(A2363&lt;=$G$2, $D$2*(1-$D$3), 0)</f>
        <v>0</v>
      </c>
      <c r="P2363" s="44" t="n">
        <f aca="false">O2363*I2363*K2363</f>
        <v>0</v>
      </c>
    </row>
    <row r="2364" customFormat="false" ht="15" hidden="false" customHeight="false" outlineLevel="0" collapsed="false">
      <c r="A2364" s="4" t="n">
        <f aca="false">WORKDAY(A2363, 1)</f>
        <v>47191</v>
      </c>
      <c r="B2364" s="33" t="n">
        <f aca="false">DATE(2000, MONTH(A2364), DAY(A2364))</f>
        <v>36599</v>
      </c>
      <c r="C2364" s="33" t="n">
        <f aca="false">VLOOKUP(B2364, $R$9:$S$13, 2)</f>
        <v>36605</v>
      </c>
      <c r="D2364" s="34" t="n">
        <f aca="false">IF(OR(C2364=B2364, AND(C2364&lt;&gt;C2363, C2363&gt;B2363)), 1, 0)</f>
        <v>0</v>
      </c>
      <c r="E2364" s="4" t="n">
        <f aca="false" t="array" ref="E2364:E2364">INDEX($A$9:A2363, MAX(IF($D$9:D2363=1, ROW(D$9:$D2363)-ROW($D$9)+1, 0)))</f>
        <v>47107</v>
      </c>
      <c r="F2364" s="36" t="n">
        <f aca="false">(A2364-$A$2)/365.25</f>
        <v>9.02669404517454</v>
      </c>
      <c r="G2364" s="37" t="n">
        <f aca="false">INDEX('Default Prob'!$P$5:$P$14,MIN(1+_xlfn.IFNA(MATCH(F2364,'Default Prob'!$F$5:$F$14,1),0),COUNT('Default Prob'!$P$5:$P$14)))</f>
        <v>0.0473961358254833</v>
      </c>
      <c r="H2364" s="37" t="n">
        <f aca="false">H2363*EXP(-G2363*(F2364-F2363))</f>
        <v>0.696755269273749</v>
      </c>
      <c r="I2364" s="38" t="n">
        <f aca="false">H2363-H2364</f>
        <v>9.04193021109556E-005</v>
      </c>
      <c r="J2364" s="39" t="n">
        <f aca="false">INDEX('Default Prob'!$C$3:$C$20, _xlfn.IFNA(MATCH(F2364, 'Default Prob'!$B$3:$B$20, 1), 1))</f>
        <v>-0.0015</v>
      </c>
      <c r="K2364" s="40" t="n">
        <f aca="false">1/((1+J2364)^F2364)</f>
        <v>1.013642426373</v>
      </c>
      <c r="L2364" s="41" t="n">
        <f aca="false">IF(AND(D2364, A2364 &lt;= $G$2), $D$5*$D$2*(A2364-E2364)/365.25, 0)</f>
        <v>0</v>
      </c>
      <c r="M2364" s="41" t="n">
        <f aca="false">IF(A2364&lt;=$G$2, $D$5*$D$2*(A2364-E2364)/365.25, 0)</f>
        <v>0</v>
      </c>
      <c r="N2364" s="42" t="n">
        <f aca="false">(L2364*H2364 + M2364*I2364) * K2364</f>
        <v>0</v>
      </c>
      <c r="O2364" s="43" t="n">
        <f aca="false">IF(A2364&lt;=$G$2, $D$2*(1-$D$3), 0)</f>
        <v>0</v>
      </c>
      <c r="P2364" s="44" t="n">
        <f aca="false">O2364*I2364*K2364</f>
        <v>0</v>
      </c>
    </row>
    <row r="2365" customFormat="false" ht="15" hidden="false" customHeight="false" outlineLevel="0" collapsed="false">
      <c r="A2365" s="4" t="n">
        <f aca="false">WORKDAY(A2364, 1)</f>
        <v>47192</v>
      </c>
      <c r="B2365" s="33" t="n">
        <f aca="false">DATE(2000, MONTH(A2365), DAY(A2365))</f>
        <v>36600</v>
      </c>
      <c r="C2365" s="33" t="n">
        <f aca="false">VLOOKUP(B2365, $R$9:$S$13, 2)</f>
        <v>36605</v>
      </c>
      <c r="D2365" s="34" t="n">
        <f aca="false">IF(OR(C2365=B2365, AND(C2365&lt;&gt;C2364, C2364&gt;B2364)), 1, 0)</f>
        <v>0</v>
      </c>
      <c r="E2365" s="4" t="n">
        <f aca="false" t="array" ref="E2365:E2365">INDEX($A$9:A2364, MAX(IF($D$9:D2364=1, ROW(D$9:$D2364)-ROW($D$9)+1, 0)))</f>
        <v>47107</v>
      </c>
      <c r="F2365" s="36" t="n">
        <f aca="false">(A2365-$A$2)/365.25</f>
        <v>9.02943189596167</v>
      </c>
      <c r="G2365" s="37" t="n">
        <f aca="false">INDEX('Default Prob'!$P$5:$P$14,MIN(1+_xlfn.IFNA(MATCH(F2365,'Default Prob'!$F$5:$F$14,1),0),COUNT('Default Prob'!$P$5:$P$14)))</f>
        <v>0.0473961358254833</v>
      </c>
      <c r="H2365" s="37" t="n">
        <f aca="false">H2364*EXP(-G2364*(F2365-F2364))</f>
        <v>0.696664861704007</v>
      </c>
      <c r="I2365" s="38" t="n">
        <f aca="false">H2364-H2365</f>
        <v>9.04075697427675E-005</v>
      </c>
      <c r="J2365" s="39" t="n">
        <f aca="false">INDEX('Default Prob'!$C$3:$C$20, _xlfn.IFNA(MATCH(F2365, 'Default Prob'!$B$3:$B$20, 1), 1))</f>
        <v>-0.0015</v>
      </c>
      <c r="K2365" s="40" t="n">
        <f aca="false">1/((1+J2365)^F2365)</f>
        <v>1.01364659230936</v>
      </c>
      <c r="L2365" s="41" t="n">
        <f aca="false">IF(AND(D2365, A2365 &lt;= $G$2), $D$5*$D$2*(A2365-E2365)/365.25, 0)</f>
        <v>0</v>
      </c>
      <c r="M2365" s="41" t="n">
        <f aca="false">IF(A2365&lt;=$G$2, $D$5*$D$2*(A2365-E2365)/365.25, 0)</f>
        <v>0</v>
      </c>
      <c r="N2365" s="42" t="n">
        <f aca="false">(L2365*H2365 + M2365*I2365) * K2365</f>
        <v>0</v>
      </c>
      <c r="O2365" s="43" t="n">
        <f aca="false">IF(A2365&lt;=$G$2, $D$2*(1-$D$3), 0)</f>
        <v>0</v>
      </c>
      <c r="P2365" s="44" t="n">
        <f aca="false">O2365*I2365*K2365</f>
        <v>0</v>
      </c>
    </row>
    <row r="2366" customFormat="false" ht="15" hidden="false" customHeight="false" outlineLevel="0" collapsed="false">
      <c r="A2366" s="4" t="n">
        <f aca="false">WORKDAY(A2365, 1)</f>
        <v>47193</v>
      </c>
      <c r="B2366" s="33" t="n">
        <f aca="false">DATE(2000, MONTH(A2366), DAY(A2366))</f>
        <v>36601</v>
      </c>
      <c r="C2366" s="33" t="n">
        <f aca="false">VLOOKUP(B2366, $R$9:$S$13, 2)</f>
        <v>36605</v>
      </c>
      <c r="D2366" s="34" t="n">
        <f aca="false">IF(OR(C2366=B2366, AND(C2366&lt;&gt;C2365, C2365&gt;B2365)), 1, 0)</f>
        <v>0</v>
      </c>
      <c r="E2366" s="4" t="n">
        <f aca="false" t="array" ref="E2366:E2366">INDEX($A$9:A2365, MAX(IF($D$9:D2365=1, ROW(D$9:$D2365)-ROW($D$9)+1, 0)))</f>
        <v>47107</v>
      </c>
      <c r="F2366" s="36" t="n">
        <f aca="false">(A2366-$A$2)/365.25</f>
        <v>9.0321697467488</v>
      </c>
      <c r="G2366" s="37" t="n">
        <f aca="false">INDEX('Default Prob'!$P$5:$P$14,MIN(1+_xlfn.IFNA(MATCH(F2366,'Default Prob'!$F$5:$F$14,1),0),COUNT('Default Prob'!$P$5:$P$14)))</f>
        <v>0.0473961358254833</v>
      </c>
      <c r="H2366" s="37" t="n">
        <f aca="false">H2365*EXP(-G2365*(F2366-F2365))</f>
        <v>0.69657446586511</v>
      </c>
      <c r="I2366" s="38" t="n">
        <f aca="false">H2365-H2366</f>
        <v>9.03958388969173E-005</v>
      </c>
      <c r="J2366" s="39" t="n">
        <f aca="false">INDEX('Default Prob'!$C$3:$C$20, _xlfn.IFNA(MATCH(F2366, 'Default Prob'!$B$3:$B$20, 1), 1))</f>
        <v>-0.0015</v>
      </c>
      <c r="K2366" s="40" t="n">
        <f aca="false">1/((1+J2366)^F2366)</f>
        <v>1.01365075826285</v>
      </c>
      <c r="L2366" s="41" t="n">
        <f aca="false">IF(AND(D2366, A2366 &lt;= $G$2), $D$5*$D$2*(A2366-E2366)/365.25, 0)</f>
        <v>0</v>
      </c>
      <c r="M2366" s="41" t="n">
        <f aca="false">IF(A2366&lt;=$G$2, $D$5*$D$2*(A2366-E2366)/365.25, 0)</f>
        <v>0</v>
      </c>
      <c r="N2366" s="42" t="n">
        <f aca="false">(L2366*H2366 + M2366*I2366) * K2366</f>
        <v>0</v>
      </c>
      <c r="O2366" s="43" t="n">
        <f aca="false">IF(A2366&lt;=$G$2, $D$2*(1-$D$3), 0)</f>
        <v>0</v>
      </c>
      <c r="P2366" s="44" t="n">
        <f aca="false">O2366*I2366*K2366</f>
        <v>0</v>
      </c>
    </row>
    <row r="2367" customFormat="false" ht="15" hidden="false" customHeight="false" outlineLevel="0" collapsed="false">
      <c r="A2367" s="4" t="n">
        <f aca="false">WORKDAY(A2366, 1)</f>
        <v>47196</v>
      </c>
      <c r="B2367" s="33" t="n">
        <f aca="false">DATE(2000, MONTH(A2367), DAY(A2367))</f>
        <v>36604</v>
      </c>
      <c r="C2367" s="33" t="n">
        <f aca="false">VLOOKUP(B2367, $R$9:$S$13, 2)</f>
        <v>36605</v>
      </c>
      <c r="D2367" s="34" t="n">
        <f aca="false">IF(OR(C2367=B2367, AND(C2367&lt;&gt;C2366, C2366&gt;B2366)), 1, 0)</f>
        <v>0</v>
      </c>
      <c r="E2367" s="4" t="n">
        <f aca="false" t="array" ref="E2367:E2367">INDEX($A$9:A2366, MAX(IF($D$9:D2366=1, ROW(D$9:$D2366)-ROW($D$9)+1, 0)))</f>
        <v>47107</v>
      </c>
      <c r="F2367" s="36" t="n">
        <f aca="false">(A2367-$A$2)/365.25</f>
        <v>9.0403832991102</v>
      </c>
      <c r="G2367" s="37" t="n">
        <f aca="false">INDEX('Default Prob'!$P$5:$P$14,MIN(1+_xlfn.IFNA(MATCH(F2367,'Default Prob'!$F$5:$F$14,1),0),COUNT('Default Prob'!$P$5:$P$14)))</f>
        <v>0.0473961358254833</v>
      </c>
      <c r="H2367" s="37" t="n">
        <f aca="false">H2366*EXP(-G2366*(F2367-F2366))</f>
        <v>0.696303348718274</v>
      </c>
      <c r="I2367" s="38" t="n">
        <f aca="false">H2366-H2367</f>
        <v>0.00027111714683592</v>
      </c>
      <c r="J2367" s="39" t="n">
        <f aca="false">INDEX('Default Prob'!$C$3:$C$20, _xlfn.IFNA(MATCH(F2367, 'Default Prob'!$B$3:$B$20, 1), 1))</f>
        <v>-0.0015</v>
      </c>
      <c r="K2367" s="40" t="n">
        <f aca="false">1/((1+J2367)^F2367)</f>
        <v>1.01366325622602</v>
      </c>
      <c r="L2367" s="41" t="n">
        <f aca="false">IF(AND(D2367, A2367 &lt;= $G$2), $D$5*$D$2*(A2367-E2367)/365.25, 0)</f>
        <v>0</v>
      </c>
      <c r="M2367" s="41" t="n">
        <f aca="false">IF(A2367&lt;=$G$2, $D$5*$D$2*(A2367-E2367)/365.25, 0)</f>
        <v>0</v>
      </c>
      <c r="N2367" s="42" t="n">
        <f aca="false">(L2367*H2367 + M2367*I2367) * K2367</f>
        <v>0</v>
      </c>
      <c r="O2367" s="43" t="n">
        <f aca="false">IF(A2367&lt;=$G$2, $D$2*(1-$D$3), 0)</f>
        <v>0</v>
      </c>
      <c r="P2367" s="44" t="n">
        <f aca="false">O2367*I2367*K2367</f>
        <v>0</v>
      </c>
    </row>
    <row r="2368" customFormat="false" ht="15" hidden="false" customHeight="false" outlineLevel="0" collapsed="false">
      <c r="A2368" s="4" t="n">
        <f aca="false">WORKDAY(A2367, 1)</f>
        <v>47197</v>
      </c>
      <c r="B2368" s="33" t="n">
        <f aca="false">DATE(2000, MONTH(A2368), DAY(A2368))</f>
        <v>36605</v>
      </c>
      <c r="C2368" s="33" t="n">
        <f aca="false">VLOOKUP(B2368, $R$9:$S$13, 2)</f>
        <v>36605</v>
      </c>
      <c r="D2368" s="34" t="n">
        <f aca="false">IF(OR(C2368=B2368, AND(C2368&lt;&gt;C2367, C2367&gt;B2367)), 1, 0)</f>
        <v>1</v>
      </c>
      <c r="E2368" s="4" t="n">
        <f aca="false" t="array" ref="E2368:E2368">INDEX($A$9:A2367, MAX(IF($D$9:D2367=1, ROW(D$9:$D2367)-ROW($D$9)+1, 0)))</f>
        <v>47107</v>
      </c>
      <c r="F2368" s="36" t="n">
        <f aca="false">(A2368-$A$2)/365.25</f>
        <v>9.04312114989733</v>
      </c>
      <c r="G2368" s="37" t="n">
        <f aca="false">INDEX('Default Prob'!$P$5:$P$14,MIN(1+_xlfn.IFNA(MATCH(F2368,'Default Prob'!$F$5:$F$14,1),0),COUNT('Default Prob'!$P$5:$P$14)))</f>
        <v>0.0473961358254833</v>
      </c>
      <c r="H2368" s="37" t="n">
        <f aca="false">H2367*EXP(-G2367*(F2368-F2367))</f>
        <v>0.696212999787541</v>
      </c>
      <c r="I2368" s="38" t="n">
        <f aca="false">H2367-H2368</f>
        <v>9.03489307328975E-005</v>
      </c>
      <c r="J2368" s="39" t="n">
        <f aca="false">INDEX('Default Prob'!$C$3:$C$20, _xlfn.IFNA(MATCH(F2368, 'Default Prob'!$B$3:$B$20, 1), 1))</f>
        <v>-0.0015</v>
      </c>
      <c r="K2368" s="40" t="n">
        <f aca="false">1/((1+J2368)^F2368)</f>
        <v>1.01366742224799</v>
      </c>
      <c r="L2368" s="41" t="n">
        <f aca="false">IF(AND(D2368, A2368 &lt;= $G$2), $D$5*$D$2*(A2368-E2368)/365.25, 0)</f>
        <v>0</v>
      </c>
      <c r="M2368" s="41" t="n">
        <f aca="false">IF(A2368&lt;=$G$2, $D$5*$D$2*(A2368-E2368)/365.25, 0)</f>
        <v>0</v>
      </c>
      <c r="N2368" s="42" t="n">
        <f aca="false">(L2368*H2368 + M2368*I2368) * K2368</f>
        <v>0</v>
      </c>
      <c r="O2368" s="43" t="n">
        <f aca="false">IF(A2368&lt;=$G$2, $D$2*(1-$D$3), 0)</f>
        <v>0</v>
      </c>
      <c r="P2368" s="44" t="n">
        <f aca="false">O2368*I2368*K2368</f>
        <v>0</v>
      </c>
    </row>
    <row r="2369" customFormat="false" ht="15" hidden="false" customHeight="false" outlineLevel="0" collapsed="false">
      <c r="A2369" s="4" t="n">
        <f aca="false">WORKDAY(A2368, 1)</f>
        <v>47198</v>
      </c>
      <c r="B2369" s="33" t="n">
        <f aca="false">DATE(2000, MONTH(A2369), DAY(A2369))</f>
        <v>36606</v>
      </c>
      <c r="C2369" s="33" t="n">
        <f aca="false">VLOOKUP(B2369, $R$9:$S$13, 2)</f>
        <v>36697</v>
      </c>
      <c r="D2369" s="34" t="n">
        <f aca="false">IF(OR(C2369=B2369, AND(C2369&lt;&gt;C2368, C2368&gt;B2368)), 1, 0)</f>
        <v>0</v>
      </c>
      <c r="E2369" s="4" t="n">
        <f aca="false" t="array" ref="E2369:E2369">INDEX($A$9:A2368, MAX(IF($D$9:D2368=1, ROW(D$9:$D2368)-ROW($D$9)+1, 0)))</f>
        <v>47197</v>
      </c>
      <c r="F2369" s="36" t="n">
        <f aca="false">(A2369-$A$2)/365.25</f>
        <v>9.04585900068446</v>
      </c>
      <c r="G2369" s="37" t="n">
        <f aca="false">INDEX('Default Prob'!$P$5:$P$14,MIN(1+_xlfn.IFNA(MATCH(F2369,'Default Prob'!$F$5:$F$14,1),0),COUNT('Default Prob'!$P$5:$P$14)))</f>
        <v>0.0473961358254833</v>
      </c>
      <c r="H2369" s="37" t="n">
        <f aca="false">H2368*EXP(-G2368*(F2369-F2368))</f>
        <v>0.696122662580045</v>
      </c>
      <c r="I2369" s="38" t="n">
        <f aca="false">H2368-H2369</f>
        <v>9.03372074956277E-005</v>
      </c>
      <c r="J2369" s="39" t="n">
        <f aca="false">INDEX('Default Prob'!$C$3:$C$20, _xlfn.IFNA(MATCH(F2369, 'Default Prob'!$B$3:$B$20, 1), 1))</f>
        <v>-0.0015</v>
      </c>
      <c r="K2369" s="40" t="n">
        <f aca="false">1/((1+J2369)^F2369)</f>
        <v>1.01367158828708</v>
      </c>
      <c r="L2369" s="41" t="n">
        <f aca="false">IF(AND(D2369, A2369 &lt;= $G$2), $D$5*$D$2*(A2369-E2369)/365.25, 0)</f>
        <v>0</v>
      </c>
      <c r="M2369" s="41" t="n">
        <f aca="false">IF(A2369&lt;=$G$2, $D$5*$D$2*(A2369-E2369)/365.25, 0)</f>
        <v>0</v>
      </c>
      <c r="N2369" s="42" t="n">
        <f aca="false">(L2369*H2369 + M2369*I2369) * K2369</f>
        <v>0</v>
      </c>
      <c r="O2369" s="43" t="n">
        <f aca="false">IF(A2369&lt;=$G$2, $D$2*(1-$D$3), 0)</f>
        <v>0</v>
      </c>
      <c r="P2369" s="44" t="n">
        <f aca="false">O2369*I2369*K2369</f>
        <v>0</v>
      </c>
    </row>
    <row r="2370" customFormat="false" ht="15" hidden="false" customHeight="false" outlineLevel="0" collapsed="false">
      <c r="A2370" s="4" t="n">
        <f aca="false">WORKDAY(A2369, 1)</f>
        <v>47199</v>
      </c>
      <c r="B2370" s="33" t="n">
        <f aca="false">DATE(2000, MONTH(A2370), DAY(A2370))</f>
        <v>36607</v>
      </c>
      <c r="C2370" s="33" t="n">
        <f aca="false">VLOOKUP(B2370, $R$9:$S$13, 2)</f>
        <v>36697</v>
      </c>
      <c r="D2370" s="34" t="n">
        <f aca="false">IF(OR(C2370=B2370, AND(C2370&lt;&gt;C2369, C2369&gt;B2369)), 1, 0)</f>
        <v>0</v>
      </c>
      <c r="E2370" s="4" t="n">
        <f aca="false" t="array" ref="E2370:E2370">INDEX($A$9:A2369, MAX(IF($D$9:D2369=1, ROW(D$9:$D2369)-ROW($D$9)+1, 0)))</f>
        <v>47197</v>
      </c>
      <c r="F2370" s="36" t="n">
        <f aca="false">(A2370-$A$2)/365.25</f>
        <v>9.0485968514716</v>
      </c>
      <c r="G2370" s="37" t="n">
        <f aca="false">INDEX('Default Prob'!$P$5:$P$14,MIN(1+_xlfn.IFNA(MATCH(F2370,'Default Prob'!$F$5:$F$14,1),0),COUNT('Default Prob'!$P$5:$P$14)))</f>
        <v>0.0473961358254833</v>
      </c>
      <c r="H2370" s="37" t="n">
        <f aca="false">H2369*EXP(-G2369*(F2370-F2369))</f>
        <v>0.696032337094265</v>
      </c>
      <c r="I2370" s="38" t="n">
        <f aca="false">H2369-H2370</f>
        <v>9.03254857796965E-005</v>
      </c>
      <c r="J2370" s="39" t="n">
        <f aca="false">INDEX('Default Prob'!$C$3:$C$20, _xlfn.IFNA(MATCH(F2370, 'Default Prob'!$B$3:$B$20, 1), 1))</f>
        <v>-0.0015</v>
      </c>
      <c r="K2370" s="40" t="n">
        <f aca="false">1/((1+J2370)^F2370)</f>
        <v>1.01367575434329</v>
      </c>
      <c r="L2370" s="41" t="n">
        <f aca="false">IF(AND(D2370, A2370 &lt;= $G$2), $D$5*$D$2*(A2370-E2370)/365.25, 0)</f>
        <v>0</v>
      </c>
      <c r="M2370" s="41" t="n">
        <f aca="false">IF(A2370&lt;=$G$2, $D$5*$D$2*(A2370-E2370)/365.25, 0)</f>
        <v>0</v>
      </c>
      <c r="N2370" s="42" t="n">
        <f aca="false">(L2370*H2370 + M2370*I2370) * K2370</f>
        <v>0</v>
      </c>
      <c r="O2370" s="43" t="n">
        <f aca="false">IF(A2370&lt;=$G$2, $D$2*(1-$D$3), 0)</f>
        <v>0</v>
      </c>
      <c r="P2370" s="44" t="n">
        <f aca="false">O2370*I2370*K2370</f>
        <v>0</v>
      </c>
    </row>
    <row r="2371" customFormat="false" ht="15" hidden="false" customHeight="false" outlineLevel="0" collapsed="false">
      <c r="A2371" s="4" t="n">
        <f aca="false">WORKDAY(A2370, 1)</f>
        <v>47200</v>
      </c>
      <c r="B2371" s="33" t="n">
        <f aca="false">DATE(2000, MONTH(A2371), DAY(A2371))</f>
        <v>36608</v>
      </c>
      <c r="C2371" s="33" t="n">
        <f aca="false">VLOOKUP(B2371, $R$9:$S$13, 2)</f>
        <v>36697</v>
      </c>
      <c r="D2371" s="34" t="n">
        <f aca="false">IF(OR(C2371=B2371, AND(C2371&lt;&gt;C2370, C2370&gt;B2370)), 1, 0)</f>
        <v>0</v>
      </c>
      <c r="E2371" s="4" t="n">
        <f aca="false" t="array" ref="E2371:E2371">INDEX($A$9:A2370, MAX(IF($D$9:D2370=1, ROW(D$9:$D2370)-ROW($D$9)+1, 0)))</f>
        <v>47197</v>
      </c>
      <c r="F2371" s="36" t="n">
        <f aca="false">(A2371-$A$2)/365.25</f>
        <v>9.05133470225873</v>
      </c>
      <c r="G2371" s="37" t="n">
        <f aca="false">INDEX('Default Prob'!$P$5:$P$14,MIN(1+_xlfn.IFNA(MATCH(F2371,'Default Prob'!$F$5:$F$14,1),0),COUNT('Default Prob'!$P$5:$P$14)))</f>
        <v>0.0473961358254833</v>
      </c>
      <c r="H2371" s="37" t="n">
        <f aca="false">H2370*EXP(-G2370*(F2371-F2370))</f>
        <v>0.695942023328681</v>
      </c>
      <c r="I2371" s="38" t="n">
        <f aca="false">H2370-H2371</f>
        <v>9.03137655846598E-005</v>
      </c>
      <c r="J2371" s="39" t="n">
        <f aca="false">INDEX('Default Prob'!$C$3:$C$20, _xlfn.IFNA(MATCH(F2371, 'Default Prob'!$B$3:$B$20, 1), 1))</f>
        <v>-0.0015</v>
      </c>
      <c r="K2371" s="40" t="n">
        <f aca="false">1/((1+J2371)^F2371)</f>
        <v>1.01367992041663</v>
      </c>
      <c r="L2371" s="41" t="n">
        <f aca="false">IF(AND(D2371, A2371 &lt;= $G$2), $D$5*$D$2*(A2371-E2371)/365.25, 0)</f>
        <v>0</v>
      </c>
      <c r="M2371" s="41" t="n">
        <f aca="false">IF(A2371&lt;=$G$2, $D$5*$D$2*(A2371-E2371)/365.25, 0)</f>
        <v>0</v>
      </c>
      <c r="N2371" s="42" t="n">
        <f aca="false">(L2371*H2371 + M2371*I2371) * K2371</f>
        <v>0</v>
      </c>
      <c r="O2371" s="43" t="n">
        <f aca="false">IF(A2371&lt;=$G$2, $D$2*(1-$D$3), 0)</f>
        <v>0</v>
      </c>
      <c r="P2371" s="44" t="n">
        <f aca="false">O2371*I2371*K2371</f>
        <v>0</v>
      </c>
    </row>
    <row r="2372" customFormat="false" ht="15" hidden="false" customHeight="false" outlineLevel="0" collapsed="false">
      <c r="A2372" s="4" t="n">
        <f aca="false">WORKDAY(A2371, 1)</f>
        <v>47203</v>
      </c>
      <c r="B2372" s="33" t="n">
        <f aca="false">DATE(2000, MONTH(A2372), DAY(A2372))</f>
        <v>36611</v>
      </c>
      <c r="C2372" s="33" t="n">
        <f aca="false">VLOOKUP(B2372, $R$9:$S$13, 2)</f>
        <v>36697</v>
      </c>
      <c r="D2372" s="34" t="n">
        <f aca="false">IF(OR(C2372=B2372, AND(C2372&lt;&gt;C2371, C2371&gt;B2371)), 1, 0)</f>
        <v>0</v>
      </c>
      <c r="E2372" s="4" t="n">
        <f aca="false" t="array" ref="E2372:E2372">INDEX($A$9:A2371, MAX(IF($D$9:D2371=1, ROW(D$9:$D2371)-ROW($D$9)+1, 0)))</f>
        <v>47197</v>
      </c>
      <c r="F2372" s="36" t="n">
        <f aca="false">(A2372-$A$2)/365.25</f>
        <v>9.05954825462012</v>
      </c>
      <c r="G2372" s="37" t="n">
        <f aca="false">INDEX('Default Prob'!$P$5:$P$14,MIN(1+_xlfn.IFNA(MATCH(F2372,'Default Prob'!$F$5:$F$14,1),0),COUNT('Default Prob'!$P$5:$P$14)))</f>
        <v>0.0473961358254833</v>
      </c>
      <c r="H2372" s="37" t="n">
        <f aca="false">H2371*EXP(-G2371*(F2372-F2371))</f>
        <v>0.69567115233789</v>
      </c>
      <c r="I2372" s="38" t="n">
        <f aca="false">H2371-H2372</f>
        <v>0.000270870990790373</v>
      </c>
      <c r="J2372" s="39" t="n">
        <f aca="false">INDEX('Default Prob'!$C$3:$C$20, _xlfn.IFNA(MATCH(F2372, 'Default Prob'!$B$3:$B$20, 1), 1))</f>
        <v>-0.0015</v>
      </c>
      <c r="K2372" s="40" t="n">
        <f aca="false">1/((1+J2372)^F2372)</f>
        <v>1.01369241873936</v>
      </c>
      <c r="L2372" s="41" t="n">
        <f aca="false">IF(AND(D2372, A2372 &lt;= $G$2), $D$5*$D$2*(A2372-E2372)/365.25, 0)</f>
        <v>0</v>
      </c>
      <c r="M2372" s="41" t="n">
        <f aca="false">IF(A2372&lt;=$G$2, $D$5*$D$2*(A2372-E2372)/365.25, 0)</f>
        <v>0</v>
      </c>
      <c r="N2372" s="42" t="n">
        <f aca="false">(L2372*H2372 + M2372*I2372) * K2372</f>
        <v>0</v>
      </c>
      <c r="O2372" s="43" t="n">
        <f aca="false">IF(A2372&lt;=$G$2, $D$2*(1-$D$3), 0)</f>
        <v>0</v>
      </c>
      <c r="P2372" s="44" t="n">
        <f aca="false">O2372*I2372*K2372</f>
        <v>0</v>
      </c>
    </row>
    <row r="2373" customFormat="false" ht="15" hidden="false" customHeight="false" outlineLevel="0" collapsed="false">
      <c r="A2373" s="4" t="n">
        <f aca="false">WORKDAY(A2372, 1)</f>
        <v>47204</v>
      </c>
      <c r="B2373" s="33" t="n">
        <f aca="false">DATE(2000, MONTH(A2373), DAY(A2373))</f>
        <v>36612</v>
      </c>
      <c r="C2373" s="33" t="n">
        <f aca="false">VLOOKUP(B2373, $R$9:$S$13, 2)</f>
        <v>36697</v>
      </c>
      <c r="D2373" s="34" t="n">
        <f aca="false">IF(OR(C2373=B2373, AND(C2373&lt;&gt;C2372, C2372&gt;B2372)), 1, 0)</f>
        <v>0</v>
      </c>
      <c r="E2373" s="4" t="n">
        <f aca="false" t="array" ref="E2373:E2373">INDEX($A$9:A2372, MAX(IF($D$9:D2372=1, ROW(D$9:$D2372)-ROW($D$9)+1, 0)))</f>
        <v>47197</v>
      </c>
      <c r="F2373" s="36" t="n">
        <f aca="false">(A2373-$A$2)/365.25</f>
        <v>9.06228610540726</v>
      </c>
      <c r="G2373" s="37" t="n">
        <f aca="false">INDEX('Default Prob'!$P$5:$P$14,MIN(1+_xlfn.IFNA(MATCH(F2373,'Default Prob'!$F$5:$F$14,1),0),COUNT('Default Prob'!$P$5:$P$14)))</f>
        <v>0.0473961358254833</v>
      </c>
      <c r="H2373" s="37" t="n">
        <f aca="false">H2372*EXP(-G2372*(F2373-F2372))</f>
        <v>0.69558088543788</v>
      </c>
      <c r="I2373" s="38" t="n">
        <f aca="false">H2372-H2373</f>
        <v>9.02669000100165E-005</v>
      </c>
      <c r="J2373" s="39" t="n">
        <f aca="false">INDEX('Default Prob'!$C$3:$C$20, _xlfn.IFNA(MATCH(F2373, 'Default Prob'!$B$3:$B$20, 1), 1))</f>
        <v>-0.0015</v>
      </c>
      <c r="K2373" s="40" t="n">
        <f aca="false">1/((1+J2373)^F2373)</f>
        <v>1.01369658488119</v>
      </c>
      <c r="L2373" s="41" t="n">
        <f aca="false">IF(AND(D2373, A2373 &lt;= $G$2), $D$5*$D$2*(A2373-E2373)/365.25, 0)</f>
        <v>0</v>
      </c>
      <c r="M2373" s="41" t="n">
        <f aca="false">IF(A2373&lt;=$G$2, $D$5*$D$2*(A2373-E2373)/365.25, 0)</f>
        <v>0</v>
      </c>
      <c r="N2373" s="42" t="n">
        <f aca="false">(L2373*H2373 + M2373*I2373) * K2373</f>
        <v>0</v>
      </c>
      <c r="O2373" s="43" t="n">
        <f aca="false">IF(A2373&lt;=$G$2, $D$2*(1-$D$3), 0)</f>
        <v>0</v>
      </c>
      <c r="P2373" s="44" t="n">
        <f aca="false">O2373*I2373*K2373</f>
        <v>0</v>
      </c>
    </row>
    <row r="2374" customFormat="false" ht="15" hidden="false" customHeight="false" outlineLevel="0" collapsed="false">
      <c r="A2374" s="4" t="n">
        <f aca="false">WORKDAY(A2373, 1)</f>
        <v>47205</v>
      </c>
      <c r="B2374" s="33" t="n">
        <f aca="false">DATE(2000, MONTH(A2374), DAY(A2374))</f>
        <v>36613</v>
      </c>
      <c r="C2374" s="33" t="n">
        <f aca="false">VLOOKUP(B2374, $R$9:$S$13, 2)</f>
        <v>36697</v>
      </c>
      <c r="D2374" s="34" t="n">
        <f aca="false">IF(OR(C2374=B2374, AND(C2374&lt;&gt;C2373, C2373&gt;B2373)), 1, 0)</f>
        <v>0</v>
      </c>
      <c r="E2374" s="4" t="n">
        <f aca="false" t="array" ref="E2374:E2374">INDEX($A$9:A2373, MAX(IF($D$9:D2373=1, ROW(D$9:$D2373)-ROW($D$9)+1, 0)))</f>
        <v>47197</v>
      </c>
      <c r="F2374" s="36" t="n">
        <f aca="false">(A2374-$A$2)/365.25</f>
        <v>9.06502395619439</v>
      </c>
      <c r="G2374" s="37" t="n">
        <f aca="false">INDEX('Default Prob'!$P$5:$P$14,MIN(1+_xlfn.IFNA(MATCH(F2374,'Default Prob'!$F$5:$F$14,1),0),COUNT('Default Prob'!$P$5:$P$14)))</f>
        <v>0.0473961358254833</v>
      </c>
      <c r="H2374" s="37" t="n">
        <f aca="false">H2373*EXP(-G2373*(F2374-F2373))</f>
        <v>0.695490630250464</v>
      </c>
      <c r="I2374" s="38" t="n">
        <f aca="false">H2373-H2374</f>
        <v>9.02551874168989E-005</v>
      </c>
      <c r="J2374" s="39" t="n">
        <f aca="false">INDEX('Default Prob'!$C$3:$C$20, _xlfn.IFNA(MATCH(F2374, 'Default Prob'!$B$3:$B$20, 1), 1))</f>
        <v>-0.0015</v>
      </c>
      <c r="K2374" s="40" t="n">
        <f aca="false">1/((1+J2374)^F2374)</f>
        <v>1.01370075104013</v>
      </c>
      <c r="L2374" s="41" t="n">
        <f aca="false">IF(AND(D2374, A2374 &lt;= $G$2), $D$5*$D$2*(A2374-E2374)/365.25, 0)</f>
        <v>0</v>
      </c>
      <c r="M2374" s="41" t="n">
        <f aca="false">IF(A2374&lt;=$G$2, $D$5*$D$2*(A2374-E2374)/365.25, 0)</f>
        <v>0</v>
      </c>
      <c r="N2374" s="42" t="n">
        <f aca="false">(L2374*H2374 + M2374*I2374) * K2374</f>
        <v>0</v>
      </c>
      <c r="O2374" s="43" t="n">
        <f aca="false">IF(A2374&lt;=$G$2, $D$2*(1-$D$3), 0)</f>
        <v>0</v>
      </c>
      <c r="P2374" s="44" t="n">
        <f aca="false">O2374*I2374*K2374</f>
        <v>0</v>
      </c>
    </row>
    <row r="2375" customFormat="false" ht="15" hidden="false" customHeight="false" outlineLevel="0" collapsed="false">
      <c r="A2375" s="4" t="n">
        <f aca="false">WORKDAY(A2374, 1)</f>
        <v>47206</v>
      </c>
      <c r="B2375" s="33" t="n">
        <f aca="false">DATE(2000, MONTH(A2375), DAY(A2375))</f>
        <v>36614</v>
      </c>
      <c r="C2375" s="33" t="n">
        <f aca="false">VLOOKUP(B2375, $R$9:$S$13, 2)</f>
        <v>36697</v>
      </c>
      <c r="D2375" s="34" t="n">
        <f aca="false">IF(OR(C2375=B2375, AND(C2375&lt;&gt;C2374, C2374&gt;B2374)), 1, 0)</f>
        <v>0</v>
      </c>
      <c r="E2375" s="4" t="n">
        <f aca="false" t="array" ref="E2375:E2375">INDEX($A$9:A2374, MAX(IF($D$9:D2374=1, ROW(D$9:$D2374)-ROW($D$9)+1, 0)))</f>
        <v>47197</v>
      </c>
      <c r="F2375" s="36" t="n">
        <f aca="false">(A2375-$A$2)/365.25</f>
        <v>9.06776180698152</v>
      </c>
      <c r="G2375" s="37" t="n">
        <f aca="false">INDEX('Default Prob'!$P$5:$P$14,MIN(1+_xlfn.IFNA(MATCH(F2375,'Default Prob'!$F$5:$F$14,1),0),COUNT('Default Prob'!$P$5:$P$14)))</f>
        <v>0.0473961358254833</v>
      </c>
      <c r="H2375" s="37" t="n">
        <f aca="false">H2374*EXP(-G2374*(F2375-F2374))</f>
        <v>0.69540038677412</v>
      </c>
      <c r="I2375" s="38" t="n">
        <f aca="false">H2374-H2375</f>
        <v>9.02434763433435E-005</v>
      </c>
      <c r="J2375" s="39" t="n">
        <f aca="false">INDEX('Default Prob'!$C$3:$C$20, _xlfn.IFNA(MATCH(F2375, 'Default Prob'!$B$3:$B$20, 1), 1))</f>
        <v>-0.0015</v>
      </c>
      <c r="K2375" s="40" t="n">
        <f aca="false">1/((1+J2375)^F2375)</f>
        <v>1.0137049172162</v>
      </c>
      <c r="L2375" s="41" t="n">
        <f aca="false">IF(AND(D2375, A2375 &lt;= $G$2), $D$5*$D$2*(A2375-E2375)/365.25, 0)</f>
        <v>0</v>
      </c>
      <c r="M2375" s="41" t="n">
        <f aca="false">IF(A2375&lt;=$G$2, $D$5*$D$2*(A2375-E2375)/365.25, 0)</f>
        <v>0</v>
      </c>
      <c r="N2375" s="42" t="n">
        <f aca="false">(L2375*H2375 + M2375*I2375) * K2375</f>
        <v>0</v>
      </c>
      <c r="O2375" s="43" t="n">
        <f aca="false">IF(A2375&lt;=$G$2, $D$2*(1-$D$3), 0)</f>
        <v>0</v>
      </c>
      <c r="P2375" s="44" t="n">
        <f aca="false">O2375*I2375*K2375</f>
        <v>0</v>
      </c>
    </row>
    <row r="2376" customFormat="false" ht="15" hidden="false" customHeight="false" outlineLevel="0" collapsed="false">
      <c r="A2376" s="4" t="n">
        <f aca="false">WORKDAY(A2375, 1)</f>
        <v>47207</v>
      </c>
      <c r="B2376" s="33" t="n">
        <f aca="false">DATE(2000, MONTH(A2376), DAY(A2376))</f>
        <v>36615</v>
      </c>
      <c r="C2376" s="33" t="n">
        <f aca="false">VLOOKUP(B2376, $R$9:$S$13, 2)</f>
        <v>36697</v>
      </c>
      <c r="D2376" s="34" t="n">
        <f aca="false">IF(OR(C2376=B2376, AND(C2376&lt;&gt;C2375, C2375&gt;B2375)), 1, 0)</f>
        <v>0</v>
      </c>
      <c r="E2376" s="4" t="n">
        <f aca="false" t="array" ref="E2376:E2376">INDEX($A$9:A2375, MAX(IF($D$9:D2375=1, ROW(D$9:$D2375)-ROW($D$9)+1, 0)))</f>
        <v>47197</v>
      </c>
      <c r="F2376" s="36" t="n">
        <f aca="false">(A2376-$A$2)/365.25</f>
        <v>9.07049965776865</v>
      </c>
      <c r="G2376" s="37" t="n">
        <f aca="false">INDEX('Default Prob'!$P$5:$P$14,MIN(1+_xlfn.IFNA(MATCH(F2376,'Default Prob'!$F$5:$F$14,1),0),COUNT('Default Prob'!$P$5:$P$14)))</f>
        <v>0.0473961358254833</v>
      </c>
      <c r="H2376" s="37" t="n">
        <f aca="false">H2375*EXP(-G2375*(F2376-F2375))</f>
        <v>0.695310155007331</v>
      </c>
      <c r="I2376" s="38" t="n">
        <f aca="false">H2375-H2376</f>
        <v>9.02317667894614E-005</v>
      </c>
      <c r="J2376" s="39" t="n">
        <f aca="false">INDEX('Default Prob'!$C$3:$C$20, _xlfn.IFNA(MATCH(F2376, 'Default Prob'!$B$3:$B$20, 1), 1))</f>
        <v>-0.0015</v>
      </c>
      <c r="K2376" s="40" t="n">
        <f aca="false">1/((1+J2376)^F2376)</f>
        <v>1.01370908340939</v>
      </c>
      <c r="L2376" s="41" t="n">
        <f aca="false">IF(AND(D2376, A2376 &lt;= $G$2), $D$5*$D$2*(A2376-E2376)/365.25, 0)</f>
        <v>0</v>
      </c>
      <c r="M2376" s="41" t="n">
        <f aca="false">IF(A2376&lt;=$G$2, $D$5*$D$2*(A2376-E2376)/365.25, 0)</f>
        <v>0</v>
      </c>
      <c r="N2376" s="42" t="n">
        <f aca="false">(L2376*H2376 + M2376*I2376) * K2376</f>
        <v>0</v>
      </c>
      <c r="O2376" s="43" t="n">
        <f aca="false">IF(A2376&lt;=$G$2, $D$2*(1-$D$3), 0)</f>
        <v>0</v>
      </c>
      <c r="P2376" s="44" t="n">
        <f aca="false">O2376*I2376*K2376</f>
        <v>0</v>
      </c>
    </row>
    <row r="2377" customFormat="false" ht="15" hidden="false" customHeight="false" outlineLevel="0" collapsed="false">
      <c r="A2377" s="4" t="n">
        <f aca="false">WORKDAY(A2376, 1)</f>
        <v>47210</v>
      </c>
      <c r="B2377" s="33" t="n">
        <f aca="false">DATE(2000, MONTH(A2377), DAY(A2377))</f>
        <v>36618</v>
      </c>
      <c r="C2377" s="33" t="n">
        <f aca="false">VLOOKUP(B2377, $R$9:$S$13, 2)</f>
        <v>36697</v>
      </c>
      <c r="D2377" s="34" t="n">
        <f aca="false">IF(OR(C2377=B2377, AND(C2377&lt;&gt;C2376, C2376&gt;B2376)), 1, 0)</f>
        <v>0</v>
      </c>
      <c r="E2377" s="4" t="n">
        <f aca="false" t="array" ref="E2377:E2377">INDEX($A$9:A2376, MAX(IF($D$9:D2376=1, ROW(D$9:$D2376)-ROW($D$9)+1, 0)))</f>
        <v>47197</v>
      </c>
      <c r="F2377" s="36" t="n">
        <f aca="false">(A2377-$A$2)/365.25</f>
        <v>9.07871321013005</v>
      </c>
      <c r="G2377" s="37" t="n">
        <f aca="false">INDEX('Default Prob'!$P$5:$P$14,MIN(1+_xlfn.IFNA(MATCH(F2377,'Default Prob'!$F$5:$F$14,1),0),COUNT('Default Prob'!$P$5:$P$14)))</f>
        <v>0.0473961358254833</v>
      </c>
      <c r="H2377" s="37" t="n">
        <f aca="false">H2376*EXP(-G2376*(F2377-F2376))</f>
        <v>0.695039529949093</v>
      </c>
      <c r="I2377" s="38" t="n">
        <f aca="false">H2376-H2377</f>
        <v>0.000270625058237717</v>
      </c>
      <c r="J2377" s="39" t="n">
        <f aca="false">INDEX('Default Prob'!$C$3:$C$20, _xlfn.IFNA(MATCH(F2377, 'Default Prob'!$B$3:$B$20, 1), 1))</f>
        <v>-0.0015</v>
      </c>
      <c r="K2377" s="40" t="n">
        <f aca="false">1/((1+J2377)^F2377)</f>
        <v>1.01372158209169</v>
      </c>
      <c r="L2377" s="41" t="n">
        <f aca="false">IF(AND(D2377, A2377 &lt;= $G$2), $D$5*$D$2*(A2377-E2377)/365.25, 0)</f>
        <v>0</v>
      </c>
      <c r="M2377" s="41" t="n">
        <f aca="false">IF(A2377&lt;=$G$2, $D$5*$D$2*(A2377-E2377)/365.25, 0)</f>
        <v>0</v>
      </c>
      <c r="N2377" s="42" t="n">
        <f aca="false">(L2377*H2377 + M2377*I2377) * K2377</f>
        <v>0</v>
      </c>
      <c r="O2377" s="43" t="n">
        <f aca="false">IF(A2377&lt;=$G$2, $D$2*(1-$D$3), 0)</f>
        <v>0</v>
      </c>
      <c r="P2377" s="44" t="n">
        <f aca="false">O2377*I2377*K2377</f>
        <v>0</v>
      </c>
    </row>
    <row r="2378" customFormat="false" ht="15" hidden="false" customHeight="false" outlineLevel="0" collapsed="false">
      <c r="A2378" s="4" t="n">
        <f aca="false">WORKDAY(A2377, 1)</f>
        <v>47211</v>
      </c>
      <c r="B2378" s="33" t="n">
        <f aca="false">DATE(2000, MONTH(A2378), DAY(A2378))</f>
        <v>36619</v>
      </c>
      <c r="C2378" s="33" t="n">
        <f aca="false">VLOOKUP(B2378, $R$9:$S$13, 2)</f>
        <v>36697</v>
      </c>
      <c r="D2378" s="34" t="n">
        <f aca="false">IF(OR(C2378=B2378, AND(C2378&lt;&gt;C2377, C2377&gt;B2377)), 1, 0)</f>
        <v>0</v>
      </c>
      <c r="E2378" s="4" t="n">
        <f aca="false" t="array" ref="E2378:E2378">INDEX($A$9:A2377, MAX(IF($D$9:D2377=1, ROW(D$9:$D2377)-ROW($D$9)+1, 0)))</f>
        <v>47197</v>
      </c>
      <c r="F2378" s="36" t="n">
        <f aca="false">(A2378-$A$2)/365.25</f>
        <v>9.08145106091718</v>
      </c>
      <c r="G2378" s="37" t="n">
        <f aca="false">INDEX('Default Prob'!$P$5:$P$14,MIN(1+_xlfn.IFNA(MATCH(F2378,'Default Prob'!$F$5:$F$14,1),0),COUNT('Default Prob'!$P$5:$P$14)))</f>
        <v>0.0473961358254833</v>
      </c>
      <c r="H2378" s="37" t="n">
        <f aca="false">H2377*EXP(-G2377*(F2378-F2377))</f>
        <v>0.694949345005327</v>
      </c>
      <c r="I2378" s="38" t="n">
        <f aca="false">H2377-H2378</f>
        <v>9.01849437656699E-005</v>
      </c>
      <c r="J2378" s="39" t="n">
        <f aca="false">INDEX('Default Prob'!$C$3:$C$20, _xlfn.IFNA(MATCH(F2378, 'Default Prob'!$B$3:$B$20, 1), 1))</f>
        <v>-0.0015</v>
      </c>
      <c r="K2378" s="40" t="n">
        <f aca="false">1/((1+J2378)^F2378)</f>
        <v>1.01372574835337</v>
      </c>
      <c r="L2378" s="41" t="n">
        <f aca="false">IF(AND(D2378, A2378 &lt;= $G$2), $D$5*$D$2*(A2378-E2378)/365.25, 0)</f>
        <v>0</v>
      </c>
      <c r="M2378" s="41" t="n">
        <f aca="false">IF(A2378&lt;=$G$2, $D$5*$D$2*(A2378-E2378)/365.25, 0)</f>
        <v>0</v>
      </c>
      <c r="N2378" s="42" t="n">
        <f aca="false">(L2378*H2378 + M2378*I2378) * K2378</f>
        <v>0</v>
      </c>
      <c r="O2378" s="43" t="n">
        <f aca="false">IF(A2378&lt;=$G$2, $D$2*(1-$D$3), 0)</f>
        <v>0</v>
      </c>
      <c r="P2378" s="44" t="n">
        <f aca="false">O2378*I2378*K2378</f>
        <v>0</v>
      </c>
    </row>
    <row r="2379" customFormat="false" ht="15" hidden="false" customHeight="false" outlineLevel="0" collapsed="false">
      <c r="A2379" s="4" t="n">
        <f aca="false">WORKDAY(A2378, 1)</f>
        <v>47212</v>
      </c>
      <c r="B2379" s="33" t="n">
        <f aca="false">DATE(2000, MONTH(A2379), DAY(A2379))</f>
        <v>36620</v>
      </c>
      <c r="C2379" s="33" t="n">
        <f aca="false">VLOOKUP(B2379, $R$9:$S$13, 2)</f>
        <v>36697</v>
      </c>
      <c r="D2379" s="34" t="n">
        <f aca="false">IF(OR(C2379=B2379, AND(C2379&lt;&gt;C2378, C2378&gt;B2378)), 1, 0)</f>
        <v>0</v>
      </c>
      <c r="E2379" s="4" t="n">
        <f aca="false" t="array" ref="E2379:E2379">INDEX($A$9:A2378, MAX(IF($D$9:D2378=1, ROW(D$9:$D2378)-ROW($D$9)+1, 0)))</f>
        <v>47197</v>
      </c>
      <c r="F2379" s="36" t="n">
        <f aca="false">(A2379-$A$2)/365.25</f>
        <v>9.08418891170431</v>
      </c>
      <c r="G2379" s="37" t="n">
        <f aca="false">INDEX('Default Prob'!$P$5:$P$14,MIN(1+_xlfn.IFNA(MATCH(F2379,'Default Prob'!$F$5:$F$14,1),0),COUNT('Default Prob'!$P$5:$P$14)))</f>
        <v>0.0473961358254833</v>
      </c>
      <c r="H2379" s="37" t="n">
        <f aca="false">H2378*EXP(-G2378*(F2379-F2378))</f>
        <v>0.694859171763521</v>
      </c>
      <c r="I2379" s="38" t="n">
        <f aca="false">H2378-H2379</f>
        <v>9.01732418066015E-005</v>
      </c>
      <c r="J2379" s="39" t="n">
        <f aca="false">INDEX('Default Prob'!$C$3:$C$20, _xlfn.IFNA(MATCH(F2379, 'Default Prob'!$B$3:$B$20, 1), 1))</f>
        <v>-0.0015</v>
      </c>
      <c r="K2379" s="40" t="n">
        <f aca="false">1/((1+J2379)^F2379)</f>
        <v>1.01372991463217</v>
      </c>
      <c r="L2379" s="41" t="n">
        <f aca="false">IF(AND(D2379, A2379 &lt;= $G$2), $D$5*$D$2*(A2379-E2379)/365.25, 0)</f>
        <v>0</v>
      </c>
      <c r="M2379" s="41" t="n">
        <f aca="false">IF(A2379&lt;=$G$2, $D$5*$D$2*(A2379-E2379)/365.25, 0)</f>
        <v>0</v>
      </c>
      <c r="N2379" s="42" t="n">
        <f aca="false">(L2379*H2379 + M2379*I2379) * K2379</f>
        <v>0</v>
      </c>
      <c r="O2379" s="43" t="n">
        <f aca="false">IF(A2379&lt;=$G$2, $D$2*(1-$D$3), 0)</f>
        <v>0</v>
      </c>
      <c r="P2379" s="44" t="n">
        <f aca="false">O2379*I2379*K2379</f>
        <v>0</v>
      </c>
    </row>
    <row r="2380" customFormat="false" ht="15" hidden="false" customHeight="false" outlineLevel="0" collapsed="false">
      <c r="A2380" s="4" t="n">
        <f aca="false">WORKDAY(A2379, 1)</f>
        <v>47213</v>
      </c>
      <c r="B2380" s="33" t="n">
        <f aca="false">DATE(2000, MONTH(A2380), DAY(A2380))</f>
        <v>36621</v>
      </c>
      <c r="C2380" s="33" t="n">
        <f aca="false">VLOOKUP(B2380, $R$9:$S$13, 2)</f>
        <v>36697</v>
      </c>
      <c r="D2380" s="34" t="n">
        <f aca="false">IF(OR(C2380=B2380, AND(C2380&lt;&gt;C2379, C2379&gt;B2379)), 1, 0)</f>
        <v>0</v>
      </c>
      <c r="E2380" s="4" t="n">
        <f aca="false" t="array" ref="E2380:E2380">INDEX($A$9:A2379, MAX(IF($D$9:D2379=1, ROW(D$9:$D2379)-ROW($D$9)+1, 0)))</f>
        <v>47197</v>
      </c>
      <c r="F2380" s="36" t="n">
        <f aca="false">(A2380-$A$2)/365.25</f>
        <v>9.08692676249144</v>
      </c>
      <c r="G2380" s="37" t="n">
        <f aca="false">INDEX('Default Prob'!$P$5:$P$14,MIN(1+_xlfn.IFNA(MATCH(F2380,'Default Prob'!$F$5:$F$14,1),0),COUNT('Default Prob'!$P$5:$P$14)))</f>
        <v>0.0473961358254833</v>
      </c>
      <c r="H2380" s="37" t="n">
        <f aca="false">H2379*EXP(-G2379*(F2380-F2379))</f>
        <v>0.694769010222155</v>
      </c>
      <c r="I2380" s="38" t="n">
        <f aca="false">H2379-H2380</f>
        <v>9.01615413660961E-005</v>
      </c>
      <c r="J2380" s="39" t="n">
        <f aca="false">INDEX('Default Prob'!$C$3:$C$20, _xlfn.IFNA(MATCH(F2380, 'Default Prob'!$B$3:$B$20, 1), 1))</f>
        <v>-0.0015</v>
      </c>
      <c r="K2380" s="40" t="n">
        <f aca="false">1/((1+J2380)^F2380)</f>
        <v>1.0137340809281</v>
      </c>
      <c r="L2380" s="41" t="n">
        <f aca="false">IF(AND(D2380, A2380 &lt;= $G$2), $D$5*$D$2*(A2380-E2380)/365.25, 0)</f>
        <v>0</v>
      </c>
      <c r="M2380" s="41" t="n">
        <f aca="false">IF(A2380&lt;=$G$2, $D$5*$D$2*(A2380-E2380)/365.25, 0)</f>
        <v>0</v>
      </c>
      <c r="N2380" s="42" t="n">
        <f aca="false">(L2380*H2380 + M2380*I2380) * K2380</f>
        <v>0</v>
      </c>
      <c r="O2380" s="43" t="n">
        <f aca="false">IF(A2380&lt;=$G$2, $D$2*(1-$D$3), 0)</f>
        <v>0</v>
      </c>
      <c r="P2380" s="44" t="n">
        <f aca="false">O2380*I2380*K2380</f>
        <v>0</v>
      </c>
    </row>
    <row r="2381" customFormat="false" ht="15" hidden="false" customHeight="false" outlineLevel="0" collapsed="false">
      <c r="A2381" s="4" t="n">
        <f aca="false">WORKDAY(A2380, 1)</f>
        <v>47214</v>
      </c>
      <c r="B2381" s="33" t="n">
        <f aca="false">DATE(2000, MONTH(A2381), DAY(A2381))</f>
        <v>36622</v>
      </c>
      <c r="C2381" s="33" t="n">
        <f aca="false">VLOOKUP(B2381, $R$9:$S$13, 2)</f>
        <v>36697</v>
      </c>
      <c r="D2381" s="34" t="n">
        <f aca="false">IF(OR(C2381=B2381, AND(C2381&lt;&gt;C2380, C2380&gt;B2380)), 1, 0)</f>
        <v>0</v>
      </c>
      <c r="E2381" s="4" t="n">
        <f aca="false" t="array" ref="E2381:E2381">INDEX($A$9:A2380, MAX(IF($D$9:D2380=1, ROW(D$9:$D2380)-ROW($D$9)+1, 0)))</f>
        <v>47197</v>
      </c>
      <c r="F2381" s="36" t="n">
        <f aca="false">(A2381-$A$2)/365.25</f>
        <v>9.08966461327858</v>
      </c>
      <c r="G2381" s="37" t="n">
        <f aca="false">INDEX('Default Prob'!$P$5:$P$14,MIN(1+_xlfn.IFNA(MATCH(F2381,'Default Prob'!$F$5:$F$14,1),0),COUNT('Default Prob'!$P$5:$P$14)))</f>
        <v>0.0473961358254833</v>
      </c>
      <c r="H2381" s="37" t="n">
        <f aca="false">H2380*EXP(-G2380*(F2381-F2380))</f>
        <v>0.694678860379711</v>
      </c>
      <c r="I2381" s="38" t="n">
        <f aca="false">H2380-H2381</f>
        <v>9.01498424435987E-005</v>
      </c>
      <c r="J2381" s="39" t="n">
        <f aca="false">INDEX('Default Prob'!$C$3:$C$20, _xlfn.IFNA(MATCH(F2381, 'Default Prob'!$B$3:$B$20, 1), 1))</f>
        <v>-0.0015</v>
      </c>
      <c r="K2381" s="40" t="n">
        <f aca="false">1/((1+J2381)^F2381)</f>
        <v>1.01373824724115</v>
      </c>
      <c r="L2381" s="41" t="n">
        <f aca="false">IF(AND(D2381, A2381 &lt;= $G$2), $D$5*$D$2*(A2381-E2381)/365.25, 0)</f>
        <v>0</v>
      </c>
      <c r="M2381" s="41" t="n">
        <f aca="false">IF(A2381&lt;=$G$2, $D$5*$D$2*(A2381-E2381)/365.25, 0)</f>
        <v>0</v>
      </c>
      <c r="N2381" s="42" t="n">
        <f aca="false">(L2381*H2381 + M2381*I2381) * K2381</f>
        <v>0</v>
      </c>
      <c r="O2381" s="43" t="n">
        <f aca="false">IF(A2381&lt;=$G$2, $D$2*(1-$D$3), 0)</f>
        <v>0</v>
      </c>
      <c r="P2381" s="44" t="n">
        <f aca="false">O2381*I2381*K2381</f>
        <v>0</v>
      </c>
    </row>
    <row r="2382" customFormat="false" ht="15" hidden="false" customHeight="false" outlineLevel="0" collapsed="false">
      <c r="A2382" s="4" t="n">
        <f aca="false">WORKDAY(A2381, 1)</f>
        <v>47217</v>
      </c>
      <c r="B2382" s="33" t="n">
        <f aca="false">DATE(2000, MONTH(A2382), DAY(A2382))</f>
        <v>36625</v>
      </c>
      <c r="C2382" s="33" t="n">
        <f aca="false">VLOOKUP(B2382, $R$9:$S$13, 2)</f>
        <v>36697</v>
      </c>
      <c r="D2382" s="34" t="n">
        <f aca="false">IF(OR(C2382=B2382, AND(C2382&lt;&gt;C2381, C2381&gt;B2381)), 1, 0)</f>
        <v>0</v>
      </c>
      <c r="E2382" s="4" t="n">
        <f aca="false" t="array" ref="E2382:E2382">INDEX($A$9:A2381, MAX(IF($D$9:D2381=1, ROW(D$9:$D2381)-ROW($D$9)+1, 0)))</f>
        <v>47197</v>
      </c>
      <c r="F2382" s="36" t="n">
        <f aca="false">(A2382-$A$2)/365.25</f>
        <v>9.09787816563997</v>
      </c>
      <c r="G2382" s="37" t="n">
        <f aca="false">INDEX('Default Prob'!$P$5:$P$14,MIN(1+_xlfn.IFNA(MATCH(F2382,'Default Prob'!$F$5:$F$14,1),0),COUNT('Default Prob'!$P$5:$P$14)))</f>
        <v>0.0473961358254833</v>
      </c>
      <c r="H2382" s="37" t="n">
        <f aca="false">H2381*EXP(-G2381*(F2382-F2381))</f>
        <v>0.694408481030736</v>
      </c>
      <c r="I2382" s="38" t="n">
        <f aca="false">H2381-H2382</f>
        <v>0.000270379348975336</v>
      </c>
      <c r="J2382" s="39" t="n">
        <f aca="false">INDEX('Default Prob'!$C$3:$C$20, _xlfn.IFNA(MATCH(F2382, 'Default Prob'!$B$3:$B$20, 1), 1))</f>
        <v>-0.0015</v>
      </c>
      <c r="K2382" s="40" t="n">
        <f aca="false">1/((1+J2382)^F2382)</f>
        <v>1.01375074628303</v>
      </c>
      <c r="L2382" s="41" t="n">
        <f aca="false">IF(AND(D2382, A2382 &lt;= $G$2), $D$5*$D$2*(A2382-E2382)/365.25, 0)</f>
        <v>0</v>
      </c>
      <c r="M2382" s="41" t="n">
        <f aca="false">IF(A2382&lt;=$G$2, $D$5*$D$2*(A2382-E2382)/365.25, 0)</f>
        <v>0</v>
      </c>
      <c r="N2382" s="42" t="n">
        <f aca="false">(L2382*H2382 + M2382*I2382) * K2382</f>
        <v>0</v>
      </c>
      <c r="O2382" s="43" t="n">
        <f aca="false">IF(A2382&lt;=$G$2, $D$2*(1-$D$3), 0)</f>
        <v>0</v>
      </c>
      <c r="P2382" s="44" t="n">
        <f aca="false">O2382*I2382*K2382</f>
        <v>0</v>
      </c>
    </row>
    <row r="2383" customFormat="false" ht="15" hidden="false" customHeight="false" outlineLevel="0" collapsed="false">
      <c r="A2383" s="4" t="n">
        <f aca="false">WORKDAY(A2382, 1)</f>
        <v>47218</v>
      </c>
      <c r="B2383" s="33" t="n">
        <f aca="false">DATE(2000, MONTH(A2383), DAY(A2383))</f>
        <v>36626</v>
      </c>
      <c r="C2383" s="33" t="n">
        <f aca="false">VLOOKUP(B2383, $R$9:$S$13, 2)</f>
        <v>36697</v>
      </c>
      <c r="D2383" s="34" t="n">
        <f aca="false">IF(OR(C2383=B2383, AND(C2383&lt;&gt;C2382, C2382&gt;B2382)), 1, 0)</f>
        <v>0</v>
      </c>
      <c r="E2383" s="4" t="n">
        <f aca="false" t="array" ref="E2383:E2383">INDEX($A$9:A2382, MAX(IF($D$9:D2382=1, ROW(D$9:$D2382)-ROW($D$9)+1, 0)))</f>
        <v>47197</v>
      </c>
      <c r="F2383" s="36" t="n">
        <f aca="false">(A2383-$A$2)/365.25</f>
        <v>9.10061601642711</v>
      </c>
      <c r="G2383" s="37" t="n">
        <f aca="false">INDEX('Default Prob'!$P$5:$P$14,MIN(1+_xlfn.IFNA(MATCH(F2383,'Default Prob'!$F$5:$F$14,1),0),COUNT('Default Prob'!$P$5:$P$14)))</f>
        <v>0.0473961358254833</v>
      </c>
      <c r="H2383" s="37" t="n">
        <f aca="false">H2382*EXP(-G2382*(F2383-F2382))</f>
        <v>0.694318377968804</v>
      </c>
      <c r="I2383" s="38" t="n">
        <f aca="false">H2382-H2383</f>
        <v>9.01030619319121E-005</v>
      </c>
      <c r="J2383" s="39" t="n">
        <f aca="false">INDEX('Default Prob'!$C$3:$C$20, _xlfn.IFNA(MATCH(F2383, 'Default Prob'!$B$3:$B$20, 1), 1))</f>
        <v>-0.0015</v>
      </c>
      <c r="K2383" s="40" t="n">
        <f aca="false">1/((1+J2383)^F2383)</f>
        <v>1.01375491266457</v>
      </c>
      <c r="L2383" s="41" t="n">
        <f aca="false">IF(AND(D2383, A2383 &lt;= $G$2), $D$5*$D$2*(A2383-E2383)/365.25, 0)</f>
        <v>0</v>
      </c>
      <c r="M2383" s="41" t="n">
        <f aca="false">IF(A2383&lt;=$G$2, $D$5*$D$2*(A2383-E2383)/365.25, 0)</f>
        <v>0</v>
      </c>
      <c r="N2383" s="42" t="n">
        <f aca="false">(L2383*H2383 + M2383*I2383) * K2383</f>
        <v>0</v>
      </c>
      <c r="O2383" s="43" t="n">
        <f aca="false">IF(A2383&lt;=$G$2, $D$2*(1-$D$3), 0)</f>
        <v>0</v>
      </c>
      <c r="P2383" s="44" t="n">
        <f aca="false">O2383*I2383*K2383</f>
        <v>0</v>
      </c>
    </row>
    <row r="2384" customFormat="false" ht="15" hidden="false" customHeight="false" outlineLevel="0" collapsed="false">
      <c r="A2384" s="4" t="n">
        <f aca="false">WORKDAY(A2383, 1)</f>
        <v>47219</v>
      </c>
      <c r="B2384" s="33" t="n">
        <f aca="false">DATE(2000, MONTH(A2384), DAY(A2384))</f>
        <v>36627</v>
      </c>
      <c r="C2384" s="33" t="n">
        <f aca="false">VLOOKUP(B2384, $R$9:$S$13, 2)</f>
        <v>36697</v>
      </c>
      <c r="D2384" s="34" t="n">
        <f aca="false">IF(OR(C2384=B2384, AND(C2384&lt;&gt;C2383, C2383&gt;B2383)), 1, 0)</f>
        <v>0</v>
      </c>
      <c r="E2384" s="4" t="n">
        <f aca="false" t="array" ref="E2384:E2384">INDEX($A$9:A2383, MAX(IF($D$9:D2383=1, ROW(D$9:$D2383)-ROW($D$9)+1, 0)))</f>
        <v>47197</v>
      </c>
      <c r="F2384" s="36" t="n">
        <f aca="false">(A2384-$A$2)/365.25</f>
        <v>9.10335386721424</v>
      </c>
      <c r="G2384" s="37" t="n">
        <f aca="false">INDEX('Default Prob'!$P$5:$P$14,MIN(1+_xlfn.IFNA(MATCH(F2384,'Default Prob'!$F$5:$F$14,1),0),COUNT('Default Prob'!$P$5:$P$14)))</f>
        <v>0.0473961358254833</v>
      </c>
      <c r="H2384" s="37" t="n">
        <f aca="false">H2383*EXP(-G2383*(F2384-F2383))</f>
        <v>0.694228286598206</v>
      </c>
      <c r="I2384" s="38" t="n">
        <f aca="false">H2383-H2384</f>
        <v>9.0091370597456E-005</v>
      </c>
      <c r="J2384" s="39" t="n">
        <f aca="false">INDEX('Default Prob'!$C$3:$C$20, _xlfn.IFNA(MATCH(F2384, 'Default Prob'!$B$3:$B$20, 1), 1))</f>
        <v>-0.0015</v>
      </c>
      <c r="K2384" s="40" t="n">
        <f aca="false">1/((1+J2384)^F2384)</f>
        <v>1.01375907906324</v>
      </c>
      <c r="L2384" s="41" t="n">
        <f aca="false">IF(AND(D2384, A2384 &lt;= $G$2), $D$5*$D$2*(A2384-E2384)/365.25, 0)</f>
        <v>0</v>
      </c>
      <c r="M2384" s="41" t="n">
        <f aca="false">IF(A2384&lt;=$G$2, $D$5*$D$2*(A2384-E2384)/365.25, 0)</f>
        <v>0</v>
      </c>
      <c r="N2384" s="42" t="n">
        <f aca="false">(L2384*H2384 + M2384*I2384) * K2384</f>
        <v>0</v>
      </c>
      <c r="O2384" s="43" t="n">
        <f aca="false">IF(A2384&lt;=$G$2, $D$2*(1-$D$3), 0)</f>
        <v>0</v>
      </c>
      <c r="P2384" s="44" t="n">
        <f aca="false">O2384*I2384*K2384</f>
        <v>0</v>
      </c>
    </row>
    <row r="2385" customFormat="false" ht="15" hidden="false" customHeight="false" outlineLevel="0" collapsed="false">
      <c r="A2385" s="4" t="n">
        <f aca="false">WORKDAY(A2384, 1)</f>
        <v>47220</v>
      </c>
      <c r="B2385" s="33" t="n">
        <f aca="false">DATE(2000, MONTH(A2385), DAY(A2385))</f>
        <v>36628</v>
      </c>
      <c r="C2385" s="33" t="n">
        <f aca="false">VLOOKUP(B2385, $R$9:$S$13, 2)</f>
        <v>36697</v>
      </c>
      <c r="D2385" s="34" t="n">
        <f aca="false">IF(OR(C2385=B2385, AND(C2385&lt;&gt;C2384, C2384&gt;B2384)), 1, 0)</f>
        <v>0</v>
      </c>
      <c r="E2385" s="4" t="n">
        <f aca="false" t="array" ref="E2385:E2385">INDEX($A$9:A2384, MAX(IF($D$9:D2384=1, ROW(D$9:$D2384)-ROW($D$9)+1, 0)))</f>
        <v>47197</v>
      </c>
      <c r="F2385" s="36" t="n">
        <f aca="false">(A2385-$A$2)/365.25</f>
        <v>9.10609171800137</v>
      </c>
      <c r="G2385" s="37" t="n">
        <f aca="false">INDEX('Default Prob'!$P$5:$P$14,MIN(1+_xlfn.IFNA(MATCH(F2385,'Default Prob'!$F$5:$F$14,1),0),COUNT('Default Prob'!$P$5:$P$14)))</f>
        <v>0.0473961358254833</v>
      </c>
      <c r="H2385" s="37" t="n">
        <f aca="false">H2384*EXP(-G2384*(F2385-F2384))</f>
        <v>0.694138206917426</v>
      </c>
      <c r="I2385" s="38" t="n">
        <f aca="false">H2384-H2385</f>
        <v>9.00796807801196E-005</v>
      </c>
      <c r="J2385" s="39" t="n">
        <f aca="false">INDEX('Default Prob'!$C$3:$C$20, _xlfn.IFNA(MATCH(F2385, 'Default Prob'!$B$3:$B$20, 1), 1))</f>
        <v>-0.0015</v>
      </c>
      <c r="K2385" s="40" t="n">
        <f aca="false">1/((1+J2385)^F2385)</f>
        <v>1.01376324547903</v>
      </c>
      <c r="L2385" s="41" t="n">
        <f aca="false">IF(AND(D2385, A2385 &lt;= $G$2), $D$5*$D$2*(A2385-E2385)/365.25, 0)</f>
        <v>0</v>
      </c>
      <c r="M2385" s="41" t="n">
        <f aca="false">IF(A2385&lt;=$G$2, $D$5*$D$2*(A2385-E2385)/365.25, 0)</f>
        <v>0</v>
      </c>
      <c r="N2385" s="42" t="n">
        <f aca="false">(L2385*H2385 + M2385*I2385) * K2385</f>
        <v>0</v>
      </c>
      <c r="O2385" s="43" t="n">
        <f aca="false">IF(A2385&lt;=$G$2, $D$2*(1-$D$3), 0)</f>
        <v>0</v>
      </c>
      <c r="P2385" s="44" t="n">
        <f aca="false">O2385*I2385*K2385</f>
        <v>0</v>
      </c>
    </row>
    <row r="2386" customFormat="false" ht="15" hidden="false" customHeight="false" outlineLevel="0" collapsed="false">
      <c r="A2386" s="4" t="n">
        <f aca="false">WORKDAY(A2385, 1)</f>
        <v>47221</v>
      </c>
      <c r="B2386" s="33" t="n">
        <f aca="false">DATE(2000, MONTH(A2386), DAY(A2386))</f>
        <v>36629</v>
      </c>
      <c r="C2386" s="33" t="n">
        <f aca="false">VLOOKUP(B2386, $R$9:$S$13, 2)</f>
        <v>36697</v>
      </c>
      <c r="D2386" s="34" t="n">
        <f aca="false">IF(OR(C2386=B2386, AND(C2386&lt;&gt;C2385, C2385&gt;B2385)), 1, 0)</f>
        <v>0</v>
      </c>
      <c r="E2386" s="4" t="n">
        <f aca="false" t="array" ref="E2386:E2386">INDEX($A$9:A2385, MAX(IF($D$9:D2385=1, ROW(D$9:$D2385)-ROW($D$9)+1, 0)))</f>
        <v>47197</v>
      </c>
      <c r="F2386" s="36" t="n">
        <f aca="false">(A2386-$A$2)/365.25</f>
        <v>9.1088295687885</v>
      </c>
      <c r="G2386" s="37" t="n">
        <f aca="false">INDEX('Default Prob'!$P$5:$P$14,MIN(1+_xlfn.IFNA(MATCH(F2386,'Default Prob'!$F$5:$F$14,1),0),COUNT('Default Prob'!$P$5:$P$14)))</f>
        <v>0.0473961358254833</v>
      </c>
      <c r="H2386" s="37" t="n">
        <f aca="false">H2385*EXP(-G2385*(F2386-F2385))</f>
        <v>0.694048138924947</v>
      </c>
      <c r="I2386" s="38" t="n">
        <f aca="false">H2385-H2386</f>
        <v>9.0067992479459E-005</v>
      </c>
      <c r="J2386" s="39" t="n">
        <f aca="false">INDEX('Default Prob'!$C$3:$C$20, _xlfn.IFNA(MATCH(F2386, 'Default Prob'!$B$3:$B$20, 1), 1))</f>
        <v>-0.0015</v>
      </c>
      <c r="K2386" s="40" t="n">
        <f aca="false">1/((1+J2386)^F2386)</f>
        <v>1.01376741191194</v>
      </c>
      <c r="L2386" s="41" t="n">
        <f aca="false">IF(AND(D2386, A2386 &lt;= $G$2), $D$5*$D$2*(A2386-E2386)/365.25, 0)</f>
        <v>0</v>
      </c>
      <c r="M2386" s="41" t="n">
        <f aca="false">IF(A2386&lt;=$G$2, $D$5*$D$2*(A2386-E2386)/365.25, 0)</f>
        <v>0</v>
      </c>
      <c r="N2386" s="42" t="n">
        <f aca="false">(L2386*H2386 + M2386*I2386) * K2386</f>
        <v>0</v>
      </c>
      <c r="O2386" s="43" t="n">
        <f aca="false">IF(A2386&lt;=$G$2, $D$2*(1-$D$3), 0)</f>
        <v>0</v>
      </c>
      <c r="P2386" s="44" t="n">
        <f aca="false">O2386*I2386*K2386</f>
        <v>0</v>
      </c>
    </row>
    <row r="2387" customFormat="false" ht="15" hidden="false" customHeight="false" outlineLevel="0" collapsed="false">
      <c r="A2387" s="4" t="n">
        <f aca="false">WORKDAY(A2386, 1)</f>
        <v>47224</v>
      </c>
      <c r="B2387" s="33" t="n">
        <f aca="false">DATE(2000, MONTH(A2387), DAY(A2387))</f>
        <v>36632</v>
      </c>
      <c r="C2387" s="33" t="n">
        <f aca="false">VLOOKUP(B2387, $R$9:$S$13, 2)</f>
        <v>36697</v>
      </c>
      <c r="D2387" s="34" t="n">
        <f aca="false">IF(OR(C2387=B2387, AND(C2387&lt;&gt;C2386, C2386&gt;B2386)), 1, 0)</f>
        <v>0</v>
      </c>
      <c r="E2387" s="4" t="n">
        <f aca="false" t="array" ref="E2387:E2387">INDEX($A$9:A2386, MAX(IF($D$9:D2386=1, ROW(D$9:$D2386)-ROW($D$9)+1, 0)))</f>
        <v>47197</v>
      </c>
      <c r="F2387" s="36" t="n">
        <f aca="false">(A2387-$A$2)/365.25</f>
        <v>9.1170431211499</v>
      </c>
      <c r="G2387" s="37" t="n">
        <f aca="false">INDEX('Default Prob'!$P$5:$P$14,MIN(1+_xlfn.IFNA(MATCH(F2387,'Default Prob'!$F$5:$F$14,1),0),COUNT('Default Prob'!$P$5:$P$14)))</f>
        <v>0.0473961358254833</v>
      </c>
      <c r="H2387" s="37" t="n">
        <f aca="false">H2386*EXP(-G2386*(F2387-F2386))</f>
        <v>0.693778005062146</v>
      </c>
      <c r="I2387" s="38" t="n">
        <f aca="false">H2386-H2387</f>
        <v>0.000270133862800281</v>
      </c>
      <c r="J2387" s="39" t="n">
        <f aca="false">INDEX('Default Prob'!$C$3:$C$20, _xlfn.IFNA(MATCH(F2387, 'Default Prob'!$B$3:$B$20, 1), 1))</f>
        <v>-0.0015</v>
      </c>
      <c r="K2387" s="40" t="n">
        <f aca="false">1/((1+J2387)^F2387)</f>
        <v>1.01377991131341</v>
      </c>
      <c r="L2387" s="41" t="n">
        <f aca="false">IF(AND(D2387, A2387 &lt;= $G$2), $D$5*$D$2*(A2387-E2387)/365.25, 0)</f>
        <v>0</v>
      </c>
      <c r="M2387" s="41" t="n">
        <f aca="false">IF(A2387&lt;=$G$2, $D$5*$D$2*(A2387-E2387)/365.25, 0)</f>
        <v>0</v>
      </c>
      <c r="N2387" s="42" t="n">
        <f aca="false">(L2387*H2387 + M2387*I2387) * K2387</f>
        <v>0</v>
      </c>
      <c r="O2387" s="43" t="n">
        <f aca="false">IF(A2387&lt;=$G$2, $D$2*(1-$D$3), 0)</f>
        <v>0</v>
      </c>
      <c r="P2387" s="44" t="n">
        <f aca="false">O2387*I2387*K2387</f>
        <v>0</v>
      </c>
    </row>
    <row r="2388" customFormat="false" ht="15" hidden="false" customHeight="false" outlineLevel="0" collapsed="false">
      <c r="A2388" s="4" t="n">
        <f aca="false">WORKDAY(A2387, 1)</f>
        <v>47225</v>
      </c>
      <c r="B2388" s="33" t="n">
        <f aca="false">DATE(2000, MONTH(A2388), DAY(A2388))</f>
        <v>36633</v>
      </c>
      <c r="C2388" s="33" t="n">
        <f aca="false">VLOOKUP(B2388, $R$9:$S$13, 2)</f>
        <v>36697</v>
      </c>
      <c r="D2388" s="34" t="n">
        <f aca="false">IF(OR(C2388=B2388, AND(C2388&lt;&gt;C2387, C2387&gt;B2387)), 1, 0)</f>
        <v>0</v>
      </c>
      <c r="E2388" s="4" t="n">
        <f aca="false" t="array" ref="E2388:E2388">INDEX($A$9:A2387, MAX(IF($D$9:D2387=1, ROW(D$9:$D2387)-ROW($D$9)+1, 0)))</f>
        <v>47197</v>
      </c>
      <c r="F2388" s="36" t="n">
        <f aca="false">(A2388-$A$2)/365.25</f>
        <v>9.11978097193703</v>
      </c>
      <c r="G2388" s="37" t="n">
        <f aca="false">INDEX('Default Prob'!$P$5:$P$14,MIN(1+_xlfn.IFNA(MATCH(F2388,'Default Prob'!$F$5:$F$14,1),0),COUNT('Default Prob'!$P$5:$P$14)))</f>
        <v>0.0473961358254833</v>
      </c>
      <c r="H2388" s="37" t="n">
        <f aca="false">H2387*EXP(-G2387*(F2388-F2387))</f>
        <v>0.693687983807705</v>
      </c>
      <c r="I2388" s="38" t="n">
        <f aca="false">H2387-H2388</f>
        <v>9.00212544413526E-005</v>
      </c>
      <c r="J2388" s="39" t="n">
        <f aca="false">INDEX('Default Prob'!$C$3:$C$20, _xlfn.IFNA(MATCH(F2388, 'Default Prob'!$B$3:$B$20, 1), 1))</f>
        <v>-0.0015</v>
      </c>
      <c r="K2388" s="40" t="n">
        <f aca="false">1/((1+J2388)^F2388)</f>
        <v>1.01378407781482</v>
      </c>
      <c r="L2388" s="41" t="n">
        <f aca="false">IF(AND(D2388, A2388 &lt;= $G$2), $D$5*$D$2*(A2388-E2388)/365.25, 0)</f>
        <v>0</v>
      </c>
      <c r="M2388" s="41" t="n">
        <f aca="false">IF(A2388&lt;=$G$2, $D$5*$D$2*(A2388-E2388)/365.25, 0)</f>
        <v>0</v>
      </c>
      <c r="N2388" s="42" t="n">
        <f aca="false">(L2388*H2388 + M2388*I2388) * K2388</f>
        <v>0</v>
      </c>
      <c r="O2388" s="43" t="n">
        <f aca="false">IF(A2388&lt;=$G$2, $D$2*(1-$D$3), 0)</f>
        <v>0</v>
      </c>
      <c r="P2388" s="44" t="n">
        <f aca="false">O2388*I2388*K2388</f>
        <v>0</v>
      </c>
    </row>
    <row r="2389" customFormat="false" ht="15" hidden="false" customHeight="false" outlineLevel="0" collapsed="false">
      <c r="A2389" s="4" t="n">
        <f aca="false">WORKDAY(A2388, 1)</f>
        <v>47226</v>
      </c>
      <c r="B2389" s="33" t="n">
        <f aca="false">DATE(2000, MONTH(A2389), DAY(A2389))</f>
        <v>36634</v>
      </c>
      <c r="C2389" s="33" t="n">
        <f aca="false">VLOOKUP(B2389, $R$9:$S$13, 2)</f>
        <v>36697</v>
      </c>
      <c r="D2389" s="34" t="n">
        <f aca="false">IF(OR(C2389=B2389, AND(C2389&lt;&gt;C2388, C2388&gt;B2388)), 1, 0)</f>
        <v>0</v>
      </c>
      <c r="E2389" s="4" t="n">
        <f aca="false" t="array" ref="E2389:E2389">INDEX($A$9:A2388, MAX(IF($D$9:D2388=1, ROW(D$9:$D2388)-ROW($D$9)+1, 0)))</f>
        <v>47197</v>
      </c>
      <c r="F2389" s="36" t="n">
        <f aca="false">(A2389-$A$2)/365.25</f>
        <v>9.12251882272416</v>
      </c>
      <c r="G2389" s="37" t="n">
        <f aca="false">INDEX('Default Prob'!$P$5:$P$14,MIN(1+_xlfn.IFNA(MATCH(F2389,'Default Prob'!$F$5:$F$14,1),0),COUNT('Default Prob'!$P$5:$P$14)))</f>
        <v>0.0473961358254833</v>
      </c>
      <c r="H2389" s="37" t="n">
        <f aca="false">H2388*EXP(-G2388*(F2389-F2388))</f>
        <v>0.693597974233983</v>
      </c>
      <c r="I2389" s="38" t="n">
        <f aca="false">H2388-H2389</f>
        <v>9.00095737219608E-005</v>
      </c>
      <c r="J2389" s="39" t="n">
        <f aca="false">INDEX('Default Prob'!$C$3:$C$20, _xlfn.IFNA(MATCH(F2389, 'Default Prob'!$B$3:$B$20, 1), 1))</f>
        <v>-0.0015</v>
      </c>
      <c r="K2389" s="40" t="n">
        <f aca="false">1/((1+J2389)^F2389)</f>
        <v>1.01378824433335</v>
      </c>
      <c r="L2389" s="41" t="n">
        <f aca="false">IF(AND(D2389, A2389 &lt;= $G$2), $D$5*$D$2*(A2389-E2389)/365.25, 0)</f>
        <v>0</v>
      </c>
      <c r="M2389" s="41" t="n">
        <f aca="false">IF(A2389&lt;=$G$2, $D$5*$D$2*(A2389-E2389)/365.25, 0)</f>
        <v>0</v>
      </c>
      <c r="N2389" s="42" t="n">
        <f aca="false">(L2389*H2389 + M2389*I2389) * K2389</f>
        <v>0</v>
      </c>
      <c r="O2389" s="43" t="n">
        <f aca="false">IF(A2389&lt;=$G$2, $D$2*(1-$D$3), 0)</f>
        <v>0</v>
      </c>
      <c r="P2389" s="44" t="n">
        <f aca="false">O2389*I2389*K2389</f>
        <v>0</v>
      </c>
    </row>
    <row r="2390" customFormat="false" ht="15" hidden="false" customHeight="false" outlineLevel="0" collapsed="false">
      <c r="A2390" s="4" t="n">
        <f aca="false">WORKDAY(A2389, 1)</f>
        <v>47227</v>
      </c>
      <c r="B2390" s="33" t="n">
        <f aca="false">DATE(2000, MONTH(A2390), DAY(A2390))</f>
        <v>36635</v>
      </c>
      <c r="C2390" s="33" t="n">
        <f aca="false">VLOOKUP(B2390, $R$9:$S$13, 2)</f>
        <v>36697</v>
      </c>
      <c r="D2390" s="34" t="n">
        <f aca="false">IF(OR(C2390=B2390, AND(C2390&lt;&gt;C2389, C2389&gt;B2389)), 1, 0)</f>
        <v>0</v>
      </c>
      <c r="E2390" s="4" t="n">
        <f aca="false" t="array" ref="E2390:E2390">INDEX($A$9:A2389, MAX(IF($D$9:D2389=1, ROW(D$9:$D2389)-ROW($D$9)+1, 0)))</f>
        <v>47197</v>
      </c>
      <c r="F2390" s="36" t="n">
        <f aca="false">(A2390-$A$2)/365.25</f>
        <v>9.12525667351129</v>
      </c>
      <c r="G2390" s="37" t="n">
        <f aca="false">INDEX('Default Prob'!$P$5:$P$14,MIN(1+_xlfn.IFNA(MATCH(F2390,'Default Prob'!$F$5:$F$14,1),0),COUNT('Default Prob'!$P$5:$P$14)))</f>
        <v>0.0473961358254833</v>
      </c>
      <c r="H2390" s="37" t="n">
        <f aca="false">H2389*EXP(-G2389*(F2390-F2389))</f>
        <v>0.693507976339465</v>
      </c>
      <c r="I2390" s="38" t="n">
        <f aca="false">H2389-H2390</f>
        <v>8.99978945180235E-005</v>
      </c>
      <c r="J2390" s="39" t="n">
        <f aca="false">INDEX('Default Prob'!$C$3:$C$20, _xlfn.IFNA(MATCH(F2390, 'Default Prob'!$B$3:$B$20, 1), 1))</f>
        <v>-0.0015</v>
      </c>
      <c r="K2390" s="40" t="n">
        <f aca="false">1/((1+J2390)^F2390)</f>
        <v>1.013792410869</v>
      </c>
      <c r="L2390" s="41" t="n">
        <f aca="false">IF(AND(D2390, A2390 &lt;= $G$2), $D$5*$D$2*(A2390-E2390)/365.25, 0)</f>
        <v>0</v>
      </c>
      <c r="M2390" s="41" t="n">
        <f aca="false">IF(A2390&lt;=$G$2, $D$5*$D$2*(A2390-E2390)/365.25, 0)</f>
        <v>0</v>
      </c>
      <c r="N2390" s="42" t="n">
        <f aca="false">(L2390*H2390 + M2390*I2390) * K2390</f>
        <v>0</v>
      </c>
      <c r="O2390" s="43" t="n">
        <f aca="false">IF(A2390&lt;=$G$2, $D$2*(1-$D$3), 0)</f>
        <v>0</v>
      </c>
      <c r="P2390" s="44" t="n">
        <f aca="false">O2390*I2390*K2390</f>
        <v>0</v>
      </c>
    </row>
    <row r="2391" customFormat="false" ht="15" hidden="false" customHeight="false" outlineLevel="0" collapsed="false">
      <c r="A2391" s="4" t="n">
        <f aca="false">WORKDAY(A2390, 1)</f>
        <v>47228</v>
      </c>
      <c r="B2391" s="33" t="n">
        <f aca="false">DATE(2000, MONTH(A2391), DAY(A2391))</f>
        <v>36636</v>
      </c>
      <c r="C2391" s="33" t="n">
        <f aca="false">VLOOKUP(B2391, $R$9:$S$13, 2)</f>
        <v>36697</v>
      </c>
      <c r="D2391" s="34" t="n">
        <f aca="false">IF(OR(C2391=B2391, AND(C2391&lt;&gt;C2390, C2390&gt;B2390)), 1, 0)</f>
        <v>0</v>
      </c>
      <c r="E2391" s="4" t="n">
        <f aca="false" t="array" ref="E2391:E2391">INDEX($A$9:A2390, MAX(IF($D$9:D2390=1, ROW(D$9:$D2390)-ROW($D$9)+1, 0)))</f>
        <v>47197</v>
      </c>
      <c r="F2391" s="36" t="n">
        <f aca="false">(A2391-$A$2)/365.25</f>
        <v>9.12799452429843</v>
      </c>
      <c r="G2391" s="37" t="n">
        <f aca="false">INDEX('Default Prob'!$P$5:$P$14,MIN(1+_xlfn.IFNA(MATCH(F2391,'Default Prob'!$F$5:$F$14,1),0),COUNT('Default Prob'!$P$5:$P$14)))</f>
        <v>0.0473961358254833</v>
      </c>
      <c r="H2391" s="37" t="n">
        <f aca="false">H2390*EXP(-G2390*(F2391-F2390))</f>
        <v>0.693417990122635</v>
      </c>
      <c r="I2391" s="38" t="n">
        <f aca="false">H2390-H2391</f>
        <v>8.99862168296517E-005</v>
      </c>
      <c r="J2391" s="39" t="n">
        <f aca="false">INDEX('Default Prob'!$C$3:$C$20, _xlfn.IFNA(MATCH(F2391, 'Default Prob'!$B$3:$B$20, 1), 1))</f>
        <v>-0.0015</v>
      </c>
      <c r="K2391" s="40" t="n">
        <f aca="false">1/((1+J2391)^F2391)</f>
        <v>1.01379657742178</v>
      </c>
      <c r="L2391" s="41" t="n">
        <f aca="false">IF(AND(D2391, A2391 &lt;= $G$2), $D$5*$D$2*(A2391-E2391)/365.25, 0)</f>
        <v>0</v>
      </c>
      <c r="M2391" s="41" t="n">
        <f aca="false">IF(A2391&lt;=$G$2, $D$5*$D$2*(A2391-E2391)/365.25, 0)</f>
        <v>0</v>
      </c>
      <c r="N2391" s="42" t="n">
        <f aca="false">(L2391*H2391 + M2391*I2391) * K2391</f>
        <v>0</v>
      </c>
      <c r="O2391" s="43" t="n">
        <f aca="false">IF(A2391&lt;=$G$2, $D$2*(1-$D$3), 0)</f>
        <v>0</v>
      </c>
      <c r="P2391" s="44" t="n">
        <f aca="false">O2391*I2391*K2391</f>
        <v>0</v>
      </c>
    </row>
    <row r="2392" customFormat="false" ht="15" hidden="false" customHeight="false" outlineLevel="0" collapsed="false">
      <c r="A2392" s="4" t="n">
        <f aca="false">WORKDAY(A2391, 1)</f>
        <v>47231</v>
      </c>
      <c r="B2392" s="33" t="n">
        <f aca="false">DATE(2000, MONTH(A2392), DAY(A2392))</f>
        <v>36639</v>
      </c>
      <c r="C2392" s="33" t="n">
        <f aca="false">VLOOKUP(B2392, $R$9:$S$13, 2)</f>
        <v>36697</v>
      </c>
      <c r="D2392" s="34" t="n">
        <f aca="false">IF(OR(C2392=B2392, AND(C2392&lt;&gt;C2391, C2391&gt;B2391)), 1, 0)</f>
        <v>0</v>
      </c>
      <c r="E2392" s="4" t="n">
        <f aca="false" t="array" ref="E2392:E2392">INDEX($A$9:A2391, MAX(IF($D$9:D2391=1, ROW(D$9:$D2391)-ROW($D$9)+1, 0)))</f>
        <v>47197</v>
      </c>
      <c r="F2392" s="36" t="n">
        <f aca="false">(A2392-$A$2)/365.25</f>
        <v>9.13620807665982</v>
      </c>
      <c r="G2392" s="37" t="n">
        <f aca="false">INDEX('Default Prob'!$P$5:$P$14,MIN(1+_xlfn.IFNA(MATCH(F2392,'Default Prob'!$F$5:$F$14,1),0),COUNT('Default Prob'!$P$5:$P$14)))</f>
        <v>0.0473961358254833</v>
      </c>
      <c r="H2392" s="37" t="n">
        <f aca="false">H2391*EXP(-G2391*(F2392-F2391))</f>
        <v>0.693148101523125</v>
      </c>
      <c r="I2392" s="38" t="n">
        <f aca="false">H2391-H2392</f>
        <v>0.000269888599510049</v>
      </c>
      <c r="J2392" s="39" t="n">
        <f aca="false">INDEX('Default Prob'!$C$3:$C$20, _xlfn.IFNA(MATCH(F2392, 'Default Prob'!$B$3:$B$20, 1), 1))</f>
        <v>-0.0015</v>
      </c>
      <c r="K2392" s="40" t="n">
        <f aca="false">1/((1+J2392)^F2392)</f>
        <v>1.01380907718285</v>
      </c>
      <c r="L2392" s="41" t="n">
        <f aca="false">IF(AND(D2392, A2392 &lt;= $G$2), $D$5*$D$2*(A2392-E2392)/365.25, 0)</f>
        <v>0</v>
      </c>
      <c r="M2392" s="41" t="n">
        <f aca="false">IF(A2392&lt;=$G$2, $D$5*$D$2*(A2392-E2392)/365.25, 0)</f>
        <v>0</v>
      </c>
      <c r="N2392" s="42" t="n">
        <f aca="false">(L2392*H2392 + M2392*I2392) * K2392</f>
        <v>0</v>
      </c>
      <c r="O2392" s="43" t="n">
        <f aca="false">IF(A2392&lt;=$G$2, $D$2*(1-$D$3), 0)</f>
        <v>0</v>
      </c>
      <c r="P2392" s="44" t="n">
        <f aca="false">O2392*I2392*K2392</f>
        <v>0</v>
      </c>
    </row>
    <row r="2393" customFormat="false" ht="15" hidden="false" customHeight="false" outlineLevel="0" collapsed="false">
      <c r="A2393" s="4" t="n">
        <f aca="false">WORKDAY(A2392, 1)</f>
        <v>47232</v>
      </c>
      <c r="B2393" s="33" t="n">
        <f aca="false">DATE(2000, MONTH(A2393), DAY(A2393))</f>
        <v>36640</v>
      </c>
      <c r="C2393" s="33" t="n">
        <f aca="false">VLOOKUP(B2393, $R$9:$S$13, 2)</f>
        <v>36697</v>
      </c>
      <c r="D2393" s="34" t="n">
        <f aca="false">IF(OR(C2393=B2393, AND(C2393&lt;&gt;C2392, C2392&gt;B2392)), 1, 0)</f>
        <v>0</v>
      </c>
      <c r="E2393" s="4" t="n">
        <f aca="false" t="array" ref="E2393:E2393">INDEX($A$9:A2392, MAX(IF($D$9:D2392=1, ROW(D$9:$D2392)-ROW($D$9)+1, 0)))</f>
        <v>47197</v>
      </c>
      <c r="F2393" s="36" t="n">
        <f aca="false">(A2393-$A$2)/365.25</f>
        <v>9.13894592744695</v>
      </c>
      <c r="G2393" s="37" t="n">
        <f aca="false">INDEX('Default Prob'!$P$5:$P$14,MIN(1+_xlfn.IFNA(MATCH(F2393,'Default Prob'!$F$5:$F$14,1),0),COUNT('Default Prob'!$P$5:$P$14)))</f>
        <v>0.0473961358254833</v>
      </c>
      <c r="H2393" s="37" t="n">
        <f aca="false">H2392*EXP(-G2392*(F2393-F2392))</f>
        <v>0.693058162001899</v>
      </c>
      <c r="I2393" s="38" t="n">
        <f aca="false">H2392-H2393</f>
        <v>8.99395212264897E-005</v>
      </c>
      <c r="J2393" s="39" t="n">
        <f aca="false">INDEX('Default Prob'!$C$3:$C$20, _xlfn.IFNA(MATCH(F2393, 'Default Prob'!$B$3:$B$20, 1), 1))</f>
        <v>-0.0015</v>
      </c>
      <c r="K2393" s="40" t="n">
        <f aca="false">1/((1+J2393)^F2393)</f>
        <v>1.01381324380413</v>
      </c>
      <c r="L2393" s="41" t="n">
        <f aca="false">IF(AND(D2393, A2393 &lt;= $G$2), $D$5*$D$2*(A2393-E2393)/365.25, 0)</f>
        <v>0</v>
      </c>
      <c r="M2393" s="41" t="n">
        <f aca="false">IF(A2393&lt;=$G$2, $D$5*$D$2*(A2393-E2393)/365.25, 0)</f>
        <v>0</v>
      </c>
      <c r="N2393" s="42" t="n">
        <f aca="false">(L2393*H2393 + M2393*I2393) * K2393</f>
        <v>0</v>
      </c>
      <c r="O2393" s="43" t="n">
        <f aca="false">IF(A2393&lt;=$G$2, $D$2*(1-$D$3), 0)</f>
        <v>0</v>
      </c>
      <c r="P2393" s="44" t="n">
        <f aca="false">O2393*I2393*K2393</f>
        <v>0</v>
      </c>
    </row>
    <row r="2394" customFormat="false" ht="15" hidden="false" customHeight="false" outlineLevel="0" collapsed="false">
      <c r="A2394" s="4" t="n">
        <f aca="false">WORKDAY(A2393, 1)</f>
        <v>47233</v>
      </c>
      <c r="B2394" s="33" t="n">
        <f aca="false">DATE(2000, MONTH(A2394), DAY(A2394))</f>
        <v>36641</v>
      </c>
      <c r="C2394" s="33" t="n">
        <f aca="false">VLOOKUP(B2394, $R$9:$S$13, 2)</f>
        <v>36697</v>
      </c>
      <c r="D2394" s="34" t="n">
        <f aca="false">IF(OR(C2394=B2394, AND(C2394&lt;&gt;C2393, C2393&gt;B2393)), 1, 0)</f>
        <v>0</v>
      </c>
      <c r="E2394" s="4" t="n">
        <f aca="false" t="array" ref="E2394:E2394">INDEX($A$9:A2393, MAX(IF($D$9:D2393=1, ROW(D$9:$D2393)-ROW($D$9)+1, 0)))</f>
        <v>47197</v>
      </c>
      <c r="F2394" s="36" t="n">
        <f aca="false">(A2394-$A$2)/365.25</f>
        <v>9.14168377823409</v>
      </c>
      <c r="G2394" s="37" t="n">
        <f aca="false">INDEX('Default Prob'!$P$5:$P$14,MIN(1+_xlfn.IFNA(MATCH(F2394,'Default Prob'!$F$5:$F$14,1),0),COUNT('Default Prob'!$P$5:$P$14)))</f>
        <v>0.0473961358254833</v>
      </c>
      <c r="H2394" s="37" t="n">
        <f aca="false">H2393*EXP(-G2393*(F2394-F2393))</f>
        <v>0.692968234150787</v>
      </c>
      <c r="I2394" s="38" t="n">
        <f aca="false">H2393-H2394</f>
        <v>8.99278511122814E-005</v>
      </c>
      <c r="J2394" s="39" t="n">
        <f aca="false">INDEX('Default Prob'!$C$3:$C$20, _xlfn.IFNA(MATCH(F2394, 'Default Prob'!$B$3:$B$20, 1), 1))</f>
        <v>-0.0015</v>
      </c>
      <c r="K2394" s="40" t="n">
        <f aca="false">1/((1+J2394)^F2394)</f>
        <v>1.01381741044252</v>
      </c>
      <c r="L2394" s="41" t="n">
        <f aca="false">IF(AND(D2394, A2394 &lt;= $G$2), $D$5*$D$2*(A2394-E2394)/365.25, 0)</f>
        <v>0</v>
      </c>
      <c r="M2394" s="41" t="n">
        <f aca="false">IF(A2394&lt;=$G$2, $D$5*$D$2*(A2394-E2394)/365.25, 0)</f>
        <v>0</v>
      </c>
      <c r="N2394" s="42" t="n">
        <f aca="false">(L2394*H2394 + M2394*I2394) * K2394</f>
        <v>0</v>
      </c>
      <c r="O2394" s="43" t="n">
        <f aca="false">IF(A2394&lt;=$G$2, $D$2*(1-$D$3), 0)</f>
        <v>0</v>
      </c>
      <c r="P2394" s="44" t="n">
        <f aca="false">O2394*I2394*K2394</f>
        <v>0</v>
      </c>
    </row>
    <row r="2395" customFormat="false" ht="15" hidden="false" customHeight="false" outlineLevel="0" collapsed="false">
      <c r="A2395" s="4" t="n">
        <f aca="false">WORKDAY(A2394, 1)</f>
        <v>47234</v>
      </c>
      <c r="B2395" s="33" t="n">
        <f aca="false">DATE(2000, MONTH(A2395), DAY(A2395))</f>
        <v>36642</v>
      </c>
      <c r="C2395" s="33" t="n">
        <f aca="false">VLOOKUP(B2395, $R$9:$S$13, 2)</f>
        <v>36697</v>
      </c>
      <c r="D2395" s="34" t="n">
        <f aca="false">IF(OR(C2395=B2395, AND(C2395&lt;&gt;C2394, C2394&gt;B2394)), 1, 0)</f>
        <v>0</v>
      </c>
      <c r="E2395" s="4" t="n">
        <f aca="false" t="array" ref="E2395:E2395">INDEX($A$9:A2394, MAX(IF($D$9:D2394=1, ROW(D$9:$D2394)-ROW($D$9)+1, 0)))</f>
        <v>47197</v>
      </c>
      <c r="F2395" s="36" t="n">
        <f aca="false">(A2395-$A$2)/365.25</f>
        <v>9.14442162902122</v>
      </c>
      <c r="G2395" s="37" t="n">
        <f aca="false">INDEX('Default Prob'!$P$5:$P$14,MIN(1+_xlfn.IFNA(MATCH(F2395,'Default Prob'!$F$5:$F$14,1),0),COUNT('Default Prob'!$P$5:$P$14)))</f>
        <v>0.0473961358254833</v>
      </c>
      <c r="H2395" s="37" t="n">
        <f aca="false">H2394*EXP(-G2394*(F2395-F2394))</f>
        <v>0.692878317968274</v>
      </c>
      <c r="I2395" s="38" t="n">
        <f aca="false">H2394-H2395</f>
        <v>8.99161825124173E-005</v>
      </c>
      <c r="J2395" s="39" t="n">
        <f aca="false">INDEX('Default Prob'!$C$3:$C$20, _xlfn.IFNA(MATCH(F2395, 'Default Prob'!$B$3:$B$20, 1), 1))</f>
        <v>-0.0015</v>
      </c>
      <c r="K2395" s="40" t="n">
        <f aca="false">1/((1+J2395)^F2395)</f>
        <v>1.01382157709805</v>
      </c>
      <c r="L2395" s="41" t="n">
        <f aca="false">IF(AND(D2395, A2395 &lt;= $G$2), $D$5*$D$2*(A2395-E2395)/365.25, 0)</f>
        <v>0</v>
      </c>
      <c r="M2395" s="41" t="n">
        <f aca="false">IF(A2395&lt;=$G$2, $D$5*$D$2*(A2395-E2395)/365.25, 0)</f>
        <v>0</v>
      </c>
      <c r="N2395" s="42" t="n">
        <f aca="false">(L2395*H2395 + M2395*I2395) * K2395</f>
        <v>0</v>
      </c>
      <c r="O2395" s="43" t="n">
        <f aca="false">IF(A2395&lt;=$G$2, $D$2*(1-$D$3), 0)</f>
        <v>0</v>
      </c>
      <c r="P2395" s="44" t="n">
        <f aca="false">O2395*I2395*K2395</f>
        <v>0</v>
      </c>
    </row>
    <row r="2396" customFormat="false" ht="15" hidden="false" customHeight="false" outlineLevel="0" collapsed="false">
      <c r="A2396" s="4" t="n">
        <f aca="false">WORKDAY(A2395, 1)</f>
        <v>47235</v>
      </c>
      <c r="B2396" s="33" t="n">
        <f aca="false">DATE(2000, MONTH(A2396), DAY(A2396))</f>
        <v>36643</v>
      </c>
      <c r="C2396" s="33" t="n">
        <f aca="false">VLOOKUP(B2396, $R$9:$S$13, 2)</f>
        <v>36697</v>
      </c>
      <c r="D2396" s="34" t="n">
        <f aca="false">IF(OR(C2396=B2396, AND(C2396&lt;&gt;C2395, C2395&gt;B2395)), 1, 0)</f>
        <v>0</v>
      </c>
      <c r="E2396" s="4" t="n">
        <f aca="false" t="array" ref="E2396:E2396">INDEX($A$9:A2395, MAX(IF($D$9:D2395=1, ROW(D$9:$D2395)-ROW($D$9)+1, 0)))</f>
        <v>47197</v>
      </c>
      <c r="F2396" s="36" t="n">
        <f aca="false">(A2396-$A$2)/365.25</f>
        <v>9.14715947980835</v>
      </c>
      <c r="G2396" s="37" t="n">
        <f aca="false">INDEX('Default Prob'!$P$5:$P$14,MIN(1+_xlfn.IFNA(MATCH(F2396,'Default Prob'!$F$5:$F$14,1),0),COUNT('Default Prob'!$P$5:$P$14)))</f>
        <v>0.0473961358254833</v>
      </c>
      <c r="H2396" s="37" t="n">
        <f aca="false">H2395*EXP(-G2395*(F2396-F2395))</f>
        <v>0.692788413452848</v>
      </c>
      <c r="I2396" s="38" t="n">
        <f aca="false">H2395-H2396</f>
        <v>8.99045154265643E-005</v>
      </c>
      <c r="J2396" s="39" t="n">
        <f aca="false">INDEX('Default Prob'!$C$3:$C$20, _xlfn.IFNA(MATCH(F2396, 'Default Prob'!$B$3:$B$20, 1), 1))</f>
        <v>-0.0015</v>
      </c>
      <c r="K2396" s="40" t="n">
        <f aca="false">1/((1+J2396)^F2396)</f>
        <v>1.01382574377069</v>
      </c>
      <c r="L2396" s="41" t="n">
        <f aca="false">IF(AND(D2396, A2396 &lt;= $G$2), $D$5*$D$2*(A2396-E2396)/365.25, 0)</f>
        <v>0</v>
      </c>
      <c r="M2396" s="41" t="n">
        <f aca="false">IF(A2396&lt;=$G$2, $D$5*$D$2*(A2396-E2396)/365.25, 0)</f>
        <v>0</v>
      </c>
      <c r="N2396" s="42" t="n">
        <f aca="false">(L2396*H2396 + M2396*I2396) * K2396</f>
        <v>0</v>
      </c>
      <c r="O2396" s="43" t="n">
        <f aca="false">IF(A2396&lt;=$G$2, $D$2*(1-$D$3), 0)</f>
        <v>0</v>
      </c>
      <c r="P2396" s="44" t="n">
        <f aca="false">O2396*I2396*K2396</f>
        <v>0</v>
      </c>
    </row>
    <row r="2397" customFormat="false" ht="15" hidden="false" customHeight="false" outlineLevel="0" collapsed="false">
      <c r="A2397" s="4" t="n">
        <f aca="false">WORKDAY(A2396, 1)</f>
        <v>47238</v>
      </c>
      <c r="B2397" s="33" t="n">
        <f aca="false">DATE(2000, MONTH(A2397), DAY(A2397))</f>
        <v>36646</v>
      </c>
      <c r="C2397" s="33" t="n">
        <f aca="false">VLOOKUP(B2397, $R$9:$S$13, 2)</f>
        <v>36697</v>
      </c>
      <c r="D2397" s="34" t="n">
        <f aca="false">IF(OR(C2397=B2397, AND(C2397&lt;&gt;C2396, C2396&gt;B2396)), 1, 0)</f>
        <v>0</v>
      </c>
      <c r="E2397" s="4" t="n">
        <f aca="false" t="array" ref="E2397:E2397">INDEX($A$9:A2396, MAX(IF($D$9:D2396=1, ROW(D$9:$D2396)-ROW($D$9)+1, 0)))</f>
        <v>47197</v>
      </c>
      <c r="F2397" s="36" t="n">
        <f aca="false">(A2397-$A$2)/365.25</f>
        <v>9.15537303216975</v>
      </c>
      <c r="G2397" s="37" t="n">
        <f aca="false">INDEX('Default Prob'!$P$5:$P$14,MIN(1+_xlfn.IFNA(MATCH(F2397,'Default Prob'!$F$5:$F$14,1),0),COUNT('Default Prob'!$P$5:$P$14)))</f>
        <v>0.0473961358254833</v>
      </c>
      <c r="H2397" s="37" t="n">
        <f aca="false">H2396*EXP(-G2396*(F2397-F2396))</f>
        <v>0.692518769893945</v>
      </c>
      <c r="I2397" s="38" t="n">
        <f aca="false">H2396-H2397</f>
        <v>0.000269643558902355</v>
      </c>
      <c r="J2397" s="39" t="n">
        <f aca="false">INDEX('Default Prob'!$C$3:$C$20, _xlfn.IFNA(MATCH(F2397, 'Default Prob'!$B$3:$B$20, 1), 1))</f>
        <v>-0.0015</v>
      </c>
      <c r="K2397" s="40" t="n">
        <f aca="false">1/((1+J2397)^F2397)</f>
        <v>1.01383824389138</v>
      </c>
      <c r="L2397" s="41" t="n">
        <f aca="false">IF(AND(D2397, A2397 &lt;= $G$2), $D$5*$D$2*(A2397-E2397)/365.25, 0)</f>
        <v>0</v>
      </c>
      <c r="M2397" s="41" t="n">
        <f aca="false">IF(A2397&lt;=$G$2, $D$5*$D$2*(A2397-E2397)/365.25, 0)</f>
        <v>0</v>
      </c>
      <c r="N2397" s="42" t="n">
        <f aca="false">(L2397*H2397 + M2397*I2397) * K2397</f>
        <v>0</v>
      </c>
      <c r="O2397" s="43" t="n">
        <f aca="false">IF(A2397&lt;=$G$2, $D$2*(1-$D$3), 0)</f>
        <v>0</v>
      </c>
      <c r="P2397" s="44" t="n">
        <f aca="false">O2397*I2397*K2397</f>
        <v>0</v>
      </c>
    </row>
    <row r="2398" customFormat="false" ht="15" hidden="false" customHeight="false" outlineLevel="0" collapsed="false">
      <c r="A2398" s="4" t="n">
        <f aca="false">WORKDAY(A2397, 1)</f>
        <v>47239</v>
      </c>
      <c r="B2398" s="33" t="n">
        <f aca="false">DATE(2000, MONTH(A2398), DAY(A2398))</f>
        <v>36647</v>
      </c>
      <c r="C2398" s="33" t="n">
        <f aca="false">VLOOKUP(B2398, $R$9:$S$13, 2)</f>
        <v>36697</v>
      </c>
      <c r="D2398" s="34" t="n">
        <f aca="false">IF(OR(C2398=B2398, AND(C2398&lt;&gt;C2397, C2397&gt;B2397)), 1, 0)</f>
        <v>0</v>
      </c>
      <c r="E2398" s="4" t="n">
        <f aca="false" t="array" ref="E2398:E2398">INDEX($A$9:A2397, MAX(IF($D$9:D2397=1, ROW(D$9:$D2397)-ROW($D$9)+1, 0)))</f>
        <v>47197</v>
      </c>
      <c r="F2398" s="36" t="n">
        <f aca="false">(A2398-$A$2)/365.25</f>
        <v>9.15811088295688</v>
      </c>
      <c r="G2398" s="37" t="n">
        <f aca="false">INDEX('Default Prob'!$P$5:$P$14,MIN(1+_xlfn.IFNA(MATCH(F2398,'Default Prob'!$F$5:$F$14,1),0),COUNT('Default Prob'!$P$5:$P$14)))</f>
        <v>0.0473961358254833</v>
      </c>
      <c r="H2398" s="37" t="n">
        <f aca="false">H2397*EXP(-G2397*(F2398-F2397))</f>
        <v>0.692428912031726</v>
      </c>
      <c r="I2398" s="38" t="n">
        <f aca="false">H2397-H2398</f>
        <v>8.98578622198221E-005</v>
      </c>
      <c r="J2398" s="39" t="n">
        <f aca="false">INDEX('Default Prob'!$C$3:$C$20, _xlfn.IFNA(MATCH(F2398, 'Default Prob'!$B$3:$B$20, 1), 1))</f>
        <v>-0.0015</v>
      </c>
      <c r="K2398" s="40" t="n">
        <f aca="false">1/((1+J2398)^F2398)</f>
        <v>1.01384241063252</v>
      </c>
      <c r="L2398" s="41" t="n">
        <f aca="false">IF(AND(D2398, A2398 &lt;= $G$2), $D$5*$D$2*(A2398-E2398)/365.25, 0)</f>
        <v>0</v>
      </c>
      <c r="M2398" s="41" t="n">
        <f aca="false">IF(A2398&lt;=$G$2, $D$5*$D$2*(A2398-E2398)/365.25, 0)</f>
        <v>0</v>
      </c>
      <c r="N2398" s="42" t="n">
        <f aca="false">(L2398*H2398 + M2398*I2398) * K2398</f>
        <v>0</v>
      </c>
      <c r="O2398" s="43" t="n">
        <f aca="false">IF(A2398&lt;=$G$2, $D$2*(1-$D$3), 0)</f>
        <v>0</v>
      </c>
      <c r="P2398" s="44" t="n">
        <f aca="false">O2398*I2398*K2398</f>
        <v>0</v>
      </c>
    </row>
    <row r="2399" customFormat="false" ht="15" hidden="false" customHeight="false" outlineLevel="0" collapsed="false">
      <c r="A2399" s="4" t="n">
        <f aca="false">WORKDAY(A2398, 1)</f>
        <v>47240</v>
      </c>
      <c r="B2399" s="33" t="n">
        <f aca="false">DATE(2000, MONTH(A2399), DAY(A2399))</f>
        <v>36648</v>
      </c>
      <c r="C2399" s="33" t="n">
        <f aca="false">VLOOKUP(B2399, $R$9:$S$13, 2)</f>
        <v>36697</v>
      </c>
      <c r="D2399" s="34" t="n">
        <f aca="false">IF(OR(C2399=B2399, AND(C2399&lt;&gt;C2398, C2398&gt;B2398)), 1, 0)</f>
        <v>0</v>
      </c>
      <c r="E2399" s="4" t="n">
        <f aca="false" t="array" ref="E2399:E2399">INDEX($A$9:A2398, MAX(IF($D$9:D2398=1, ROW(D$9:$D2398)-ROW($D$9)+1, 0)))</f>
        <v>47197</v>
      </c>
      <c r="F2399" s="36" t="n">
        <f aca="false">(A2399-$A$2)/365.25</f>
        <v>9.16084873374401</v>
      </c>
      <c r="G2399" s="37" t="n">
        <f aca="false">INDEX('Default Prob'!$P$5:$P$14,MIN(1+_xlfn.IFNA(MATCH(F2399,'Default Prob'!$F$5:$F$14,1),0),COUNT('Default Prob'!$P$5:$P$14)))</f>
        <v>0.0473961358254833</v>
      </c>
      <c r="H2399" s="37" t="n">
        <f aca="false">H2398*EXP(-G2398*(F2399-F2398))</f>
        <v>0.692339065829024</v>
      </c>
      <c r="I2399" s="38" t="n">
        <f aca="false">H2398-H2399</f>
        <v>8.98462027013602E-005</v>
      </c>
      <c r="J2399" s="39" t="n">
        <f aca="false">INDEX('Default Prob'!$C$3:$C$20, _xlfn.IFNA(MATCH(F2399, 'Default Prob'!$B$3:$B$20, 1), 1))</f>
        <v>-0.0015</v>
      </c>
      <c r="K2399" s="40" t="n">
        <f aca="false">1/((1+J2399)^F2399)</f>
        <v>1.01384657739079</v>
      </c>
      <c r="L2399" s="41" t="n">
        <f aca="false">IF(AND(D2399, A2399 &lt;= $G$2), $D$5*$D$2*(A2399-E2399)/365.25, 0)</f>
        <v>0</v>
      </c>
      <c r="M2399" s="41" t="n">
        <f aca="false">IF(A2399&lt;=$G$2, $D$5*$D$2*(A2399-E2399)/365.25, 0)</f>
        <v>0</v>
      </c>
      <c r="N2399" s="42" t="n">
        <f aca="false">(L2399*H2399 + M2399*I2399) * K2399</f>
        <v>0</v>
      </c>
      <c r="O2399" s="43" t="n">
        <f aca="false">IF(A2399&lt;=$G$2, $D$2*(1-$D$3), 0)</f>
        <v>0</v>
      </c>
      <c r="P2399" s="44" t="n">
        <f aca="false">O2399*I2399*K2399</f>
        <v>0</v>
      </c>
    </row>
    <row r="2400" customFormat="false" ht="15" hidden="false" customHeight="false" outlineLevel="0" collapsed="false">
      <c r="A2400" s="4" t="n">
        <f aca="false">WORKDAY(A2399, 1)</f>
        <v>47241</v>
      </c>
      <c r="B2400" s="33" t="n">
        <f aca="false">DATE(2000, MONTH(A2400), DAY(A2400))</f>
        <v>36649</v>
      </c>
      <c r="C2400" s="33" t="n">
        <f aca="false">VLOOKUP(B2400, $R$9:$S$13, 2)</f>
        <v>36697</v>
      </c>
      <c r="D2400" s="34" t="n">
        <f aca="false">IF(OR(C2400=B2400, AND(C2400&lt;&gt;C2399, C2399&gt;B2399)), 1, 0)</f>
        <v>0</v>
      </c>
      <c r="E2400" s="4" t="n">
        <f aca="false" t="array" ref="E2400:E2400">INDEX($A$9:A2399, MAX(IF($D$9:D2399=1, ROW(D$9:$D2399)-ROW($D$9)+1, 0)))</f>
        <v>47197</v>
      </c>
      <c r="F2400" s="36" t="n">
        <f aca="false">(A2400-$A$2)/365.25</f>
        <v>9.16358658453114</v>
      </c>
      <c r="G2400" s="37" t="n">
        <f aca="false">INDEX('Default Prob'!$P$5:$P$14,MIN(1+_xlfn.IFNA(MATCH(F2400,'Default Prob'!$F$5:$F$14,1),0),COUNT('Default Prob'!$P$5:$P$14)))</f>
        <v>0.0473961358254833</v>
      </c>
      <c r="H2400" s="37" t="n">
        <f aca="false">H2399*EXP(-G2399*(F2400-F2399))</f>
        <v>0.692249231284329</v>
      </c>
      <c r="I2400" s="38" t="n">
        <f aca="false">H2399-H2400</f>
        <v>8.98345446956883E-005</v>
      </c>
      <c r="J2400" s="39" t="n">
        <f aca="false">INDEX('Default Prob'!$C$3:$C$20, _xlfn.IFNA(MATCH(F2400, 'Default Prob'!$B$3:$B$20, 1), 1))</f>
        <v>-0.0015</v>
      </c>
      <c r="K2400" s="40" t="n">
        <f aca="false">1/((1+J2400)^F2400)</f>
        <v>1.01385074416619</v>
      </c>
      <c r="L2400" s="41" t="n">
        <f aca="false">IF(AND(D2400, A2400 &lt;= $G$2), $D$5*$D$2*(A2400-E2400)/365.25, 0)</f>
        <v>0</v>
      </c>
      <c r="M2400" s="41" t="n">
        <f aca="false">IF(A2400&lt;=$G$2, $D$5*$D$2*(A2400-E2400)/365.25, 0)</f>
        <v>0</v>
      </c>
      <c r="N2400" s="42" t="n">
        <f aca="false">(L2400*H2400 + M2400*I2400) * K2400</f>
        <v>0</v>
      </c>
      <c r="O2400" s="43" t="n">
        <f aca="false">IF(A2400&lt;=$G$2, $D$2*(1-$D$3), 0)</f>
        <v>0</v>
      </c>
      <c r="P2400" s="44" t="n">
        <f aca="false">O2400*I2400*K2400</f>
        <v>0</v>
      </c>
    </row>
    <row r="2401" customFormat="false" ht="15" hidden="false" customHeight="false" outlineLevel="0" collapsed="false">
      <c r="A2401" s="4" t="n">
        <f aca="false">WORKDAY(A2400, 1)</f>
        <v>47242</v>
      </c>
      <c r="B2401" s="33" t="n">
        <f aca="false">DATE(2000, MONTH(A2401), DAY(A2401))</f>
        <v>36650</v>
      </c>
      <c r="C2401" s="33" t="n">
        <f aca="false">VLOOKUP(B2401, $R$9:$S$13, 2)</f>
        <v>36697</v>
      </c>
      <c r="D2401" s="34" t="n">
        <f aca="false">IF(OR(C2401=B2401, AND(C2401&lt;&gt;C2400, C2400&gt;B2400)), 1, 0)</f>
        <v>0</v>
      </c>
      <c r="E2401" s="4" t="n">
        <f aca="false" t="array" ref="E2401:E2401">INDEX($A$9:A2400, MAX(IF($D$9:D2400=1, ROW(D$9:$D2400)-ROW($D$9)+1, 0)))</f>
        <v>47197</v>
      </c>
      <c r="F2401" s="36" t="n">
        <f aca="false">(A2401-$A$2)/365.25</f>
        <v>9.16632443531828</v>
      </c>
      <c r="G2401" s="37" t="n">
        <f aca="false">INDEX('Default Prob'!$P$5:$P$14,MIN(1+_xlfn.IFNA(MATCH(F2401,'Default Prob'!$F$5:$F$14,1),0),COUNT('Default Prob'!$P$5:$P$14)))</f>
        <v>0.0473961358254833</v>
      </c>
      <c r="H2401" s="37" t="n">
        <f aca="false">H2400*EXP(-G2400*(F2401-F2400))</f>
        <v>0.692159408396126</v>
      </c>
      <c r="I2401" s="38" t="n">
        <f aca="false">H2400-H2401</f>
        <v>8.98228882029173E-005</v>
      </c>
      <c r="J2401" s="39" t="n">
        <f aca="false">INDEX('Default Prob'!$C$3:$C$20, _xlfn.IFNA(MATCH(F2401, 'Default Prob'!$B$3:$B$20, 1), 1))</f>
        <v>-0.0015</v>
      </c>
      <c r="K2401" s="40" t="n">
        <f aca="false">1/((1+J2401)^F2401)</f>
        <v>1.01385491095871</v>
      </c>
      <c r="L2401" s="41" t="n">
        <f aca="false">IF(AND(D2401, A2401 &lt;= $G$2), $D$5*$D$2*(A2401-E2401)/365.25, 0)</f>
        <v>0</v>
      </c>
      <c r="M2401" s="41" t="n">
        <f aca="false">IF(A2401&lt;=$G$2, $D$5*$D$2*(A2401-E2401)/365.25, 0)</f>
        <v>0</v>
      </c>
      <c r="N2401" s="42" t="n">
        <f aca="false">(L2401*H2401 + M2401*I2401) * K2401</f>
        <v>0</v>
      </c>
      <c r="O2401" s="43" t="n">
        <f aca="false">IF(A2401&lt;=$G$2, $D$2*(1-$D$3), 0)</f>
        <v>0</v>
      </c>
      <c r="P2401" s="44" t="n">
        <f aca="false">O2401*I2401*K2401</f>
        <v>0</v>
      </c>
    </row>
    <row r="2402" customFormat="false" ht="15" hidden="false" customHeight="false" outlineLevel="0" collapsed="false">
      <c r="A2402" s="4" t="n">
        <f aca="false">WORKDAY(A2401, 1)</f>
        <v>47245</v>
      </c>
      <c r="B2402" s="33" t="n">
        <f aca="false">DATE(2000, MONTH(A2402), DAY(A2402))</f>
        <v>36653</v>
      </c>
      <c r="C2402" s="33" t="n">
        <f aca="false">VLOOKUP(B2402, $R$9:$S$13, 2)</f>
        <v>36697</v>
      </c>
      <c r="D2402" s="34" t="n">
        <f aca="false">IF(OR(C2402=B2402, AND(C2402&lt;&gt;C2401, C2401&gt;B2401)), 1, 0)</f>
        <v>0</v>
      </c>
      <c r="E2402" s="4" t="n">
        <f aca="false" t="array" ref="E2402:E2402">INDEX($A$9:A2401, MAX(IF($D$9:D2401=1, ROW(D$9:$D2401)-ROW($D$9)+1, 0)))</f>
        <v>47197</v>
      </c>
      <c r="F2402" s="36" t="n">
        <f aca="false">(A2402-$A$2)/365.25</f>
        <v>9.17453798767967</v>
      </c>
      <c r="G2402" s="37" t="n">
        <f aca="false">INDEX('Default Prob'!$P$5:$P$14,MIN(1+_xlfn.IFNA(MATCH(F2402,'Default Prob'!$F$5:$F$14,1),0),COUNT('Default Prob'!$P$5:$P$14)))</f>
        <v>0.0473961358254833</v>
      </c>
      <c r="H2402" s="37" t="n">
        <f aca="false">H2401*EXP(-G2401*(F2402-F2401))</f>
        <v>0.69189000965535</v>
      </c>
      <c r="I2402" s="38" t="n">
        <f aca="false">H2401-H2402</f>
        <v>0.000269398740775029</v>
      </c>
      <c r="J2402" s="39" t="n">
        <f aca="false">INDEX('Default Prob'!$C$3:$C$20, _xlfn.IFNA(MATCH(F2402, 'Default Prob'!$B$3:$B$20, 1), 1))</f>
        <v>-0.0015</v>
      </c>
      <c r="K2402" s="40" t="n">
        <f aca="false">1/((1+J2402)^F2402)</f>
        <v>1.01386741143901</v>
      </c>
      <c r="L2402" s="41" t="n">
        <f aca="false">IF(AND(D2402, A2402 &lt;= $G$2), $D$5*$D$2*(A2402-E2402)/365.25, 0)</f>
        <v>0</v>
      </c>
      <c r="M2402" s="41" t="n">
        <f aca="false">IF(A2402&lt;=$G$2, $D$5*$D$2*(A2402-E2402)/365.25, 0)</f>
        <v>0</v>
      </c>
      <c r="N2402" s="42" t="n">
        <f aca="false">(L2402*H2402 + M2402*I2402) * K2402</f>
        <v>0</v>
      </c>
      <c r="O2402" s="43" t="n">
        <f aca="false">IF(A2402&lt;=$G$2, $D$2*(1-$D$3), 0)</f>
        <v>0</v>
      </c>
      <c r="P2402" s="44" t="n">
        <f aca="false">O2402*I2402*K2402</f>
        <v>0</v>
      </c>
    </row>
    <row r="2403" customFormat="false" ht="15" hidden="false" customHeight="false" outlineLevel="0" collapsed="false">
      <c r="A2403" s="4" t="n">
        <f aca="false">WORKDAY(A2402, 1)</f>
        <v>47246</v>
      </c>
      <c r="B2403" s="33" t="n">
        <f aca="false">DATE(2000, MONTH(A2403), DAY(A2403))</f>
        <v>36654</v>
      </c>
      <c r="C2403" s="33" t="n">
        <f aca="false">VLOOKUP(B2403, $R$9:$S$13, 2)</f>
        <v>36697</v>
      </c>
      <c r="D2403" s="34" t="n">
        <f aca="false">IF(OR(C2403=B2403, AND(C2403&lt;&gt;C2402, C2402&gt;B2402)), 1, 0)</f>
        <v>0</v>
      </c>
      <c r="E2403" s="4" t="n">
        <f aca="false" t="array" ref="E2403:E2403">INDEX($A$9:A2402, MAX(IF($D$9:D2402=1, ROW(D$9:$D2402)-ROW($D$9)+1, 0)))</f>
        <v>47197</v>
      </c>
      <c r="F2403" s="36" t="n">
        <f aca="false">(A2403-$A$2)/365.25</f>
        <v>9.1772758384668</v>
      </c>
      <c r="G2403" s="37" t="n">
        <f aca="false">INDEX('Default Prob'!$P$5:$P$14,MIN(1+_xlfn.IFNA(MATCH(F2403,'Default Prob'!$F$5:$F$14,1),0),COUNT('Default Prob'!$P$5:$P$14)))</f>
        <v>0.0473961358254833</v>
      </c>
      <c r="H2403" s="37" t="n">
        <f aca="false">H2402*EXP(-G2402*(F2403-F2402))</f>
        <v>0.691800233377996</v>
      </c>
      <c r="I2403" s="38" t="n">
        <f aca="false">H2402-H2403</f>
        <v>8.977627735407E-005</v>
      </c>
      <c r="J2403" s="39" t="n">
        <f aca="false">INDEX('Default Prob'!$C$3:$C$20, _xlfn.IFNA(MATCH(F2403, 'Default Prob'!$B$3:$B$20, 1), 1))</f>
        <v>-0.0015</v>
      </c>
      <c r="K2403" s="40" t="n">
        <f aca="false">1/((1+J2403)^F2403)</f>
        <v>1.01387157830003</v>
      </c>
      <c r="L2403" s="41" t="n">
        <f aca="false">IF(AND(D2403, A2403 &lt;= $G$2), $D$5*$D$2*(A2403-E2403)/365.25, 0)</f>
        <v>0</v>
      </c>
      <c r="M2403" s="41" t="n">
        <f aca="false">IF(A2403&lt;=$G$2, $D$5*$D$2*(A2403-E2403)/365.25, 0)</f>
        <v>0</v>
      </c>
      <c r="N2403" s="42" t="n">
        <f aca="false">(L2403*H2403 + M2403*I2403) * K2403</f>
        <v>0</v>
      </c>
      <c r="O2403" s="43" t="n">
        <f aca="false">IF(A2403&lt;=$G$2, $D$2*(1-$D$3), 0)</f>
        <v>0</v>
      </c>
      <c r="P2403" s="44" t="n">
        <f aca="false">O2403*I2403*K2403</f>
        <v>0</v>
      </c>
    </row>
    <row r="2404" customFormat="false" ht="15" hidden="false" customHeight="false" outlineLevel="0" collapsed="false">
      <c r="A2404" s="4" t="n">
        <f aca="false">WORKDAY(A2403, 1)</f>
        <v>47247</v>
      </c>
      <c r="B2404" s="33" t="n">
        <f aca="false">DATE(2000, MONTH(A2404), DAY(A2404))</f>
        <v>36655</v>
      </c>
      <c r="C2404" s="33" t="n">
        <f aca="false">VLOOKUP(B2404, $R$9:$S$13, 2)</f>
        <v>36697</v>
      </c>
      <c r="D2404" s="34" t="n">
        <f aca="false">IF(OR(C2404=B2404, AND(C2404&lt;&gt;C2403, C2403&gt;B2403)), 1, 0)</f>
        <v>0</v>
      </c>
      <c r="E2404" s="4" t="n">
        <f aca="false" t="array" ref="E2404:E2404">INDEX($A$9:A2403, MAX(IF($D$9:D2403=1, ROW(D$9:$D2403)-ROW($D$9)+1, 0)))</f>
        <v>47197</v>
      </c>
      <c r="F2404" s="36" t="n">
        <f aca="false">(A2404-$A$2)/365.25</f>
        <v>9.18001368925394</v>
      </c>
      <c r="G2404" s="37" t="n">
        <f aca="false">INDEX('Default Prob'!$P$5:$P$14,MIN(1+_xlfn.IFNA(MATCH(F2404,'Default Prob'!$F$5:$F$14,1),0),COUNT('Default Prob'!$P$5:$P$14)))</f>
        <v>0.0473961358254833</v>
      </c>
      <c r="H2404" s="37" t="n">
        <f aca="false">H2403*EXP(-G2403*(F2404-F2403))</f>
        <v>0.691710468749575</v>
      </c>
      <c r="I2404" s="38" t="n">
        <f aca="false">H2403-H2404</f>
        <v>8.97646284216958E-005</v>
      </c>
      <c r="J2404" s="39" t="n">
        <f aca="false">INDEX('Default Prob'!$C$3:$C$20, _xlfn.IFNA(MATCH(F2404, 'Default Prob'!$B$3:$B$20, 1), 1))</f>
        <v>-0.0015</v>
      </c>
      <c r="K2404" s="40" t="n">
        <f aca="false">1/((1+J2404)^F2404)</f>
        <v>1.01387574517818</v>
      </c>
      <c r="L2404" s="41" t="n">
        <f aca="false">IF(AND(D2404, A2404 &lt;= $G$2), $D$5*$D$2*(A2404-E2404)/365.25, 0)</f>
        <v>0</v>
      </c>
      <c r="M2404" s="41" t="n">
        <f aca="false">IF(A2404&lt;=$G$2, $D$5*$D$2*(A2404-E2404)/365.25, 0)</f>
        <v>0</v>
      </c>
      <c r="N2404" s="42" t="n">
        <f aca="false">(L2404*H2404 + M2404*I2404) * K2404</f>
        <v>0</v>
      </c>
      <c r="O2404" s="43" t="n">
        <f aca="false">IF(A2404&lt;=$G$2, $D$2*(1-$D$3), 0)</f>
        <v>0</v>
      </c>
      <c r="P2404" s="44" t="n">
        <f aca="false">O2404*I2404*K2404</f>
        <v>0</v>
      </c>
    </row>
    <row r="2405" customFormat="false" ht="15" hidden="false" customHeight="false" outlineLevel="0" collapsed="false">
      <c r="A2405" s="4" t="n">
        <f aca="false">WORKDAY(A2404, 1)</f>
        <v>47248</v>
      </c>
      <c r="B2405" s="33" t="n">
        <f aca="false">DATE(2000, MONTH(A2405), DAY(A2405))</f>
        <v>36656</v>
      </c>
      <c r="C2405" s="33" t="n">
        <f aca="false">VLOOKUP(B2405, $R$9:$S$13, 2)</f>
        <v>36697</v>
      </c>
      <c r="D2405" s="34" t="n">
        <f aca="false">IF(OR(C2405=B2405, AND(C2405&lt;&gt;C2404, C2404&gt;B2404)), 1, 0)</f>
        <v>0</v>
      </c>
      <c r="E2405" s="4" t="n">
        <f aca="false" t="array" ref="E2405:E2405">INDEX($A$9:A2404, MAX(IF($D$9:D2404=1, ROW(D$9:$D2404)-ROW($D$9)+1, 0)))</f>
        <v>47197</v>
      </c>
      <c r="F2405" s="36" t="n">
        <f aca="false">(A2405-$A$2)/365.25</f>
        <v>9.18275154004107</v>
      </c>
      <c r="G2405" s="37" t="n">
        <f aca="false">INDEX('Default Prob'!$P$5:$P$14,MIN(1+_xlfn.IFNA(MATCH(F2405,'Default Prob'!$F$5:$F$14,1),0),COUNT('Default Prob'!$P$5:$P$14)))</f>
        <v>0.0473961358254833</v>
      </c>
      <c r="H2405" s="37" t="n">
        <f aca="false">H2404*EXP(-G2404*(F2405-F2404))</f>
        <v>0.691620715768574</v>
      </c>
      <c r="I2405" s="38" t="n">
        <f aca="false">H2404-H2405</f>
        <v>8.97529810006681E-005</v>
      </c>
      <c r="J2405" s="39" t="n">
        <f aca="false">INDEX('Default Prob'!$C$3:$C$20, _xlfn.IFNA(MATCH(F2405, 'Default Prob'!$B$3:$B$20, 1), 1))</f>
        <v>-0.0015</v>
      </c>
      <c r="K2405" s="40" t="n">
        <f aca="false">1/((1+J2405)^F2405)</f>
        <v>1.01387991207345</v>
      </c>
      <c r="L2405" s="41" t="n">
        <f aca="false">IF(AND(D2405, A2405 &lt;= $G$2), $D$5*$D$2*(A2405-E2405)/365.25, 0)</f>
        <v>0</v>
      </c>
      <c r="M2405" s="41" t="n">
        <f aca="false">IF(A2405&lt;=$G$2, $D$5*$D$2*(A2405-E2405)/365.25, 0)</f>
        <v>0</v>
      </c>
      <c r="N2405" s="42" t="n">
        <f aca="false">(L2405*H2405 + M2405*I2405) * K2405</f>
        <v>0</v>
      </c>
      <c r="O2405" s="43" t="n">
        <f aca="false">IF(A2405&lt;=$G$2, $D$2*(1-$D$3), 0)</f>
        <v>0</v>
      </c>
      <c r="P2405" s="44" t="n">
        <f aca="false">O2405*I2405*K2405</f>
        <v>0</v>
      </c>
    </row>
    <row r="2406" customFormat="false" ht="15" hidden="false" customHeight="false" outlineLevel="0" collapsed="false">
      <c r="A2406" s="4" t="n">
        <f aca="false">WORKDAY(A2405, 1)</f>
        <v>47249</v>
      </c>
      <c r="B2406" s="33" t="n">
        <f aca="false">DATE(2000, MONTH(A2406), DAY(A2406))</f>
        <v>36657</v>
      </c>
      <c r="C2406" s="33" t="n">
        <f aca="false">VLOOKUP(B2406, $R$9:$S$13, 2)</f>
        <v>36697</v>
      </c>
      <c r="D2406" s="34" t="n">
        <f aca="false">IF(OR(C2406=B2406, AND(C2406&lt;&gt;C2405, C2405&gt;B2405)), 1, 0)</f>
        <v>0</v>
      </c>
      <c r="E2406" s="4" t="n">
        <f aca="false" t="array" ref="E2406:E2406">INDEX($A$9:A2405, MAX(IF($D$9:D2405=1, ROW(D$9:$D2405)-ROW($D$9)+1, 0)))</f>
        <v>47197</v>
      </c>
      <c r="F2406" s="36" t="n">
        <f aca="false">(A2406-$A$2)/365.25</f>
        <v>9.1854893908282</v>
      </c>
      <c r="G2406" s="37" t="n">
        <f aca="false">INDEX('Default Prob'!$P$5:$P$14,MIN(1+_xlfn.IFNA(MATCH(F2406,'Default Prob'!$F$5:$F$14,1),0),COUNT('Default Prob'!$P$5:$P$14)))</f>
        <v>0.0473961358254833</v>
      </c>
      <c r="H2406" s="37" t="n">
        <f aca="false">H2405*EXP(-G2405*(F2406-F2405))</f>
        <v>0.691530974433483</v>
      </c>
      <c r="I2406" s="38" t="n">
        <f aca="false">H2405-H2406</f>
        <v>8.97413350910981E-005</v>
      </c>
      <c r="J2406" s="39" t="n">
        <f aca="false">INDEX('Default Prob'!$C$3:$C$20, _xlfn.IFNA(MATCH(F2406, 'Default Prob'!$B$3:$B$20, 1), 1))</f>
        <v>-0.0015</v>
      </c>
      <c r="K2406" s="40" t="n">
        <f aca="false">1/((1+J2406)^F2406)</f>
        <v>1.01388407898584</v>
      </c>
      <c r="L2406" s="41" t="n">
        <f aca="false">IF(AND(D2406, A2406 &lt;= $G$2), $D$5*$D$2*(A2406-E2406)/365.25, 0)</f>
        <v>0</v>
      </c>
      <c r="M2406" s="41" t="n">
        <f aca="false">IF(A2406&lt;=$G$2, $D$5*$D$2*(A2406-E2406)/365.25, 0)</f>
        <v>0</v>
      </c>
      <c r="N2406" s="42" t="n">
        <f aca="false">(L2406*H2406 + M2406*I2406) * K2406</f>
        <v>0</v>
      </c>
      <c r="O2406" s="43" t="n">
        <f aca="false">IF(A2406&lt;=$G$2, $D$2*(1-$D$3), 0)</f>
        <v>0</v>
      </c>
      <c r="P2406" s="44" t="n">
        <f aca="false">O2406*I2406*K2406</f>
        <v>0</v>
      </c>
    </row>
    <row r="2407" customFormat="false" ht="15" hidden="false" customHeight="false" outlineLevel="0" collapsed="false">
      <c r="A2407" s="4" t="n">
        <f aca="false">WORKDAY(A2406, 1)</f>
        <v>47252</v>
      </c>
      <c r="B2407" s="33" t="n">
        <f aca="false">DATE(2000, MONTH(A2407), DAY(A2407))</f>
        <v>36660</v>
      </c>
      <c r="C2407" s="33" t="n">
        <f aca="false">VLOOKUP(B2407, $R$9:$S$13, 2)</f>
        <v>36697</v>
      </c>
      <c r="D2407" s="34" t="n">
        <f aca="false">IF(OR(C2407=B2407, AND(C2407&lt;&gt;C2406, C2406&gt;B2406)), 1, 0)</f>
        <v>0</v>
      </c>
      <c r="E2407" s="4" t="n">
        <f aca="false" t="array" ref="E2407:E2407">INDEX($A$9:A2406, MAX(IF($D$9:D2406=1, ROW(D$9:$D2406)-ROW($D$9)+1, 0)))</f>
        <v>47197</v>
      </c>
      <c r="F2407" s="36" t="n">
        <f aca="false">(A2407-$A$2)/365.25</f>
        <v>9.1937029431896</v>
      </c>
      <c r="G2407" s="37" t="n">
        <f aca="false">INDEX('Default Prob'!$P$5:$P$14,MIN(1+_xlfn.IFNA(MATCH(F2407,'Default Prob'!$F$5:$F$14,1),0),COUNT('Default Prob'!$P$5:$P$14)))</f>
        <v>0.0473961358254833</v>
      </c>
      <c r="H2407" s="37" t="n">
        <f aca="false">H2406*EXP(-G2406*(F2407-F2406))</f>
        <v>0.691261820288557</v>
      </c>
      <c r="I2407" s="38" t="n">
        <f aca="false">H2406-H2407</f>
        <v>0.000269154144925787</v>
      </c>
      <c r="J2407" s="39" t="n">
        <f aca="false">INDEX('Default Prob'!$C$3:$C$20, _xlfn.IFNA(MATCH(F2407, 'Default Prob'!$B$3:$B$20, 1), 1))</f>
        <v>-0.0015</v>
      </c>
      <c r="K2407" s="40" t="n">
        <f aca="false">1/((1+J2407)^F2407)</f>
        <v>1.01389657982578</v>
      </c>
      <c r="L2407" s="41" t="n">
        <f aca="false">IF(AND(D2407, A2407 &lt;= $G$2), $D$5*$D$2*(A2407-E2407)/365.25, 0)</f>
        <v>0</v>
      </c>
      <c r="M2407" s="41" t="n">
        <f aca="false">IF(A2407&lt;=$G$2, $D$5*$D$2*(A2407-E2407)/365.25, 0)</f>
        <v>0</v>
      </c>
      <c r="N2407" s="42" t="n">
        <f aca="false">(L2407*H2407 + M2407*I2407) * K2407</f>
        <v>0</v>
      </c>
      <c r="O2407" s="43" t="n">
        <f aca="false">IF(A2407&lt;=$G$2, $D$2*(1-$D$3), 0)</f>
        <v>0</v>
      </c>
      <c r="P2407" s="44" t="n">
        <f aca="false">O2407*I2407*K2407</f>
        <v>0</v>
      </c>
    </row>
    <row r="2408" customFormat="false" ht="15" hidden="false" customHeight="false" outlineLevel="0" collapsed="false">
      <c r="A2408" s="4" t="n">
        <f aca="false">WORKDAY(A2407, 1)</f>
        <v>47253</v>
      </c>
      <c r="B2408" s="33" t="n">
        <f aca="false">DATE(2000, MONTH(A2408), DAY(A2408))</f>
        <v>36661</v>
      </c>
      <c r="C2408" s="33" t="n">
        <f aca="false">VLOOKUP(B2408, $R$9:$S$13, 2)</f>
        <v>36697</v>
      </c>
      <c r="D2408" s="34" t="n">
        <f aca="false">IF(OR(C2408=B2408, AND(C2408&lt;&gt;C2407, C2407&gt;B2407)), 1, 0)</f>
        <v>0</v>
      </c>
      <c r="E2408" s="4" t="n">
        <f aca="false" t="array" ref="E2408:E2408">INDEX($A$9:A2407, MAX(IF($D$9:D2407=1, ROW(D$9:$D2407)-ROW($D$9)+1, 0)))</f>
        <v>47197</v>
      </c>
      <c r="F2408" s="36" t="n">
        <f aca="false">(A2408-$A$2)/365.25</f>
        <v>9.19644079397673</v>
      </c>
      <c r="G2408" s="37" t="n">
        <f aca="false">INDEX('Default Prob'!$P$5:$P$14,MIN(1+_xlfn.IFNA(MATCH(F2408,'Default Prob'!$F$5:$F$14,1),0),COUNT('Default Prob'!$P$5:$P$14)))</f>
        <v>0.0473961358254833</v>
      </c>
      <c r="H2408" s="37" t="n">
        <f aca="false">H2407*EXP(-G2407*(F2408-F2407))</f>
        <v>0.691172125521995</v>
      </c>
      <c r="I2408" s="38" t="n">
        <f aca="false">H2407-H2408</f>
        <v>8.96947665618431E-005</v>
      </c>
      <c r="J2408" s="39" t="n">
        <f aca="false">INDEX('Default Prob'!$C$3:$C$20, _xlfn.IFNA(MATCH(F2408, 'Default Prob'!$B$3:$B$20, 1), 1))</f>
        <v>-0.0015</v>
      </c>
      <c r="K2408" s="40" t="n">
        <f aca="false">1/((1+J2408)^F2408)</f>
        <v>1.01390074680668</v>
      </c>
      <c r="L2408" s="41" t="n">
        <f aca="false">IF(AND(D2408, A2408 &lt;= $G$2), $D$5*$D$2*(A2408-E2408)/365.25, 0)</f>
        <v>0</v>
      </c>
      <c r="M2408" s="41" t="n">
        <f aca="false">IF(A2408&lt;=$G$2, $D$5*$D$2*(A2408-E2408)/365.25, 0)</f>
        <v>0</v>
      </c>
      <c r="N2408" s="42" t="n">
        <f aca="false">(L2408*H2408 + M2408*I2408) * K2408</f>
        <v>0</v>
      </c>
      <c r="O2408" s="43" t="n">
        <f aca="false">IF(A2408&lt;=$G$2, $D$2*(1-$D$3), 0)</f>
        <v>0</v>
      </c>
      <c r="P2408" s="44" t="n">
        <f aca="false">O2408*I2408*K2408</f>
        <v>0</v>
      </c>
    </row>
    <row r="2409" customFormat="false" ht="15" hidden="false" customHeight="false" outlineLevel="0" collapsed="false">
      <c r="A2409" s="4" t="n">
        <f aca="false">WORKDAY(A2408, 1)</f>
        <v>47254</v>
      </c>
      <c r="B2409" s="33" t="n">
        <f aca="false">DATE(2000, MONTH(A2409), DAY(A2409))</f>
        <v>36662</v>
      </c>
      <c r="C2409" s="33" t="n">
        <f aca="false">VLOOKUP(B2409, $R$9:$S$13, 2)</f>
        <v>36697</v>
      </c>
      <c r="D2409" s="34" t="n">
        <f aca="false">IF(OR(C2409=B2409, AND(C2409&lt;&gt;C2408, C2408&gt;B2408)), 1, 0)</f>
        <v>0</v>
      </c>
      <c r="E2409" s="4" t="n">
        <f aca="false" t="array" ref="E2409:E2409">INDEX($A$9:A2408, MAX(IF($D$9:D2408=1, ROW(D$9:$D2408)-ROW($D$9)+1, 0)))</f>
        <v>47197</v>
      </c>
      <c r="F2409" s="36" t="n">
        <f aca="false">(A2409-$A$2)/365.25</f>
        <v>9.19917864476386</v>
      </c>
      <c r="G2409" s="37" t="n">
        <f aca="false">INDEX('Default Prob'!$P$5:$P$14,MIN(1+_xlfn.IFNA(MATCH(F2409,'Default Prob'!$F$5:$F$14,1),0),COUNT('Default Prob'!$P$5:$P$14)))</f>
        <v>0.0473961358254833</v>
      </c>
      <c r="H2409" s="37" t="n">
        <f aca="false">H2408*EXP(-G2408*(F2409-F2408))</f>
        <v>0.69108244239379</v>
      </c>
      <c r="I2409" s="38" t="n">
        <f aca="false">H2408-H2409</f>
        <v>8.96831282057864E-005</v>
      </c>
      <c r="J2409" s="39" t="n">
        <f aca="false">INDEX('Default Prob'!$C$3:$C$20, _xlfn.IFNA(MATCH(F2409, 'Default Prob'!$B$3:$B$20, 1), 1))</f>
        <v>-0.0015</v>
      </c>
      <c r="K2409" s="40" t="n">
        <f aca="false">1/((1+J2409)^F2409)</f>
        <v>1.01390491380471</v>
      </c>
      <c r="L2409" s="41" t="n">
        <f aca="false">IF(AND(D2409, A2409 &lt;= $G$2), $D$5*$D$2*(A2409-E2409)/365.25, 0)</f>
        <v>0</v>
      </c>
      <c r="M2409" s="41" t="n">
        <f aca="false">IF(A2409&lt;=$G$2, $D$5*$D$2*(A2409-E2409)/365.25, 0)</f>
        <v>0</v>
      </c>
      <c r="N2409" s="42" t="n">
        <f aca="false">(L2409*H2409 + M2409*I2409) * K2409</f>
        <v>0</v>
      </c>
      <c r="O2409" s="43" t="n">
        <f aca="false">IF(A2409&lt;=$G$2, $D$2*(1-$D$3), 0)</f>
        <v>0</v>
      </c>
      <c r="P2409" s="44" t="n">
        <f aca="false">O2409*I2409*K2409</f>
        <v>0</v>
      </c>
    </row>
    <row r="2410" customFormat="false" ht="15" hidden="false" customHeight="false" outlineLevel="0" collapsed="false">
      <c r="A2410" s="4" t="n">
        <f aca="false">WORKDAY(A2409, 1)</f>
        <v>47255</v>
      </c>
      <c r="B2410" s="33" t="n">
        <f aca="false">DATE(2000, MONTH(A2410), DAY(A2410))</f>
        <v>36663</v>
      </c>
      <c r="C2410" s="33" t="n">
        <f aca="false">VLOOKUP(B2410, $R$9:$S$13, 2)</f>
        <v>36697</v>
      </c>
      <c r="D2410" s="34" t="n">
        <f aca="false">IF(OR(C2410=B2410, AND(C2410&lt;&gt;C2409, C2409&gt;B2409)), 1, 0)</f>
        <v>0</v>
      </c>
      <c r="E2410" s="4" t="n">
        <f aca="false" t="array" ref="E2410:E2410">INDEX($A$9:A2409, MAX(IF($D$9:D2409=1, ROW(D$9:$D2409)-ROW($D$9)+1, 0)))</f>
        <v>47197</v>
      </c>
      <c r="F2410" s="36" t="n">
        <f aca="false">(A2410-$A$2)/365.25</f>
        <v>9.20191649555099</v>
      </c>
      <c r="G2410" s="37" t="n">
        <f aca="false">INDEX('Default Prob'!$P$5:$P$14,MIN(1+_xlfn.IFNA(MATCH(F2410,'Default Prob'!$F$5:$F$14,1),0),COUNT('Default Prob'!$P$5:$P$14)))</f>
        <v>0.0473961358254833</v>
      </c>
      <c r="H2410" s="37" t="n">
        <f aca="false">H2409*EXP(-G2409*(F2410-F2409))</f>
        <v>0.69099277090243</v>
      </c>
      <c r="I2410" s="38" t="n">
        <f aca="false">H2409-H2410</f>
        <v>8.96714913600771E-005</v>
      </c>
      <c r="J2410" s="39" t="n">
        <f aca="false">INDEX('Default Prob'!$C$3:$C$20, _xlfn.IFNA(MATCH(F2410, 'Default Prob'!$B$3:$B$20, 1), 1))</f>
        <v>-0.0015</v>
      </c>
      <c r="K2410" s="40" t="n">
        <f aca="false">1/((1+J2410)^F2410)</f>
        <v>1.01390908081985</v>
      </c>
      <c r="L2410" s="41" t="n">
        <f aca="false">IF(AND(D2410, A2410 &lt;= $G$2), $D$5*$D$2*(A2410-E2410)/365.25, 0)</f>
        <v>0</v>
      </c>
      <c r="M2410" s="41" t="n">
        <f aca="false">IF(A2410&lt;=$G$2, $D$5*$D$2*(A2410-E2410)/365.25, 0)</f>
        <v>0</v>
      </c>
      <c r="N2410" s="42" t="n">
        <f aca="false">(L2410*H2410 + M2410*I2410) * K2410</f>
        <v>0</v>
      </c>
      <c r="O2410" s="43" t="n">
        <f aca="false">IF(A2410&lt;=$G$2, $D$2*(1-$D$3), 0)</f>
        <v>0</v>
      </c>
      <c r="P2410" s="44" t="n">
        <f aca="false">O2410*I2410*K2410</f>
        <v>0</v>
      </c>
    </row>
    <row r="2411" customFormat="false" ht="15" hidden="false" customHeight="false" outlineLevel="0" collapsed="false">
      <c r="A2411" s="4" t="n">
        <f aca="false">WORKDAY(A2410, 1)</f>
        <v>47256</v>
      </c>
      <c r="B2411" s="33" t="n">
        <f aca="false">DATE(2000, MONTH(A2411), DAY(A2411))</f>
        <v>36664</v>
      </c>
      <c r="C2411" s="33" t="n">
        <f aca="false">VLOOKUP(B2411, $R$9:$S$13, 2)</f>
        <v>36697</v>
      </c>
      <c r="D2411" s="34" t="n">
        <f aca="false">IF(OR(C2411=B2411, AND(C2411&lt;&gt;C2410, C2410&gt;B2410)), 1, 0)</f>
        <v>0</v>
      </c>
      <c r="E2411" s="4" t="n">
        <f aca="false" t="array" ref="E2411:E2411">INDEX($A$9:A2410, MAX(IF($D$9:D2410=1, ROW(D$9:$D2410)-ROW($D$9)+1, 0)))</f>
        <v>47197</v>
      </c>
      <c r="F2411" s="36" t="n">
        <f aca="false">(A2411-$A$2)/365.25</f>
        <v>9.20465434633812</v>
      </c>
      <c r="G2411" s="37" t="n">
        <f aca="false">INDEX('Default Prob'!$P$5:$P$14,MIN(1+_xlfn.IFNA(MATCH(F2411,'Default Prob'!$F$5:$F$14,1),0),COUNT('Default Prob'!$P$5:$P$14)))</f>
        <v>0.0473961358254833</v>
      </c>
      <c r="H2411" s="37" t="n">
        <f aca="false">H2410*EXP(-G2410*(F2411-F2410))</f>
        <v>0.690903111046405</v>
      </c>
      <c r="I2411" s="38" t="n">
        <f aca="false">H2410-H2411</f>
        <v>8.96598560240491E-005</v>
      </c>
      <c r="J2411" s="39" t="n">
        <f aca="false">INDEX('Default Prob'!$C$3:$C$20, _xlfn.IFNA(MATCH(F2411, 'Default Prob'!$B$3:$B$20, 1), 1))</f>
        <v>-0.0015</v>
      </c>
      <c r="K2411" s="40" t="n">
        <f aca="false">1/((1+J2411)^F2411)</f>
        <v>1.01391324785213</v>
      </c>
      <c r="L2411" s="41" t="n">
        <f aca="false">IF(AND(D2411, A2411 &lt;= $G$2), $D$5*$D$2*(A2411-E2411)/365.25, 0)</f>
        <v>0</v>
      </c>
      <c r="M2411" s="41" t="n">
        <f aca="false">IF(A2411&lt;=$G$2, $D$5*$D$2*(A2411-E2411)/365.25, 0)</f>
        <v>0</v>
      </c>
      <c r="N2411" s="42" t="n">
        <f aca="false">(L2411*H2411 + M2411*I2411) * K2411</f>
        <v>0</v>
      </c>
      <c r="O2411" s="43" t="n">
        <f aca="false">IF(A2411&lt;=$G$2, $D$2*(1-$D$3), 0)</f>
        <v>0</v>
      </c>
      <c r="P2411" s="44" t="n">
        <f aca="false">O2411*I2411*K2411</f>
        <v>0</v>
      </c>
    </row>
    <row r="2412" customFormat="false" ht="15" hidden="false" customHeight="false" outlineLevel="0" collapsed="false">
      <c r="A2412" s="4" t="n">
        <f aca="false">WORKDAY(A2411, 1)</f>
        <v>47259</v>
      </c>
      <c r="B2412" s="33" t="n">
        <f aca="false">DATE(2000, MONTH(A2412), DAY(A2412))</f>
        <v>36667</v>
      </c>
      <c r="C2412" s="33" t="n">
        <f aca="false">VLOOKUP(B2412, $R$9:$S$13, 2)</f>
        <v>36697</v>
      </c>
      <c r="D2412" s="34" t="n">
        <f aca="false">IF(OR(C2412=B2412, AND(C2412&lt;&gt;C2411, C2411&gt;B2411)), 1, 0)</f>
        <v>0</v>
      </c>
      <c r="E2412" s="4" t="n">
        <f aca="false" t="array" ref="E2412:E2412">INDEX($A$9:A2411, MAX(IF($D$9:D2411=1, ROW(D$9:$D2411)-ROW($D$9)+1, 0)))</f>
        <v>47197</v>
      </c>
      <c r="F2412" s="36" t="n">
        <f aca="false">(A2412-$A$2)/365.25</f>
        <v>9.21286789869952</v>
      </c>
      <c r="G2412" s="37" t="n">
        <f aca="false">INDEX('Default Prob'!$P$5:$P$14,MIN(1+_xlfn.IFNA(MATCH(F2412,'Default Prob'!$F$5:$F$14,1),0),COUNT('Default Prob'!$P$5:$P$14)))</f>
        <v>0.0473961358254833</v>
      </c>
      <c r="H2412" s="37" t="n">
        <f aca="false">H2411*EXP(-G2411*(F2412-F2411))</f>
        <v>0.690634201275252</v>
      </c>
      <c r="I2412" s="38" t="n">
        <f aca="false">H2411-H2412</f>
        <v>0.000268909771153347</v>
      </c>
      <c r="J2412" s="39" t="n">
        <f aca="false">INDEX('Default Prob'!$C$3:$C$20, _xlfn.IFNA(MATCH(F2412, 'Default Prob'!$B$3:$B$20, 1), 1))</f>
        <v>-0.0015</v>
      </c>
      <c r="K2412" s="40" t="n">
        <f aca="false">1/((1+J2412)^F2412)</f>
        <v>1.01392574905171</v>
      </c>
      <c r="L2412" s="41" t="n">
        <f aca="false">IF(AND(D2412, A2412 &lt;= $G$2), $D$5*$D$2*(A2412-E2412)/365.25, 0)</f>
        <v>0</v>
      </c>
      <c r="M2412" s="41" t="n">
        <f aca="false">IF(A2412&lt;=$G$2, $D$5*$D$2*(A2412-E2412)/365.25, 0)</f>
        <v>0</v>
      </c>
      <c r="N2412" s="42" t="n">
        <f aca="false">(L2412*H2412 + M2412*I2412) * K2412</f>
        <v>0</v>
      </c>
      <c r="O2412" s="43" t="n">
        <f aca="false">IF(A2412&lt;=$G$2, $D$2*(1-$D$3), 0)</f>
        <v>0</v>
      </c>
      <c r="P2412" s="44" t="n">
        <f aca="false">O2412*I2412*K2412</f>
        <v>0</v>
      </c>
    </row>
    <row r="2413" customFormat="false" ht="15" hidden="false" customHeight="false" outlineLevel="0" collapsed="false">
      <c r="A2413" s="4" t="n">
        <f aca="false">WORKDAY(A2412, 1)</f>
        <v>47260</v>
      </c>
      <c r="B2413" s="33" t="n">
        <f aca="false">DATE(2000, MONTH(A2413), DAY(A2413))</f>
        <v>36668</v>
      </c>
      <c r="C2413" s="33" t="n">
        <f aca="false">VLOOKUP(B2413, $R$9:$S$13, 2)</f>
        <v>36697</v>
      </c>
      <c r="D2413" s="34" t="n">
        <f aca="false">IF(OR(C2413=B2413, AND(C2413&lt;&gt;C2412, C2412&gt;B2412)), 1, 0)</f>
        <v>0</v>
      </c>
      <c r="E2413" s="4" t="n">
        <f aca="false" t="array" ref="E2413:E2413">INDEX($A$9:A2412, MAX(IF($D$9:D2412=1, ROW(D$9:$D2412)-ROW($D$9)+1, 0)))</f>
        <v>47197</v>
      </c>
      <c r="F2413" s="36" t="n">
        <f aca="false">(A2413-$A$2)/365.25</f>
        <v>9.21560574948665</v>
      </c>
      <c r="G2413" s="37" t="n">
        <f aca="false">INDEX('Default Prob'!$P$5:$P$14,MIN(1+_xlfn.IFNA(MATCH(F2413,'Default Prob'!$F$5:$F$14,1),0),COUNT('Default Prob'!$P$5:$P$14)))</f>
        <v>0.0473961358254833</v>
      </c>
      <c r="H2413" s="37" t="n">
        <f aca="false">H2412*EXP(-G2412*(F2413-F2412))</f>
        <v>0.690544587945476</v>
      </c>
      <c r="I2413" s="38" t="n">
        <f aca="false">H2412-H2413</f>
        <v>8.96133297758617E-005</v>
      </c>
      <c r="J2413" s="39" t="n">
        <f aca="false">INDEX('Default Prob'!$C$3:$C$20, _xlfn.IFNA(MATCH(F2413, 'Default Prob'!$B$3:$B$20, 1), 1))</f>
        <v>-0.0015</v>
      </c>
      <c r="K2413" s="40" t="n">
        <f aca="false">1/((1+J2413)^F2413)</f>
        <v>1.01392991615249</v>
      </c>
      <c r="L2413" s="41" t="n">
        <f aca="false">IF(AND(D2413, A2413 &lt;= $G$2), $D$5*$D$2*(A2413-E2413)/365.25, 0)</f>
        <v>0</v>
      </c>
      <c r="M2413" s="41" t="n">
        <f aca="false">IF(A2413&lt;=$G$2, $D$5*$D$2*(A2413-E2413)/365.25, 0)</f>
        <v>0</v>
      </c>
      <c r="N2413" s="42" t="n">
        <f aca="false">(L2413*H2413 + M2413*I2413) * K2413</f>
        <v>0</v>
      </c>
      <c r="O2413" s="43" t="n">
        <f aca="false">IF(A2413&lt;=$G$2, $D$2*(1-$D$3), 0)</f>
        <v>0</v>
      </c>
      <c r="P2413" s="44" t="n">
        <f aca="false">O2413*I2413*K2413</f>
        <v>0</v>
      </c>
    </row>
    <row r="2414" customFormat="false" ht="15" hidden="false" customHeight="false" outlineLevel="0" collapsed="false">
      <c r="A2414" s="4" t="n">
        <f aca="false">WORKDAY(A2413, 1)</f>
        <v>47261</v>
      </c>
      <c r="B2414" s="33" t="n">
        <f aca="false">DATE(2000, MONTH(A2414), DAY(A2414))</f>
        <v>36669</v>
      </c>
      <c r="C2414" s="33" t="n">
        <f aca="false">VLOOKUP(B2414, $R$9:$S$13, 2)</f>
        <v>36697</v>
      </c>
      <c r="D2414" s="34" t="n">
        <f aca="false">IF(OR(C2414=B2414, AND(C2414&lt;&gt;C2413, C2413&gt;B2413)), 1, 0)</f>
        <v>0</v>
      </c>
      <c r="E2414" s="4" t="n">
        <f aca="false" t="array" ref="E2414:E2414">INDEX($A$9:A2413, MAX(IF($D$9:D2413=1, ROW(D$9:$D2413)-ROW($D$9)+1, 0)))</f>
        <v>47197</v>
      </c>
      <c r="F2414" s="36" t="n">
        <f aca="false">(A2414-$A$2)/365.25</f>
        <v>9.21834360027379</v>
      </c>
      <c r="G2414" s="37" t="n">
        <f aca="false">INDEX('Default Prob'!$P$5:$P$14,MIN(1+_xlfn.IFNA(MATCH(F2414,'Default Prob'!$F$5:$F$14,1),0),COUNT('Default Prob'!$P$5:$P$14)))</f>
        <v>0.0473961358254833</v>
      </c>
      <c r="H2414" s="37" t="n">
        <f aca="false">H2413*EXP(-G2413*(F2414-F2413))</f>
        <v>0.690454986243489</v>
      </c>
      <c r="I2414" s="38" t="n">
        <f aca="false">H2413-H2414</f>
        <v>8.96017019867967E-005</v>
      </c>
      <c r="J2414" s="39" t="n">
        <f aca="false">INDEX('Default Prob'!$C$3:$C$20, _xlfn.IFNA(MATCH(F2414, 'Default Prob'!$B$3:$B$20, 1), 1))</f>
        <v>-0.0015</v>
      </c>
      <c r="K2414" s="40" t="n">
        <f aca="false">1/((1+J2414)^F2414)</f>
        <v>1.0139340832704</v>
      </c>
      <c r="L2414" s="41" t="n">
        <f aca="false">IF(AND(D2414, A2414 &lt;= $G$2), $D$5*$D$2*(A2414-E2414)/365.25, 0)</f>
        <v>0</v>
      </c>
      <c r="M2414" s="41" t="n">
        <f aca="false">IF(A2414&lt;=$G$2, $D$5*$D$2*(A2414-E2414)/365.25, 0)</f>
        <v>0</v>
      </c>
      <c r="N2414" s="42" t="n">
        <f aca="false">(L2414*H2414 + M2414*I2414) * K2414</f>
        <v>0</v>
      </c>
      <c r="O2414" s="43" t="n">
        <f aca="false">IF(A2414&lt;=$G$2, $D$2*(1-$D$3), 0)</f>
        <v>0</v>
      </c>
      <c r="P2414" s="44" t="n">
        <f aca="false">O2414*I2414*K2414</f>
        <v>0</v>
      </c>
    </row>
    <row r="2415" customFormat="false" ht="15" hidden="false" customHeight="false" outlineLevel="0" collapsed="false">
      <c r="A2415" s="4" t="n">
        <f aca="false">WORKDAY(A2414, 1)</f>
        <v>47262</v>
      </c>
      <c r="B2415" s="33" t="n">
        <f aca="false">DATE(2000, MONTH(A2415), DAY(A2415))</f>
        <v>36670</v>
      </c>
      <c r="C2415" s="33" t="n">
        <f aca="false">VLOOKUP(B2415, $R$9:$S$13, 2)</f>
        <v>36697</v>
      </c>
      <c r="D2415" s="34" t="n">
        <f aca="false">IF(OR(C2415=B2415, AND(C2415&lt;&gt;C2414, C2414&gt;B2414)), 1, 0)</f>
        <v>0</v>
      </c>
      <c r="E2415" s="4" t="n">
        <f aca="false" t="array" ref="E2415:E2415">INDEX($A$9:A2414, MAX(IF($D$9:D2414=1, ROW(D$9:$D2414)-ROW($D$9)+1, 0)))</f>
        <v>47197</v>
      </c>
      <c r="F2415" s="36" t="n">
        <f aca="false">(A2415-$A$2)/365.25</f>
        <v>9.22108145106092</v>
      </c>
      <c r="G2415" s="37" t="n">
        <f aca="false">INDEX('Default Prob'!$P$5:$P$14,MIN(1+_xlfn.IFNA(MATCH(F2415,'Default Prob'!$F$5:$F$14,1),0),COUNT('Default Prob'!$P$5:$P$14)))</f>
        <v>0.0473961358254833</v>
      </c>
      <c r="H2415" s="37" t="n">
        <f aca="false">H2414*EXP(-G2414*(F2415-F2414))</f>
        <v>0.690365396167783</v>
      </c>
      <c r="I2415" s="38" t="n">
        <f aca="false">H2414-H2415</f>
        <v>8.95900757063028E-005</v>
      </c>
      <c r="J2415" s="39" t="n">
        <f aca="false">INDEX('Default Prob'!$C$3:$C$20, _xlfn.IFNA(MATCH(F2415, 'Default Prob'!$B$3:$B$20, 1), 1))</f>
        <v>-0.0015</v>
      </c>
      <c r="K2415" s="40" t="n">
        <f aca="false">1/((1+J2415)^F2415)</f>
        <v>1.01393825040543</v>
      </c>
      <c r="L2415" s="41" t="n">
        <f aca="false">IF(AND(D2415, A2415 &lt;= $G$2), $D$5*$D$2*(A2415-E2415)/365.25, 0)</f>
        <v>0</v>
      </c>
      <c r="M2415" s="41" t="n">
        <f aca="false">IF(A2415&lt;=$G$2, $D$5*$D$2*(A2415-E2415)/365.25, 0)</f>
        <v>0</v>
      </c>
      <c r="N2415" s="42" t="n">
        <f aca="false">(L2415*H2415 + M2415*I2415) * K2415</f>
        <v>0</v>
      </c>
      <c r="O2415" s="43" t="n">
        <f aca="false">IF(A2415&lt;=$G$2, $D$2*(1-$D$3), 0)</f>
        <v>0</v>
      </c>
      <c r="P2415" s="44" t="n">
        <f aca="false">O2415*I2415*K2415</f>
        <v>0</v>
      </c>
    </row>
    <row r="2416" customFormat="false" ht="15" hidden="false" customHeight="false" outlineLevel="0" collapsed="false">
      <c r="A2416" s="4" t="n">
        <f aca="false">WORKDAY(A2415, 1)</f>
        <v>47263</v>
      </c>
      <c r="B2416" s="33" t="n">
        <f aca="false">DATE(2000, MONTH(A2416), DAY(A2416))</f>
        <v>36671</v>
      </c>
      <c r="C2416" s="33" t="n">
        <f aca="false">VLOOKUP(B2416, $R$9:$S$13, 2)</f>
        <v>36697</v>
      </c>
      <c r="D2416" s="34" t="n">
        <f aca="false">IF(OR(C2416=B2416, AND(C2416&lt;&gt;C2415, C2415&gt;B2415)), 1, 0)</f>
        <v>0</v>
      </c>
      <c r="E2416" s="4" t="n">
        <f aca="false" t="array" ref="E2416:E2416">INDEX($A$9:A2415, MAX(IF($D$9:D2415=1, ROW(D$9:$D2415)-ROW($D$9)+1, 0)))</f>
        <v>47197</v>
      </c>
      <c r="F2416" s="36" t="n">
        <f aca="false">(A2416-$A$2)/365.25</f>
        <v>9.22381930184805</v>
      </c>
      <c r="G2416" s="37" t="n">
        <f aca="false">INDEX('Default Prob'!$P$5:$P$14,MIN(1+_xlfn.IFNA(MATCH(F2416,'Default Prob'!$F$5:$F$14,1),0),COUNT('Default Prob'!$P$5:$P$14)))</f>
        <v>0.0473961358254833</v>
      </c>
      <c r="H2416" s="37" t="n">
        <f aca="false">H2415*EXP(-G2415*(F2416-F2415))</f>
        <v>0.690275817716849</v>
      </c>
      <c r="I2416" s="38" t="n">
        <f aca="false">H2415-H2416</f>
        <v>8.9578450934602E-005</v>
      </c>
      <c r="J2416" s="39" t="n">
        <f aca="false">INDEX('Default Prob'!$C$3:$C$20, _xlfn.IFNA(MATCH(F2416, 'Default Prob'!$B$3:$B$20, 1), 1))</f>
        <v>-0.0015</v>
      </c>
      <c r="K2416" s="40" t="n">
        <f aca="false">1/((1+J2416)^F2416)</f>
        <v>1.01394241755759</v>
      </c>
      <c r="L2416" s="41" t="n">
        <f aca="false">IF(AND(D2416, A2416 &lt;= $G$2), $D$5*$D$2*(A2416-E2416)/365.25, 0)</f>
        <v>0</v>
      </c>
      <c r="M2416" s="41" t="n">
        <f aca="false">IF(A2416&lt;=$G$2, $D$5*$D$2*(A2416-E2416)/365.25, 0)</f>
        <v>0</v>
      </c>
      <c r="N2416" s="42" t="n">
        <f aca="false">(L2416*H2416 + M2416*I2416) * K2416</f>
        <v>0</v>
      </c>
      <c r="O2416" s="43" t="n">
        <f aca="false">IF(A2416&lt;=$G$2, $D$2*(1-$D$3), 0)</f>
        <v>0</v>
      </c>
      <c r="P2416" s="44" t="n">
        <f aca="false">O2416*I2416*K2416</f>
        <v>0</v>
      </c>
    </row>
    <row r="2417" customFormat="false" ht="15" hidden="false" customHeight="false" outlineLevel="0" collapsed="false">
      <c r="A2417" s="4" t="n">
        <f aca="false">WORKDAY(A2416, 1)</f>
        <v>47266</v>
      </c>
      <c r="B2417" s="33" t="n">
        <f aca="false">DATE(2000, MONTH(A2417), DAY(A2417))</f>
        <v>36674</v>
      </c>
      <c r="C2417" s="33" t="n">
        <f aca="false">VLOOKUP(B2417, $R$9:$S$13, 2)</f>
        <v>36697</v>
      </c>
      <c r="D2417" s="34" t="n">
        <f aca="false">IF(OR(C2417=B2417, AND(C2417&lt;&gt;C2416, C2416&gt;B2416)), 1, 0)</f>
        <v>0</v>
      </c>
      <c r="E2417" s="4" t="n">
        <f aca="false" t="array" ref="E2417:E2417">INDEX($A$9:A2416, MAX(IF($D$9:D2416=1, ROW(D$9:$D2416)-ROW($D$9)+1, 0)))</f>
        <v>47197</v>
      </c>
      <c r="F2417" s="36" t="n">
        <f aca="false">(A2417-$A$2)/365.25</f>
        <v>9.23203285420945</v>
      </c>
      <c r="G2417" s="37" t="n">
        <f aca="false">INDEX('Default Prob'!$P$5:$P$14,MIN(1+_xlfn.IFNA(MATCH(F2417,'Default Prob'!$F$5:$F$14,1),0),COUNT('Default Prob'!$P$5:$P$14)))</f>
        <v>0.0473961358254833</v>
      </c>
      <c r="H2417" s="37" t="n">
        <f aca="false">H2416*EXP(-G2416*(F2417-F2416))</f>
        <v>0.690007152097593</v>
      </c>
      <c r="I2417" s="38" t="n">
        <f aca="false">H2416-H2417</f>
        <v>0.000268665619255537</v>
      </c>
      <c r="J2417" s="39" t="n">
        <f aca="false">INDEX('Default Prob'!$C$3:$C$20, _xlfn.IFNA(MATCH(F2417, 'Default Prob'!$B$3:$B$20, 1), 1))</f>
        <v>-0.0015</v>
      </c>
      <c r="K2417" s="40" t="n">
        <f aca="false">1/((1+J2417)^F2417)</f>
        <v>1.01395491911682</v>
      </c>
      <c r="L2417" s="41" t="n">
        <f aca="false">IF(AND(D2417, A2417 &lt;= $G$2), $D$5*$D$2*(A2417-E2417)/365.25, 0)</f>
        <v>0</v>
      </c>
      <c r="M2417" s="41" t="n">
        <f aca="false">IF(A2417&lt;=$G$2, $D$5*$D$2*(A2417-E2417)/365.25, 0)</f>
        <v>0</v>
      </c>
      <c r="N2417" s="42" t="n">
        <f aca="false">(L2417*H2417 + M2417*I2417) * K2417</f>
        <v>0</v>
      </c>
      <c r="O2417" s="43" t="n">
        <f aca="false">IF(A2417&lt;=$G$2, $D$2*(1-$D$3), 0)</f>
        <v>0</v>
      </c>
      <c r="P2417" s="44" t="n">
        <f aca="false">O2417*I2417*K2417</f>
        <v>0</v>
      </c>
    </row>
    <row r="2418" customFormat="false" ht="15" hidden="false" customHeight="false" outlineLevel="0" collapsed="false">
      <c r="A2418" s="4" t="n">
        <f aca="false">WORKDAY(A2417, 1)</f>
        <v>47267</v>
      </c>
      <c r="B2418" s="33" t="n">
        <f aca="false">DATE(2000, MONTH(A2418), DAY(A2418))</f>
        <v>36675</v>
      </c>
      <c r="C2418" s="33" t="n">
        <f aca="false">VLOOKUP(B2418, $R$9:$S$13, 2)</f>
        <v>36697</v>
      </c>
      <c r="D2418" s="34" t="n">
        <f aca="false">IF(OR(C2418=B2418, AND(C2418&lt;&gt;C2417, C2417&gt;B2417)), 1, 0)</f>
        <v>0</v>
      </c>
      <c r="E2418" s="4" t="n">
        <f aca="false" t="array" ref="E2418:E2418">INDEX($A$9:A2417, MAX(IF($D$9:D2417=1, ROW(D$9:$D2417)-ROW($D$9)+1, 0)))</f>
        <v>47197</v>
      </c>
      <c r="F2418" s="36" t="n">
        <f aca="false">(A2418-$A$2)/365.25</f>
        <v>9.23477070499658</v>
      </c>
      <c r="G2418" s="37" t="n">
        <f aca="false">INDEX('Default Prob'!$P$5:$P$14,MIN(1+_xlfn.IFNA(MATCH(F2418,'Default Prob'!$F$5:$F$14,1),0),COUNT('Default Prob'!$P$5:$P$14)))</f>
        <v>0.0473961358254833</v>
      </c>
      <c r="H2418" s="37" t="n">
        <f aca="false">H2417*EXP(-G2417*(F2418-F2417))</f>
        <v>0.689917620130664</v>
      </c>
      <c r="I2418" s="38" t="n">
        <f aca="false">H2417-H2418</f>
        <v>8.95319669290684E-005</v>
      </c>
      <c r="J2418" s="39" t="n">
        <f aca="false">INDEX('Default Prob'!$C$3:$C$20, _xlfn.IFNA(MATCH(F2418, 'Default Prob'!$B$3:$B$20, 1), 1))</f>
        <v>-0.0015</v>
      </c>
      <c r="K2418" s="40" t="n">
        <f aca="false">1/((1+J2418)^F2418)</f>
        <v>1.01395908633748</v>
      </c>
      <c r="L2418" s="41" t="n">
        <f aca="false">IF(AND(D2418, A2418 &lt;= $G$2), $D$5*$D$2*(A2418-E2418)/365.25, 0)</f>
        <v>0</v>
      </c>
      <c r="M2418" s="41" t="n">
        <f aca="false">IF(A2418&lt;=$G$2, $D$5*$D$2*(A2418-E2418)/365.25, 0)</f>
        <v>0</v>
      </c>
      <c r="N2418" s="42" t="n">
        <f aca="false">(L2418*H2418 + M2418*I2418) * K2418</f>
        <v>0</v>
      </c>
      <c r="O2418" s="43" t="n">
        <f aca="false">IF(A2418&lt;=$G$2, $D$2*(1-$D$3), 0)</f>
        <v>0</v>
      </c>
      <c r="P2418" s="44" t="n">
        <f aca="false">O2418*I2418*K2418</f>
        <v>0</v>
      </c>
    </row>
    <row r="2419" customFormat="false" ht="15" hidden="false" customHeight="false" outlineLevel="0" collapsed="false">
      <c r="A2419" s="4" t="n">
        <f aca="false">WORKDAY(A2418, 1)</f>
        <v>47268</v>
      </c>
      <c r="B2419" s="33" t="n">
        <f aca="false">DATE(2000, MONTH(A2419), DAY(A2419))</f>
        <v>36676</v>
      </c>
      <c r="C2419" s="33" t="n">
        <f aca="false">VLOOKUP(B2419, $R$9:$S$13, 2)</f>
        <v>36697</v>
      </c>
      <c r="D2419" s="34" t="n">
        <f aca="false">IF(OR(C2419=B2419, AND(C2419&lt;&gt;C2418, C2418&gt;B2418)), 1, 0)</f>
        <v>0</v>
      </c>
      <c r="E2419" s="4" t="n">
        <f aca="false" t="array" ref="E2419:E2419">INDEX($A$9:A2418, MAX(IF($D$9:D2418=1, ROW(D$9:$D2418)-ROW($D$9)+1, 0)))</f>
        <v>47197</v>
      </c>
      <c r="F2419" s="36" t="n">
        <f aca="false">(A2419-$A$2)/365.25</f>
        <v>9.23750855578371</v>
      </c>
      <c r="G2419" s="37" t="n">
        <f aca="false">INDEX('Default Prob'!$P$5:$P$14,MIN(1+_xlfn.IFNA(MATCH(F2419,'Default Prob'!$F$5:$F$14,1),0),COUNT('Default Prob'!$P$5:$P$14)))</f>
        <v>0.0473961358254833</v>
      </c>
      <c r="H2419" s="37" t="n">
        <f aca="false">H2418*EXP(-G2418*(F2419-F2418))</f>
        <v>0.689828099780967</v>
      </c>
      <c r="I2419" s="38" t="n">
        <f aca="false">H2418-H2419</f>
        <v>8.95203496972252E-005</v>
      </c>
      <c r="J2419" s="39" t="n">
        <f aca="false">INDEX('Default Prob'!$C$3:$C$20, _xlfn.IFNA(MATCH(F2419, 'Default Prob'!$B$3:$B$20, 1), 1))</f>
        <v>-0.0015</v>
      </c>
      <c r="K2419" s="40" t="n">
        <f aca="false">1/((1+J2419)^F2419)</f>
        <v>1.01396325357528</v>
      </c>
      <c r="L2419" s="41" t="n">
        <f aca="false">IF(AND(D2419, A2419 &lt;= $G$2), $D$5*$D$2*(A2419-E2419)/365.25, 0)</f>
        <v>0</v>
      </c>
      <c r="M2419" s="41" t="n">
        <f aca="false">IF(A2419&lt;=$G$2, $D$5*$D$2*(A2419-E2419)/365.25, 0)</f>
        <v>0</v>
      </c>
      <c r="N2419" s="42" t="n">
        <f aca="false">(L2419*H2419 + M2419*I2419) * K2419</f>
        <v>0</v>
      </c>
      <c r="O2419" s="43" t="n">
        <f aca="false">IF(A2419&lt;=$G$2, $D$2*(1-$D$3), 0)</f>
        <v>0</v>
      </c>
      <c r="P2419" s="44" t="n">
        <f aca="false">O2419*I2419*K2419</f>
        <v>0</v>
      </c>
    </row>
    <row r="2420" customFormat="false" ht="15" hidden="false" customHeight="false" outlineLevel="0" collapsed="false">
      <c r="A2420" s="4" t="n">
        <f aca="false">WORKDAY(A2419, 1)</f>
        <v>47269</v>
      </c>
      <c r="B2420" s="33" t="n">
        <f aca="false">DATE(2000, MONTH(A2420), DAY(A2420))</f>
        <v>36677</v>
      </c>
      <c r="C2420" s="33" t="n">
        <f aca="false">VLOOKUP(B2420, $R$9:$S$13, 2)</f>
        <v>36697</v>
      </c>
      <c r="D2420" s="34" t="n">
        <f aca="false">IF(OR(C2420=B2420, AND(C2420&lt;&gt;C2419, C2419&gt;B2419)), 1, 0)</f>
        <v>0</v>
      </c>
      <c r="E2420" s="4" t="n">
        <f aca="false" t="array" ref="E2420:E2420">INDEX($A$9:A2419, MAX(IF($D$9:D2419=1, ROW(D$9:$D2419)-ROW($D$9)+1, 0)))</f>
        <v>47197</v>
      </c>
      <c r="F2420" s="36" t="n">
        <f aca="false">(A2420-$A$2)/365.25</f>
        <v>9.24024640657084</v>
      </c>
      <c r="G2420" s="37" t="n">
        <f aca="false">INDEX('Default Prob'!$P$5:$P$14,MIN(1+_xlfn.IFNA(MATCH(F2420,'Default Prob'!$F$5:$F$14,1),0),COUNT('Default Prob'!$P$5:$P$14)))</f>
        <v>0.0473961358254833</v>
      </c>
      <c r="H2420" s="37" t="n">
        <f aca="false">H2419*EXP(-G2419*(F2420-F2419))</f>
        <v>0.689738591046994</v>
      </c>
      <c r="I2420" s="38" t="n">
        <f aca="false">H2419-H2420</f>
        <v>8.95087339726208E-005</v>
      </c>
      <c r="J2420" s="39" t="n">
        <f aca="false">INDEX('Default Prob'!$C$3:$C$20, _xlfn.IFNA(MATCH(F2420, 'Default Prob'!$B$3:$B$20, 1), 1))</f>
        <v>-0.0015</v>
      </c>
      <c r="K2420" s="40" t="n">
        <f aca="false">1/((1+J2420)^F2420)</f>
        <v>1.01396742083019</v>
      </c>
      <c r="L2420" s="41" t="n">
        <f aca="false">IF(AND(D2420, A2420 &lt;= $G$2), $D$5*$D$2*(A2420-E2420)/365.25, 0)</f>
        <v>0</v>
      </c>
      <c r="M2420" s="41" t="n">
        <f aca="false">IF(A2420&lt;=$G$2, $D$5*$D$2*(A2420-E2420)/365.25, 0)</f>
        <v>0</v>
      </c>
      <c r="N2420" s="42" t="n">
        <f aca="false">(L2420*H2420 + M2420*I2420) * K2420</f>
        <v>0</v>
      </c>
      <c r="O2420" s="43" t="n">
        <f aca="false">IF(A2420&lt;=$G$2, $D$2*(1-$D$3), 0)</f>
        <v>0</v>
      </c>
      <c r="P2420" s="44" t="n">
        <f aca="false">O2420*I2420*K2420</f>
        <v>0</v>
      </c>
    </row>
    <row r="2421" customFormat="false" ht="15" hidden="false" customHeight="false" outlineLevel="0" collapsed="false">
      <c r="A2421" s="4" t="n">
        <f aca="false">WORKDAY(A2420, 1)</f>
        <v>47270</v>
      </c>
      <c r="B2421" s="33" t="n">
        <f aca="false">DATE(2000, MONTH(A2421), DAY(A2421))</f>
        <v>36678</v>
      </c>
      <c r="C2421" s="33" t="n">
        <f aca="false">VLOOKUP(B2421, $R$9:$S$13, 2)</f>
        <v>36697</v>
      </c>
      <c r="D2421" s="34" t="n">
        <f aca="false">IF(OR(C2421=B2421, AND(C2421&lt;&gt;C2420, C2420&gt;B2420)), 1, 0)</f>
        <v>0</v>
      </c>
      <c r="E2421" s="4" t="n">
        <f aca="false" t="array" ref="E2421:E2421">INDEX($A$9:A2420, MAX(IF($D$9:D2420=1, ROW(D$9:$D2420)-ROW($D$9)+1, 0)))</f>
        <v>47197</v>
      </c>
      <c r="F2421" s="36" t="n">
        <f aca="false">(A2421-$A$2)/365.25</f>
        <v>9.24298425735798</v>
      </c>
      <c r="G2421" s="37" t="n">
        <f aca="false">INDEX('Default Prob'!$P$5:$P$14,MIN(1+_xlfn.IFNA(MATCH(F2421,'Default Prob'!$F$5:$F$14,1),0),COUNT('Default Prob'!$P$5:$P$14)))</f>
        <v>0.0473961358254833</v>
      </c>
      <c r="H2421" s="37" t="n">
        <f aca="false">H2420*EXP(-G2420*(F2421-F2420))</f>
        <v>0.689649093927239</v>
      </c>
      <c r="I2421" s="38" t="n">
        <f aca="false">H2420-H2421</f>
        <v>8.94971197553662E-005</v>
      </c>
      <c r="J2421" s="39" t="n">
        <f aca="false">INDEX('Default Prob'!$C$3:$C$20, _xlfn.IFNA(MATCH(F2421, 'Default Prob'!$B$3:$B$20, 1), 1))</f>
        <v>-0.0015</v>
      </c>
      <c r="K2421" s="40" t="n">
        <f aca="false">1/((1+J2421)^F2421)</f>
        <v>1.01397158810224</v>
      </c>
      <c r="L2421" s="41" t="n">
        <f aca="false">IF(AND(D2421, A2421 &lt;= $G$2), $D$5*$D$2*(A2421-E2421)/365.25, 0)</f>
        <v>0</v>
      </c>
      <c r="M2421" s="41" t="n">
        <f aca="false">IF(A2421&lt;=$G$2, $D$5*$D$2*(A2421-E2421)/365.25, 0)</f>
        <v>0</v>
      </c>
      <c r="N2421" s="42" t="n">
        <f aca="false">(L2421*H2421 + M2421*I2421) * K2421</f>
        <v>0</v>
      </c>
      <c r="O2421" s="43" t="n">
        <f aca="false">IF(A2421&lt;=$G$2, $D$2*(1-$D$3), 0)</f>
        <v>0</v>
      </c>
      <c r="P2421" s="44" t="n">
        <f aca="false">O2421*I2421*K2421</f>
        <v>0</v>
      </c>
    </row>
    <row r="2422" customFormat="false" ht="15" hidden="false" customHeight="false" outlineLevel="0" collapsed="false">
      <c r="A2422" s="4" t="n">
        <f aca="false">WORKDAY(A2421, 1)</f>
        <v>47273</v>
      </c>
      <c r="B2422" s="33" t="n">
        <f aca="false">DATE(2000, MONTH(A2422), DAY(A2422))</f>
        <v>36681</v>
      </c>
      <c r="C2422" s="33" t="n">
        <f aca="false">VLOOKUP(B2422, $R$9:$S$13, 2)</f>
        <v>36697</v>
      </c>
      <c r="D2422" s="34" t="n">
        <f aca="false">IF(OR(C2422=B2422, AND(C2422&lt;&gt;C2421, C2421&gt;B2421)), 1, 0)</f>
        <v>0</v>
      </c>
      <c r="E2422" s="4" t="n">
        <f aca="false" t="array" ref="E2422:E2422">INDEX($A$9:A2421, MAX(IF($D$9:D2421=1, ROW(D$9:$D2421)-ROW($D$9)+1, 0)))</f>
        <v>47197</v>
      </c>
      <c r="F2422" s="36" t="n">
        <f aca="false">(A2422-$A$2)/365.25</f>
        <v>9.25119780971937</v>
      </c>
      <c r="G2422" s="37" t="n">
        <f aca="false">INDEX('Default Prob'!$P$5:$P$14,MIN(1+_xlfn.IFNA(MATCH(F2422,'Default Prob'!$F$5:$F$14,1),0),COUNT('Default Prob'!$P$5:$P$14)))</f>
        <v>0.0473961358254833</v>
      </c>
      <c r="H2422" s="37" t="n">
        <f aca="false">H2421*EXP(-G2421*(F2422-F2421))</f>
        <v>0.689380672238207</v>
      </c>
      <c r="I2422" s="38" t="n">
        <f aca="false">H2421-H2422</f>
        <v>0.000268421689031295</v>
      </c>
      <c r="J2422" s="39" t="n">
        <f aca="false">INDEX('Default Prob'!$C$3:$C$20, _xlfn.IFNA(MATCH(F2422, 'Default Prob'!$B$3:$B$20, 1), 1))</f>
        <v>-0.0015</v>
      </c>
      <c r="K2422" s="40" t="n">
        <f aca="false">1/((1+J2422)^F2422)</f>
        <v>1.01398409002114</v>
      </c>
      <c r="L2422" s="41" t="n">
        <f aca="false">IF(AND(D2422, A2422 &lt;= $G$2), $D$5*$D$2*(A2422-E2422)/365.25, 0)</f>
        <v>0</v>
      </c>
      <c r="M2422" s="41" t="n">
        <f aca="false">IF(A2422&lt;=$G$2, $D$5*$D$2*(A2422-E2422)/365.25, 0)</f>
        <v>0</v>
      </c>
      <c r="N2422" s="42" t="n">
        <f aca="false">(L2422*H2422 + M2422*I2422) * K2422</f>
        <v>0</v>
      </c>
      <c r="O2422" s="43" t="n">
        <f aca="false">IF(A2422&lt;=$G$2, $D$2*(1-$D$3), 0)</f>
        <v>0</v>
      </c>
      <c r="P2422" s="44" t="n">
        <f aca="false">O2422*I2422*K2422</f>
        <v>0</v>
      </c>
    </row>
    <row r="2423" customFormat="false" ht="15" hidden="false" customHeight="false" outlineLevel="0" collapsed="false">
      <c r="A2423" s="4" t="n">
        <f aca="false">WORKDAY(A2422, 1)</f>
        <v>47274</v>
      </c>
      <c r="B2423" s="33" t="n">
        <f aca="false">DATE(2000, MONTH(A2423), DAY(A2423))</f>
        <v>36682</v>
      </c>
      <c r="C2423" s="33" t="n">
        <f aca="false">VLOOKUP(B2423, $R$9:$S$13, 2)</f>
        <v>36697</v>
      </c>
      <c r="D2423" s="34" t="n">
        <f aca="false">IF(OR(C2423=B2423, AND(C2423&lt;&gt;C2422, C2422&gt;B2422)), 1, 0)</f>
        <v>0</v>
      </c>
      <c r="E2423" s="4" t="n">
        <f aca="false" t="array" ref="E2423:E2423">INDEX($A$9:A2422, MAX(IF($D$9:D2422=1, ROW(D$9:$D2422)-ROW($D$9)+1, 0)))</f>
        <v>47197</v>
      </c>
      <c r="F2423" s="36" t="n">
        <f aca="false">(A2423-$A$2)/365.25</f>
        <v>9.2539356605065</v>
      </c>
      <c r="G2423" s="37" t="n">
        <f aca="false">INDEX('Default Prob'!$P$5:$P$14,MIN(1+_xlfn.IFNA(MATCH(F2423,'Default Prob'!$F$5:$F$14,1),0),COUNT('Default Prob'!$P$5:$P$14)))</f>
        <v>0.0473961358254833</v>
      </c>
      <c r="H2423" s="37" t="n">
        <f aca="false">H2422*EXP(-G2422*(F2423-F2422))</f>
        <v>0.689291221560253</v>
      </c>
      <c r="I2423" s="38" t="n">
        <f aca="false">H2422-H2423</f>
        <v>8.94506779541837E-005</v>
      </c>
      <c r="J2423" s="39" t="n">
        <f aca="false">INDEX('Default Prob'!$C$3:$C$20, _xlfn.IFNA(MATCH(F2423, 'Default Prob'!$B$3:$B$20, 1), 1))</f>
        <v>-0.0015</v>
      </c>
      <c r="K2423" s="40" t="n">
        <f aca="false">1/((1+J2423)^F2423)</f>
        <v>1.01398825736169</v>
      </c>
      <c r="L2423" s="41" t="n">
        <f aca="false">IF(AND(D2423, A2423 &lt;= $G$2), $D$5*$D$2*(A2423-E2423)/365.25, 0)</f>
        <v>0</v>
      </c>
      <c r="M2423" s="41" t="n">
        <f aca="false">IF(A2423&lt;=$G$2, $D$5*$D$2*(A2423-E2423)/365.25, 0)</f>
        <v>0</v>
      </c>
      <c r="N2423" s="42" t="n">
        <f aca="false">(L2423*H2423 + M2423*I2423) * K2423</f>
        <v>0</v>
      </c>
      <c r="O2423" s="43" t="n">
        <f aca="false">IF(A2423&lt;=$G$2, $D$2*(1-$D$3), 0)</f>
        <v>0</v>
      </c>
      <c r="P2423" s="44" t="n">
        <f aca="false">O2423*I2423*K2423</f>
        <v>0</v>
      </c>
    </row>
    <row r="2424" customFormat="false" ht="15" hidden="false" customHeight="false" outlineLevel="0" collapsed="false">
      <c r="A2424" s="4" t="n">
        <f aca="false">WORKDAY(A2423, 1)</f>
        <v>47275</v>
      </c>
      <c r="B2424" s="33" t="n">
        <f aca="false">DATE(2000, MONTH(A2424), DAY(A2424))</f>
        <v>36683</v>
      </c>
      <c r="C2424" s="33" t="n">
        <f aca="false">VLOOKUP(B2424, $R$9:$S$13, 2)</f>
        <v>36697</v>
      </c>
      <c r="D2424" s="34" t="n">
        <f aca="false">IF(OR(C2424=B2424, AND(C2424&lt;&gt;C2423, C2423&gt;B2423)), 1, 0)</f>
        <v>0</v>
      </c>
      <c r="E2424" s="4" t="n">
        <f aca="false" t="array" ref="E2424:E2424">INDEX($A$9:A2423, MAX(IF($D$9:D2423=1, ROW(D$9:$D2423)-ROW($D$9)+1, 0)))</f>
        <v>47197</v>
      </c>
      <c r="F2424" s="36" t="n">
        <f aca="false">(A2424-$A$2)/365.25</f>
        <v>9.25667351129363</v>
      </c>
      <c r="G2424" s="37" t="n">
        <f aca="false">INDEX('Default Prob'!$P$5:$P$14,MIN(1+_xlfn.IFNA(MATCH(F2424,'Default Prob'!$F$5:$F$14,1),0),COUNT('Default Prob'!$P$5:$P$14)))</f>
        <v>0.0473961358254833</v>
      </c>
      <c r="H2424" s="37" t="n">
        <f aca="false">H2423*EXP(-G2423*(F2424-F2423))</f>
        <v>0.689201782488983</v>
      </c>
      <c r="I2424" s="38" t="n">
        <f aca="false">H2423-H2424</f>
        <v>8.94390712699034E-005</v>
      </c>
      <c r="J2424" s="39" t="n">
        <f aca="false">INDEX('Default Prob'!$C$3:$C$20, _xlfn.IFNA(MATCH(F2424, 'Default Prob'!$B$3:$B$20, 1), 1))</f>
        <v>-0.0015</v>
      </c>
      <c r="K2424" s="40" t="n">
        <f aca="false">1/((1+J2424)^F2424)</f>
        <v>1.01399242471937</v>
      </c>
      <c r="L2424" s="41" t="n">
        <f aca="false">IF(AND(D2424, A2424 &lt;= $G$2), $D$5*$D$2*(A2424-E2424)/365.25, 0)</f>
        <v>0</v>
      </c>
      <c r="M2424" s="41" t="n">
        <f aca="false">IF(A2424&lt;=$G$2, $D$5*$D$2*(A2424-E2424)/365.25, 0)</f>
        <v>0</v>
      </c>
      <c r="N2424" s="42" t="n">
        <f aca="false">(L2424*H2424 + M2424*I2424) * K2424</f>
        <v>0</v>
      </c>
      <c r="O2424" s="43" t="n">
        <f aca="false">IF(A2424&lt;=$G$2, $D$2*(1-$D$3), 0)</f>
        <v>0</v>
      </c>
      <c r="P2424" s="44" t="n">
        <f aca="false">O2424*I2424*K2424</f>
        <v>0</v>
      </c>
    </row>
    <row r="2425" customFormat="false" ht="15" hidden="false" customHeight="false" outlineLevel="0" collapsed="false">
      <c r="A2425" s="4" t="n">
        <f aca="false">WORKDAY(A2424, 1)</f>
        <v>47276</v>
      </c>
      <c r="B2425" s="33" t="n">
        <f aca="false">DATE(2000, MONTH(A2425), DAY(A2425))</f>
        <v>36684</v>
      </c>
      <c r="C2425" s="33" t="n">
        <f aca="false">VLOOKUP(B2425, $R$9:$S$13, 2)</f>
        <v>36697</v>
      </c>
      <c r="D2425" s="34" t="n">
        <f aca="false">IF(OR(C2425=B2425, AND(C2425&lt;&gt;C2424, C2424&gt;B2424)), 1, 0)</f>
        <v>0</v>
      </c>
      <c r="E2425" s="4" t="n">
        <f aca="false" t="array" ref="E2425:E2425">INDEX($A$9:A2424, MAX(IF($D$9:D2424=1, ROW(D$9:$D2424)-ROW($D$9)+1, 0)))</f>
        <v>47197</v>
      </c>
      <c r="F2425" s="36" t="n">
        <f aca="false">(A2425-$A$2)/365.25</f>
        <v>9.25941136208077</v>
      </c>
      <c r="G2425" s="37" t="n">
        <f aca="false">INDEX('Default Prob'!$P$5:$P$14,MIN(1+_xlfn.IFNA(MATCH(F2425,'Default Prob'!$F$5:$F$14,1),0),COUNT('Default Prob'!$P$5:$P$14)))</f>
        <v>0.0473961358254833</v>
      </c>
      <c r="H2425" s="37" t="n">
        <f aca="false">H2424*EXP(-G2424*(F2425-F2424))</f>
        <v>0.689112355022892</v>
      </c>
      <c r="I2425" s="38" t="n">
        <f aca="false">H2424-H2425</f>
        <v>8.94274660917516E-005</v>
      </c>
      <c r="J2425" s="39" t="n">
        <f aca="false">INDEX('Default Prob'!$C$3:$C$20, _xlfn.IFNA(MATCH(F2425, 'Default Prob'!$B$3:$B$20, 1), 1))</f>
        <v>-0.0015</v>
      </c>
      <c r="K2425" s="40" t="n">
        <f aca="false">1/((1+J2425)^F2425)</f>
        <v>1.01399659209418</v>
      </c>
      <c r="L2425" s="41" t="n">
        <f aca="false">IF(AND(D2425, A2425 &lt;= $G$2), $D$5*$D$2*(A2425-E2425)/365.25, 0)</f>
        <v>0</v>
      </c>
      <c r="M2425" s="41" t="n">
        <f aca="false">IF(A2425&lt;=$G$2, $D$5*$D$2*(A2425-E2425)/365.25, 0)</f>
        <v>0</v>
      </c>
      <c r="N2425" s="42" t="n">
        <f aca="false">(L2425*H2425 + M2425*I2425) * K2425</f>
        <v>0</v>
      </c>
      <c r="O2425" s="43" t="n">
        <f aca="false">IF(A2425&lt;=$G$2, $D$2*(1-$D$3), 0)</f>
        <v>0</v>
      </c>
      <c r="P2425" s="44" t="n">
        <f aca="false">O2425*I2425*K2425</f>
        <v>0</v>
      </c>
    </row>
    <row r="2426" customFormat="false" ht="15" hidden="false" customHeight="false" outlineLevel="0" collapsed="false">
      <c r="A2426" s="4" t="n">
        <f aca="false">WORKDAY(A2425, 1)</f>
        <v>47277</v>
      </c>
      <c r="B2426" s="33" t="n">
        <f aca="false">DATE(2000, MONTH(A2426), DAY(A2426))</f>
        <v>36685</v>
      </c>
      <c r="C2426" s="33" t="n">
        <f aca="false">VLOOKUP(B2426, $R$9:$S$13, 2)</f>
        <v>36697</v>
      </c>
      <c r="D2426" s="34" t="n">
        <f aca="false">IF(OR(C2426=B2426, AND(C2426&lt;&gt;C2425, C2425&gt;B2425)), 1, 0)</f>
        <v>0</v>
      </c>
      <c r="E2426" s="4" t="n">
        <f aca="false" t="array" ref="E2426:E2426">INDEX($A$9:A2425, MAX(IF($D$9:D2425=1, ROW(D$9:$D2425)-ROW($D$9)+1, 0)))</f>
        <v>47197</v>
      </c>
      <c r="F2426" s="36" t="n">
        <f aca="false">(A2426-$A$2)/365.25</f>
        <v>9.2621492128679</v>
      </c>
      <c r="G2426" s="37" t="n">
        <f aca="false">INDEX('Default Prob'!$P$5:$P$14,MIN(1+_xlfn.IFNA(MATCH(F2426,'Default Prob'!$F$5:$F$14,1),0),COUNT('Default Prob'!$P$5:$P$14)))</f>
        <v>0.0473961358254833</v>
      </c>
      <c r="H2426" s="37" t="n">
        <f aca="false">H2425*EXP(-G2425*(F2426-F2425))</f>
        <v>0.689022939160472</v>
      </c>
      <c r="I2426" s="38" t="n">
        <f aca="false">H2425-H2426</f>
        <v>8.94158624192842E-005</v>
      </c>
      <c r="J2426" s="39" t="n">
        <f aca="false">INDEX('Default Prob'!$C$3:$C$20, _xlfn.IFNA(MATCH(F2426, 'Default Prob'!$B$3:$B$20, 1), 1))</f>
        <v>-0.0015</v>
      </c>
      <c r="K2426" s="40" t="n">
        <f aca="false">1/((1+J2426)^F2426)</f>
        <v>1.01400075948611</v>
      </c>
      <c r="L2426" s="41" t="n">
        <f aca="false">IF(AND(D2426, A2426 &lt;= $G$2), $D$5*$D$2*(A2426-E2426)/365.25, 0)</f>
        <v>0</v>
      </c>
      <c r="M2426" s="41" t="n">
        <f aca="false">IF(A2426&lt;=$G$2, $D$5*$D$2*(A2426-E2426)/365.25, 0)</f>
        <v>0</v>
      </c>
      <c r="N2426" s="42" t="n">
        <f aca="false">(L2426*H2426 + M2426*I2426) * K2426</f>
        <v>0</v>
      </c>
      <c r="O2426" s="43" t="n">
        <f aca="false">IF(A2426&lt;=$G$2, $D$2*(1-$D$3), 0)</f>
        <v>0</v>
      </c>
      <c r="P2426" s="44" t="n">
        <f aca="false">O2426*I2426*K2426</f>
        <v>0</v>
      </c>
    </row>
    <row r="2427" customFormat="false" ht="15" hidden="false" customHeight="false" outlineLevel="0" collapsed="false">
      <c r="A2427" s="4" t="n">
        <f aca="false">WORKDAY(A2426, 1)</f>
        <v>47280</v>
      </c>
      <c r="B2427" s="33" t="n">
        <f aca="false">DATE(2000, MONTH(A2427), DAY(A2427))</f>
        <v>36688</v>
      </c>
      <c r="C2427" s="33" t="n">
        <f aca="false">VLOOKUP(B2427, $R$9:$S$13, 2)</f>
        <v>36697</v>
      </c>
      <c r="D2427" s="34" t="n">
        <f aca="false">IF(OR(C2427=B2427, AND(C2427&lt;&gt;C2426, C2426&gt;B2426)), 1, 0)</f>
        <v>0</v>
      </c>
      <c r="E2427" s="4" t="n">
        <f aca="false" t="array" ref="E2427:E2427">INDEX($A$9:A2426, MAX(IF($D$9:D2426=1, ROW(D$9:$D2426)-ROW($D$9)+1, 0)))</f>
        <v>47197</v>
      </c>
      <c r="F2427" s="36" t="n">
        <f aca="false">(A2427-$A$2)/365.25</f>
        <v>9.2703627652293</v>
      </c>
      <c r="G2427" s="37" t="n">
        <f aca="false">INDEX('Default Prob'!$P$5:$P$14,MIN(1+_xlfn.IFNA(MATCH(F2427,'Default Prob'!$F$5:$F$14,1),0),COUNT('Default Prob'!$P$5:$P$14)))</f>
        <v>0.0473961358254833</v>
      </c>
      <c r="H2427" s="37" t="n">
        <f aca="false">H2426*EXP(-G2426*(F2427-F2426))</f>
        <v>0.688754761180193</v>
      </c>
      <c r="I2427" s="38" t="n">
        <f aca="false">H2426-H2427</f>
        <v>0.000268177980279227</v>
      </c>
      <c r="J2427" s="39" t="n">
        <f aca="false">INDEX('Default Prob'!$C$3:$C$20, _xlfn.IFNA(MATCH(F2427, 'Default Prob'!$B$3:$B$20, 1), 1))</f>
        <v>-0.0015</v>
      </c>
      <c r="K2427" s="40" t="n">
        <f aca="false">1/((1+J2427)^F2427)</f>
        <v>1.01401326176468</v>
      </c>
      <c r="L2427" s="41" t="n">
        <f aca="false">IF(AND(D2427, A2427 &lt;= $G$2), $D$5*$D$2*(A2427-E2427)/365.25, 0)</f>
        <v>0</v>
      </c>
      <c r="M2427" s="41" t="n">
        <f aca="false">IF(A2427&lt;=$G$2, $D$5*$D$2*(A2427-E2427)/365.25, 0)</f>
        <v>0</v>
      </c>
      <c r="N2427" s="42" t="n">
        <f aca="false">(L2427*H2427 + M2427*I2427) * K2427</f>
        <v>0</v>
      </c>
      <c r="O2427" s="43" t="n">
        <f aca="false">IF(A2427&lt;=$G$2, $D$2*(1-$D$3), 0)</f>
        <v>0</v>
      </c>
      <c r="P2427" s="44" t="n">
        <f aca="false">O2427*I2427*K2427</f>
        <v>0</v>
      </c>
    </row>
    <row r="2428" customFormat="false" ht="15" hidden="false" customHeight="false" outlineLevel="0" collapsed="false">
      <c r="A2428" s="4" t="n">
        <f aca="false">WORKDAY(A2427, 1)</f>
        <v>47281</v>
      </c>
      <c r="B2428" s="33" t="n">
        <f aca="false">DATE(2000, MONTH(A2428), DAY(A2428))</f>
        <v>36689</v>
      </c>
      <c r="C2428" s="33" t="n">
        <f aca="false">VLOOKUP(B2428, $R$9:$S$13, 2)</f>
        <v>36697</v>
      </c>
      <c r="D2428" s="34" t="n">
        <f aca="false">IF(OR(C2428=B2428, AND(C2428&lt;&gt;C2427, C2427&gt;B2427)), 1, 0)</f>
        <v>0</v>
      </c>
      <c r="E2428" s="4" t="n">
        <f aca="false" t="array" ref="E2428:E2428">INDEX($A$9:A2427, MAX(IF($D$9:D2427=1, ROW(D$9:$D2427)-ROW($D$9)+1, 0)))</f>
        <v>47197</v>
      </c>
      <c r="F2428" s="36" t="n">
        <f aca="false">(A2428-$A$2)/365.25</f>
        <v>9.27310061601643</v>
      </c>
      <c r="G2428" s="37" t="n">
        <f aca="false">INDEX('Default Prob'!$P$5:$P$14,MIN(1+_xlfn.IFNA(MATCH(F2428,'Default Prob'!$F$5:$F$14,1),0),COUNT('Default Prob'!$P$5:$P$14)))</f>
        <v>0.0473961358254833</v>
      </c>
      <c r="H2428" s="37" t="n">
        <f aca="false">H2427*EXP(-G2427*(F2428-F2427))</f>
        <v>0.688665391717409</v>
      </c>
      <c r="I2428" s="38" t="n">
        <f aca="false">H2427-H2428</f>
        <v>8.93694627841501E-005</v>
      </c>
      <c r="J2428" s="39" t="n">
        <f aca="false">INDEX('Default Prob'!$C$3:$C$20, _xlfn.IFNA(MATCH(F2428, 'Default Prob'!$B$3:$B$20, 1), 1))</f>
        <v>-0.0015</v>
      </c>
      <c r="K2428" s="40" t="n">
        <f aca="false">1/((1+J2428)^F2428)</f>
        <v>1.01401742922513</v>
      </c>
      <c r="L2428" s="41" t="n">
        <f aca="false">IF(AND(D2428, A2428 &lt;= $G$2), $D$5*$D$2*(A2428-E2428)/365.25, 0)</f>
        <v>0</v>
      </c>
      <c r="M2428" s="41" t="n">
        <f aca="false">IF(A2428&lt;=$G$2, $D$5*$D$2*(A2428-E2428)/365.25, 0)</f>
        <v>0</v>
      </c>
      <c r="N2428" s="42" t="n">
        <f aca="false">(L2428*H2428 + M2428*I2428) * K2428</f>
        <v>0</v>
      </c>
      <c r="O2428" s="43" t="n">
        <f aca="false">IF(A2428&lt;=$G$2, $D$2*(1-$D$3), 0)</f>
        <v>0</v>
      </c>
      <c r="P2428" s="44" t="n">
        <f aca="false">O2428*I2428*K2428</f>
        <v>0</v>
      </c>
    </row>
    <row r="2429" customFormat="false" ht="15" hidden="false" customHeight="false" outlineLevel="0" collapsed="false">
      <c r="A2429" s="4" t="n">
        <f aca="false">WORKDAY(A2428, 1)</f>
        <v>47282</v>
      </c>
      <c r="B2429" s="33" t="n">
        <f aca="false">DATE(2000, MONTH(A2429), DAY(A2429))</f>
        <v>36690</v>
      </c>
      <c r="C2429" s="33" t="n">
        <f aca="false">VLOOKUP(B2429, $R$9:$S$13, 2)</f>
        <v>36697</v>
      </c>
      <c r="D2429" s="34" t="n">
        <f aca="false">IF(OR(C2429=B2429, AND(C2429&lt;&gt;C2428, C2428&gt;B2428)), 1, 0)</f>
        <v>0</v>
      </c>
      <c r="E2429" s="4" t="n">
        <f aca="false" t="array" ref="E2429:E2429">INDEX($A$9:A2428, MAX(IF($D$9:D2428=1, ROW(D$9:$D2428)-ROW($D$9)+1, 0)))</f>
        <v>47197</v>
      </c>
      <c r="F2429" s="36" t="n">
        <f aca="false">(A2429-$A$2)/365.25</f>
        <v>9.27583846680356</v>
      </c>
      <c r="G2429" s="37" t="n">
        <f aca="false">INDEX('Default Prob'!$P$5:$P$14,MIN(1+_xlfn.IFNA(MATCH(F2429,'Default Prob'!$F$5:$F$14,1),0),COUNT('Default Prob'!$P$5:$P$14)))</f>
        <v>0.0473961358254833</v>
      </c>
      <c r="H2429" s="37" t="n">
        <f aca="false">H2428*EXP(-G2428*(F2429-F2428))</f>
        <v>0.688576033850771</v>
      </c>
      <c r="I2429" s="38" t="n">
        <f aca="false">H2428-H2429</f>
        <v>8.93578666381067E-005</v>
      </c>
      <c r="J2429" s="39" t="n">
        <f aca="false">INDEX('Default Prob'!$C$3:$C$20, _xlfn.IFNA(MATCH(F2429, 'Default Prob'!$B$3:$B$20, 1), 1))</f>
        <v>-0.0015</v>
      </c>
      <c r="K2429" s="40" t="n">
        <f aca="false">1/((1+J2429)^F2429)</f>
        <v>1.0140215967027</v>
      </c>
      <c r="L2429" s="41" t="n">
        <f aca="false">IF(AND(D2429, A2429 &lt;= $G$2), $D$5*$D$2*(A2429-E2429)/365.25, 0)</f>
        <v>0</v>
      </c>
      <c r="M2429" s="41" t="n">
        <f aca="false">IF(A2429&lt;=$G$2, $D$5*$D$2*(A2429-E2429)/365.25, 0)</f>
        <v>0</v>
      </c>
      <c r="N2429" s="42" t="n">
        <f aca="false">(L2429*H2429 + M2429*I2429) * K2429</f>
        <v>0</v>
      </c>
      <c r="O2429" s="43" t="n">
        <f aca="false">IF(A2429&lt;=$G$2, $D$2*(1-$D$3), 0)</f>
        <v>0</v>
      </c>
      <c r="P2429" s="44" t="n">
        <f aca="false">O2429*I2429*K2429</f>
        <v>0</v>
      </c>
    </row>
    <row r="2430" customFormat="false" ht="15" hidden="false" customHeight="false" outlineLevel="0" collapsed="false">
      <c r="A2430" s="4" t="n">
        <f aca="false">WORKDAY(A2429, 1)</f>
        <v>47283</v>
      </c>
      <c r="B2430" s="33" t="n">
        <f aca="false">DATE(2000, MONTH(A2430), DAY(A2430))</f>
        <v>36691</v>
      </c>
      <c r="C2430" s="33" t="n">
        <f aca="false">VLOOKUP(B2430, $R$9:$S$13, 2)</f>
        <v>36697</v>
      </c>
      <c r="D2430" s="34" t="n">
        <f aca="false">IF(OR(C2430=B2430, AND(C2430&lt;&gt;C2429, C2429&gt;B2429)), 1, 0)</f>
        <v>0</v>
      </c>
      <c r="E2430" s="4" t="n">
        <f aca="false" t="array" ref="E2430:E2430">INDEX($A$9:A2429, MAX(IF($D$9:D2429=1, ROW(D$9:$D2429)-ROW($D$9)+1, 0)))</f>
        <v>47197</v>
      </c>
      <c r="F2430" s="36" t="n">
        <f aca="false">(A2430-$A$2)/365.25</f>
        <v>9.27857631759069</v>
      </c>
      <c r="G2430" s="37" t="n">
        <f aca="false">INDEX('Default Prob'!$P$5:$P$14,MIN(1+_xlfn.IFNA(MATCH(F2430,'Default Prob'!$F$5:$F$14,1),0),COUNT('Default Prob'!$P$5:$P$14)))</f>
        <v>0.0473961358254833</v>
      </c>
      <c r="H2430" s="37" t="n">
        <f aca="false">H2429*EXP(-G2429*(F2430-F2429))</f>
        <v>0.688486687578774</v>
      </c>
      <c r="I2430" s="38" t="n">
        <f aca="false">H2429-H2430</f>
        <v>8.93462719965266E-005</v>
      </c>
      <c r="J2430" s="39" t="n">
        <f aca="false">INDEX('Default Prob'!$C$3:$C$20, _xlfn.IFNA(MATCH(F2430, 'Default Prob'!$B$3:$B$20, 1), 1))</f>
        <v>-0.0015</v>
      </c>
      <c r="K2430" s="40" t="n">
        <f aca="false">1/((1+J2430)^F2430)</f>
        <v>1.0140257641974</v>
      </c>
      <c r="L2430" s="41" t="n">
        <f aca="false">IF(AND(D2430, A2430 &lt;= $G$2), $D$5*$D$2*(A2430-E2430)/365.25, 0)</f>
        <v>0</v>
      </c>
      <c r="M2430" s="41" t="n">
        <f aca="false">IF(A2430&lt;=$G$2, $D$5*$D$2*(A2430-E2430)/365.25, 0)</f>
        <v>0</v>
      </c>
      <c r="N2430" s="42" t="n">
        <f aca="false">(L2430*H2430 + M2430*I2430) * K2430</f>
        <v>0</v>
      </c>
      <c r="O2430" s="43" t="n">
        <f aca="false">IF(A2430&lt;=$G$2, $D$2*(1-$D$3), 0)</f>
        <v>0</v>
      </c>
      <c r="P2430" s="44" t="n">
        <f aca="false">O2430*I2430*K2430</f>
        <v>0</v>
      </c>
    </row>
    <row r="2431" customFormat="false" ht="15" hidden="false" customHeight="false" outlineLevel="0" collapsed="false">
      <c r="A2431" s="4" t="n">
        <f aca="false">WORKDAY(A2430, 1)</f>
        <v>47284</v>
      </c>
      <c r="B2431" s="33" t="n">
        <f aca="false">DATE(2000, MONTH(A2431), DAY(A2431))</f>
        <v>36692</v>
      </c>
      <c r="C2431" s="33" t="n">
        <f aca="false">VLOOKUP(B2431, $R$9:$S$13, 2)</f>
        <v>36697</v>
      </c>
      <c r="D2431" s="34" t="n">
        <f aca="false">IF(OR(C2431=B2431, AND(C2431&lt;&gt;C2430, C2430&gt;B2430)), 1, 0)</f>
        <v>0</v>
      </c>
      <c r="E2431" s="4" t="n">
        <f aca="false" t="array" ref="E2431:E2431">INDEX($A$9:A2430, MAX(IF($D$9:D2430=1, ROW(D$9:$D2430)-ROW($D$9)+1, 0)))</f>
        <v>47197</v>
      </c>
      <c r="F2431" s="36" t="n">
        <f aca="false">(A2431-$A$2)/365.25</f>
        <v>9.28131416837782</v>
      </c>
      <c r="G2431" s="37" t="n">
        <f aca="false">INDEX('Default Prob'!$P$5:$P$14,MIN(1+_xlfn.IFNA(MATCH(F2431,'Default Prob'!$F$5:$F$14,1),0),COUNT('Default Prob'!$P$5:$P$14)))</f>
        <v>0.0473961358254833</v>
      </c>
      <c r="H2431" s="37" t="n">
        <f aca="false">H2430*EXP(-G2430*(F2431-F2430))</f>
        <v>0.688397352899915</v>
      </c>
      <c r="I2431" s="38" t="n">
        <f aca="false">H2430-H2431</f>
        <v>8.93346788595206E-005</v>
      </c>
      <c r="J2431" s="39" t="n">
        <f aca="false">INDEX('Default Prob'!$C$3:$C$20, _xlfn.IFNA(MATCH(F2431, 'Default Prob'!$B$3:$B$20, 1), 1))</f>
        <v>-0.0015</v>
      </c>
      <c r="K2431" s="40" t="n">
        <f aca="false">1/((1+J2431)^F2431)</f>
        <v>1.01402993170923</v>
      </c>
      <c r="L2431" s="41" t="n">
        <f aca="false">IF(AND(D2431, A2431 &lt;= $G$2), $D$5*$D$2*(A2431-E2431)/365.25, 0)</f>
        <v>0</v>
      </c>
      <c r="M2431" s="41" t="n">
        <f aca="false">IF(A2431&lt;=$G$2, $D$5*$D$2*(A2431-E2431)/365.25, 0)</f>
        <v>0</v>
      </c>
      <c r="N2431" s="42" t="n">
        <f aca="false">(L2431*H2431 + M2431*I2431) * K2431</f>
        <v>0</v>
      </c>
      <c r="O2431" s="43" t="n">
        <f aca="false">IF(A2431&lt;=$G$2, $D$2*(1-$D$3), 0)</f>
        <v>0</v>
      </c>
      <c r="P2431" s="44" t="n">
        <f aca="false">O2431*I2431*K2431</f>
        <v>0</v>
      </c>
    </row>
    <row r="2432" customFormat="false" ht="15" hidden="false" customHeight="false" outlineLevel="0" collapsed="false">
      <c r="A2432" s="4" t="n">
        <f aca="false">WORKDAY(A2431, 1)</f>
        <v>47287</v>
      </c>
      <c r="B2432" s="33" t="n">
        <f aca="false">DATE(2000, MONTH(A2432), DAY(A2432))</f>
        <v>36695</v>
      </c>
      <c r="C2432" s="33" t="n">
        <f aca="false">VLOOKUP(B2432, $R$9:$S$13, 2)</f>
        <v>36697</v>
      </c>
      <c r="D2432" s="34" t="n">
        <f aca="false">IF(OR(C2432=B2432, AND(C2432&lt;&gt;C2431, C2431&gt;B2431)), 1, 0)</f>
        <v>0</v>
      </c>
      <c r="E2432" s="4" t="n">
        <f aca="false" t="array" ref="E2432:E2432">INDEX($A$9:A2431, MAX(IF($D$9:D2431=1, ROW(D$9:$D2431)-ROW($D$9)+1, 0)))</f>
        <v>47197</v>
      </c>
      <c r="F2432" s="36" t="n">
        <f aca="false">(A2432-$A$2)/365.25</f>
        <v>9.28952772073922</v>
      </c>
      <c r="G2432" s="37" t="n">
        <f aca="false">INDEX('Default Prob'!$P$5:$P$14,MIN(1+_xlfn.IFNA(MATCH(F2432,'Default Prob'!$F$5:$F$14,1),0),COUNT('Default Prob'!$P$5:$P$14)))</f>
        <v>0.0473961358254833</v>
      </c>
      <c r="H2432" s="37" t="n">
        <f aca="false">H2431*EXP(-G2431*(F2432-F2431))</f>
        <v>0.688129418407117</v>
      </c>
      <c r="I2432" s="38" t="n">
        <f aca="false">H2431-H2432</f>
        <v>0.00026793449279805</v>
      </c>
      <c r="J2432" s="39" t="n">
        <f aca="false">INDEX('Default Prob'!$C$3:$C$20, _xlfn.IFNA(MATCH(F2432, 'Default Prob'!$B$3:$B$20, 1), 1))</f>
        <v>-0.0015</v>
      </c>
      <c r="K2432" s="40" t="n">
        <f aca="false">1/((1+J2432)^F2432)</f>
        <v>1.01404243434748</v>
      </c>
      <c r="L2432" s="41" t="n">
        <f aca="false">IF(AND(D2432, A2432 &lt;= $G$2), $D$5*$D$2*(A2432-E2432)/365.25, 0)</f>
        <v>0</v>
      </c>
      <c r="M2432" s="41" t="n">
        <f aca="false">IF(A2432&lt;=$G$2, $D$5*$D$2*(A2432-E2432)/365.25, 0)</f>
        <v>0</v>
      </c>
      <c r="N2432" s="42" t="n">
        <f aca="false">(L2432*H2432 + M2432*I2432) * K2432</f>
        <v>0</v>
      </c>
      <c r="O2432" s="43" t="n">
        <f aca="false">IF(A2432&lt;=$G$2, $D$2*(1-$D$3), 0)</f>
        <v>0</v>
      </c>
      <c r="P2432" s="44" t="n">
        <f aca="false">O2432*I2432*K2432</f>
        <v>0</v>
      </c>
    </row>
    <row r="2433" customFormat="false" ht="15" hidden="false" customHeight="false" outlineLevel="0" collapsed="false">
      <c r="A2433" s="4" t="n">
        <f aca="false">WORKDAY(A2432, 1)</f>
        <v>47288</v>
      </c>
      <c r="B2433" s="33" t="n">
        <f aca="false">DATE(2000, MONTH(A2433), DAY(A2433))</f>
        <v>36696</v>
      </c>
      <c r="C2433" s="33" t="n">
        <f aca="false">VLOOKUP(B2433, $R$9:$S$13, 2)</f>
        <v>36697</v>
      </c>
      <c r="D2433" s="34" t="n">
        <f aca="false">IF(OR(C2433=B2433, AND(C2433&lt;&gt;C2432, C2432&gt;B2432)), 1, 0)</f>
        <v>0</v>
      </c>
      <c r="E2433" s="4" t="n">
        <f aca="false" t="array" ref="E2433:E2433">INDEX($A$9:A2432, MAX(IF($D$9:D2432=1, ROW(D$9:$D2432)-ROW($D$9)+1, 0)))</f>
        <v>47197</v>
      </c>
      <c r="F2433" s="36" t="n">
        <f aca="false">(A2433-$A$2)/365.25</f>
        <v>9.29226557152635</v>
      </c>
      <c r="G2433" s="37" t="n">
        <f aca="false">INDEX('Default Prob'!$P$5:$P$14,MIN(1+_xlfn.IFNA(MATCH(F2433,'Default Prob'!$F$5:$F$14,1),0),COUNT('Default Prob'!$P$5:$P$14)))</f>
        <v>0.0473961358254833</v>
      </c>
      <c r="H2433" s="37" t="n">
        <f aca="false">H2432*EXP(-G2432*(F2433-F2432))</f>
        <v>0.688040130085765</v>
      </c>
      <c r="I2433" s="38" t="n">
        <f aca="false">H2432-H2433</f>
        <v>8.92883213521323E-005</v>
      </c>
      <c r="J2433" s="39" t="n">
        <f aca="false">INDEX('Default Prob'!$C$3:$C$20, _xlfn.IFNA(MATCH(F2433, 'Default Prob'!$B$3:$B$20, 1), 1))</f>
        <v>-0.0015</v>
      </c>
      <c r="K2433" s="40" t="n">
        <f aca="false">1/((1+J2433)^F2433)</f>
        <v>1.01404660192782</v>
      </c>
      <c r="L2433" s="41" t="n">
        <f aca="false">IF(AND(D2433, A2433 &lt;= $G$2), $D$5*$D$2*(A2433-E2433)/365.25, 0)</f>
        <v>0</v>
      </c>
      <c r="M2433" s="41" t="n">
        <f aca="false">IF(A2433&lt;=$G$2, $D$5*$D$2*(A2433-E2433)/365.25, 0)</f>
        <v>0</v>
      </c>
      <c r="N2433" s="42" t="n">
        <f aca="false">(L2433*H2433 + M2433*I2433) * K2433</f>
        <v>0</v>
      </c>
      <c r="O2433" s="43" t="n">
        <f aca="false">IF(A2433&lt;=$G$2, $D$2*(1-$D$3), 0)</f>
        <v>0</v>
      </c>
      <c r="P2433" s="44" t="n">
        <f aca="false">O2433*I2433*K2433</f>
        <v>0</v>
      </c>
    </row>
    <row r="2434" customFormat="false" ht="15" hidden="false" customHeight="false" outlineLevel="0" collapsed="false">
      <c r="A2434" s="4" t="n">
        <f aca="false">WORKDAY(A2433, 1)</f>
        <v>47289</v>
      </c>
      <c r="B2434" s="33" t="n">
        <f aca="false">DATE(2000, MONTH(A2434), DAY(A2434))</f>
        <v>36697</v>
      </c>
      <c r="C2434" s="33" t="n">
        <f aca="false">VLOOKUP(B2434, $R$9:$S$13, 2)</f>
        <v>36697</v>
      </c>
      <c r="D2434" s="34" t="n">
        <f aca="false">IF(OR(C2434=B2434, AND(C2434&lt;&gt;C2433, C2433&gt;B2433)), 1, 0)</f>
        <v>1</v>
      </c>
      <c r="E2434" s="4" t="n">
        <f aca="false" t="array" ref="E2434:E2434">INDEX($A$9:A2433, MAX(IF($D$9:D2433=1, ROW(D$9:$D2433)-ROW($D$9)+1, 0)))</f>
        <v>47197</v>
      </c>
      <c r="F2434" s="36" t="n">
        <f aca="false">(A2434-$A$2)/365.25</f>
        <v>9.29500342231348</v>
      </c>
      <c r="G2434" s="37" t="n">
        <f aca="false">INDEX('Default Prob'!$P$5:$P$14,MIN(1+_xlfn.IFNA(MATCH(F2434,'Default Prob'!$F$5:$F$14,1),0),COUNT('Default Prob'!$P$5:$P$14)))</f>
        <v>0.0473961358254833</v>
      </c>
      <c r="H2434" s="37" t="n">
        <f aca="false">H2433*EXP(-G2433*(F2434-F2433))</f>
        <v>0.68795085335003</v>
      </c>
      <c r="I2434" s="38" t="n">
        <f aca="false">H2433-H2434</f>
        <v>8.92767357344448E-005</v>
      </c>
      <c r="J2434" s="39" t="n">
        <f aca="false">INDEX('Default Prob'!$C$3:$C$20, _xlfn.IFNA(MATCH(F2434, 'Default Prob'!$B$3:$B$20, 1), 1))</f>
        <v>-0.0015</v>
      </c>
      <c r="K2434" s="40" t="n">
        <f aca="false">1/((1+J2434)^F2434)</f>
        <v>1.01405076952529</v>
      </c>
      <c r="L2434" s="41" t="n">
        <f aca="false">IF(AND(D2434, A2434 &lt;= $G$2), $D$5*$D$2*(A2434-E2434)/365.25, 0)</f>
        <v>0</v>
      </c>
      <c r="M2434" s="41" t="n">
        <f aca="false">IF(A2434&lt;=$G$2, $D$5*$D$2*(A2434-E2434)/365.25, 0)</f>
        <v>0</v>
      </c>
      <c r="N2434" s="42" t="n">
        <f aca="false">(L2434*H2434 + M2434*I2434) * K2434</f>
        <v>0</v>
      </c>
      <c r="O2434" s="43" t="n">
        <f aca="false">IF(A2434&lt;=$G$2, $D$2*(1-$D$3), 0)</f>
        <v>0</v>
      </c>
      <c r="P2434" s="44" t="n">
        <f aca="false">O2434*I2434*K2434</f>
        <v>0</v>
      </c>
    </row>
    <row r="2435" customFormat="false" ht="15" hidden="false" customHeight="false" outlineLevel="0" collapsed="false">
      <c r="A2435" s="4" t="n">
        <f aca="false">WORKDAY(A2434, 1)</f>
        <v>47290</v>
      </c>
      <c r="B2435" s="33" t="n">
        <f aca="false">DATE(2000, MONTH(A2435), DAY(A2435))</f>
        <v>36698</v>
      </c>
      <c r="C2435" s="33" t="n">
        <f aca="false">VLOOKUP(B2435, $R$9:$S$13, 2)</f>
        <v>36789</v>
      </c>
      <c r="D2435" s="34" t="n">
        <f aca="false">IF(OR(C2435=B2435, AND(C2435&lt;&gt;C2434, C2434&gt;B2434)), 1, 0)</f>
        <v>0</v>
      </c>
      <c r="E2435" s="4" t="n">
        <f aca="false" t="array" ref="E2435:E2435">INDEX($A$9:A2434, MAX(IF($D$9:D2434=1, ROW(D$9:$D2434)-ROW($D$9)+1, 0)))</f>
        <v>47289</v>
      </c>
      <c r="F2435" s="36" t="n">
        <f aca="false">(A2435-$A$2)/365.25</f>
        <v>9.29774127310062</v>
      </c>
      <c r="G2435" s="37" t="n">
        <f aca="false">INDEX('Default Prob'!$P$5:$P$14,MIN(1+_xlfn.IFNA(MATCH(F2435,'Default Prob'!$F$5:$F$14,1),0),COUNT('Default Prob'!$P$5:$P$14)))</f>
        <v>0.0473961358254833</v>
      </c>
      <c r="H2435" s="37" t="n">
        <f aca="false">H2434*EXP(-G2434*(F2435-F2434))</f>
        <v>0.68786158819841</v>
      </c>
      <c r="I2435" s="38" t="n">
        <f aca="false">H2434-H2435</f>
        <v>8.92651516201104E-005</v>
      </c>
      <c r="J2435" s="39" t="n">
        <f aca="false">INDEX('Default Prob'!$C$3:$C$20, _xlfn.IFNA(MATCH(F2435, 'Default Prob'!$B$3:$B$20, 1), 1))</f>
        <v>-0.0015</v>
      </c>
      <c r="K2435" s="40" t="n">
        <f aca="false">1/((1+J2435)^F2435)</f>
        <v>1.01405493713989</v>
      </c>
      <c r="L2435" s="41" t="n">
        <f aca="false">IF(AND(D2435, A2435 &lt;= $G$2), $D$5*$D$2*(A2435-E2435)/365.25, 0)</f>
        <v>0</v>
      </c>
      <c r="M2435" s="41" t="n">
        <f aca="false">IF(A2435&lt;=$G$2, $D$5*$D$2*(A2435-E2435)/365.25, 0)</f>
        <v>0</v>
      </c>
      <c r="N2435" s="42" t="n">
        <f aca="false">(L2435*H2435 + M2435*I2435) * K2435</f>
        <v>0</v>
      </c>
      <c r="O2435" s="43" t="n">
        <f aca="false">IF(A2435&lt;=$G$2, $D$2*(1-$D$3), 0)</f>
        <v>0</v>
      </c>
      <c r="P2435" s="44" t="n">
        <f aca="false">O2435*I2435*K2435</f>
        <v>0</v>
      </c>
    </row>
    <row r="2436" customFormat="false" ht="15" hidden="false" customHeight="false" outlineLevel="0" collapsed="false">
      <c r="A2436" s="4" t="n">
        <f aca="false">WORKDAY(A2435, 1)</f>
        <v>47291</v>
      </c>
      <c r="B2436" s="33" t="n">
        <f aca="false">DATE(2000, MONTH(A2436), DAY(A2436))</f>
        <v>36699</v>
      </c>
      <c r="C2436" s="33" t="n">
        <f aca="false">VLOOKUP(B2436, $R$9:$S$13, 2)</f>
        <v>36789</v>
      </c>
      <c r="D2436" s="34" t="n">
        <f aca="false">IF(OR(C2436=B2436, AND(C2436&lt;&gt;C2435, C2435&gt;B2435)), 1, 0)</f>
        <v>0</v>
      </c>
      <c r="E2436" s="4" t="n">
        <f aca="false" t="array" ref="E2436:E2436">INDEX($A$9:A2435, MAX(IF($D$9:D2435=1, ROW(D$9:$D2435)-ROW($D$9)+1, 0)))</f>
        <v>47289</v>
      </c>
      <c r="F2436" s="36" t="n">
        <f aca="false">(A2436-$A$2)/365.25</f>
        <v>9.30047912388775</v>
      </c>
      <c r="G2436" s="37" t="n">
        <f aca="false">INDEX('Default Prob'!$P$5:$P$14,MIN(1+_xlfn.IFNA(MATCH(F2436,'Default Prob'!$F$5:$F$14,1),0),COUNT('Default Prob'!$P$5:$P$14)))</f>
        <v>0.0473961358254833</v>
      </c>
      <c r="H2436" s="37" t="n">
        <f aca="false">H2435*EXP(-G2435*(F2436-F2435))</f>
        <v>0.687772334629401</v>
      </c>
      <c r="I2436" s="38" t="n">
        <f aca="false">H2435-H2436</f>
        <v>8.92535690087959E-005</v>
      </c>
      <c r="J2436" s="39" t="n">
        <f aca="false">INDEX('Default Prob'!$C$3:$C$20, _xlfn.IFNA(MATCH(F2436, 'Default Prob'!$B$3:$B$20, 1), 1))</f>
        <v>-0.0015</v>
      </c>
      <c r="K2436" s="40" t="n">
        <f aca="false">1/((1+J2436)^F2436)</f>
        <v>1.01405910477161</v>
      </c>
      <c r="L2436" s="41" t="n">
        <f aca="false">IF(AND(D2436, A2436 &lt;= $G$2), $D$5*$D$2*(A2436-E2436)/365.25, 0)</f>
        <v>0</v>
      </c>
      <c r="M2436" s="41" t="n">
        <f aca="false">IF(A2436&lt;=$G$2, $D$5*$D$2*(A2436-E2436)/365.25, 0)</f>
        <v>0</v>
      </c>
      <c r="N2436" s="42" t="n">
        <f aca="false">(L2436*H2436 + M2436*I2436) * K2436</f>
        <v>0</v>
      </c>
      <c r="O2436" s="43" t="n">
        <f aca="false">IF(A2436&lt;=$G$2, $D$2*(1-$D$3), 0)</f>
        <v>0</v>
      </c>
      <c r="P2436" s="44" t="n">
        <f aca="false">O2436*I2436*K2436</f>
        <v>0</v>
      </c>
    </row>
    <row r="2437" customFormat="false" ht="15" hidden="false" customHeight="false" outlineLevel="0" collapsed="false">
      <c r="A2437" s="4" t="n">
        <f aca="false">WORKDAY(A2436, 1)</f>
        <v>47294</v>
      </c>
      <c r="B2437" s="33" t="n">
        <f aca="false">DATE(2000, MONTH(A2437), DAY(A2437))</f>
        <v>36702</v>
      </c>
      <c r="C2437" s="33" t="n">
        <f aca="false">VLOOKUP(B2437, $R$9:$S$13, 2)</f>
        <v>36789</v>
      </c>
      <c r="D2437" s="34" t="n">
        <f aca="false">IF(OR(C2437=B2437, AND(C2437&lt;&gt;C2436, C2436&gt;B2436)), 1, 0)</f>
        <v>0</v>
      </c>
      <c r="E2437" s="4" t="n">
        <f aca="false" t="array" ref="E2437:E2437">INDEX($A$9:A2436, MAX(IF($D$9:D2436=1, ROW(D$9:$D2436)-ROW($D$9)+1, 0)))</f>
        <v>47289</v>
      </c>
      <c r="F2437" s="36" t="n">
        <f aca="false">(A2437-$A$2)/365.25</f>
        <v>9.30869267624914</v>
      </c>
      <c r="G2437" s="37" t="n">
        <f aca="false">INDEX('Default Prob'!$P$5:$P$14,MIN(1+_xlfn.IFNA(MATCH(F2437,'Default Prob'!$F$5:$F$14,1),0),COUNT('Default Prob'!$P$5:$P$14)))</f>
        <v>0.0473961358254833</v>
      </c>
      <c r="H2437" s="37" t="n">
        <f aca="false">H2436*EXP(-G2436*(F2437-F2436))</f>
        <v>0.687504643403014</v>
      </c>
      <c r="I2437" s="38" t="n">
        <f aca="false">H2436-H2437</f>
        <v>0.000267691226387257</v>
      </c>
      <c r="J2437" s="39" t="n">
        <f aca="false">INDEX('Default Prob'!$C$3:$C$20, _xlfn.IFNA(MATCH(F2437, 'Default Prob'!$B$3:$B$20, 1), 1))</f>
        <v>-0.0015</v>
      </c>
      <c r="K2437" s="40" t="n">
        <f aca="false">1/((1+J2437)^F2437)</f>
        <v>1.01407160776956</v>
      </c>
      <c r="L2437" s="41" t="n">
        <f aca="false">IF(AND(D2437, A2437 &lt;= $G$2), $D$5*$D$2*(A2437-E2437)/365.25, 0)</f>
        <v>0</v>
      </c>
      <c r="M2437" s="41" t="n">
        <f aca="false">IF(A2437&lt;=$G$2, $D$5*$D$2*(A2437-E2437)/365.25, 0)</f>
        <v>0</v>
      </c>
      <c r="N2437" s="42" t="n">
        <f aca="false">(L2437*H2437 + M2437*I2437) * K2437</f>
        <v>0</v>
      </c>
      <c r="O2437" s="43" t="n">
        <f aca="false">IF(A2437&lt;=$G$2, $D$2*(1-$D$3), 0)</f>
        <v>0</v>
      </c>
      <c r="P2437" s="44" t="n">
        <f aca="false">O2437*I2437*K2437</f>
        <v>0</v>
      </c>
    </row>
    <row r="2438" customFormat="false" ht="15" hidden="false" customHeight="false" outlineLevel="0" collapsed="false">
      <c r="A2438" s="4" t="n">
        <f aca="false">WORKDAY(A2437, 1)</f>
        <v>47295</v>
      </c>
      <c r="B2438" s="33" t="n">
        <f aca="false">DATE(2000, MONTH(A2438), DAY(A2438))</f>
        <v>36703</v>
      </c>
      <c r="C2438" s="33" t="n">
        <f aca="false">VLOOKUP(B2438, $R$9:$S$13, 2)</f>
        <v>36789</v>
      </c>
      <c r="D2438" s="34" t="n">
        <f aca="false">IF(OR(C2438=B2438, AND(C2438&lt;&gt;C2437, C2437&gt;B2437)), 1, 0)</f>
        <v>0</v>
      </c>
      <c r="E2438" s="4" t="n">
        <f aca="false" t="array" ref="E2438:E2438">INDEX($A$9:A2437, MAX(IF($D$9:D2437=1, ROW(D$9:$D2437)-ROW($D$9)+1, 0)))</f>
        <v>47289</v>
      </c>
      <c r="F2438" s="36" t="n">
        <f aca="false">(A2438-$A$2)/365.25</f>
        <v>9.31143052703628</v>
      </c>
      <c r="G2438" s="37" t="n">
        <f aca="false">INDEX('Default Prob'!$P$5:$P$14,MIN(1+_xlfn.IFNA(MATCH(F2438,'Default Prob'!$F$5:$F$14,1),0),COUNT('Default Prob'!$P$5:$P$14)))</f>
        <v>0.0473961358254833</v>
      </c>
      <c r="H2438" s="37" t="n">
        <f aca="false">H2437*EXP(-G2437*(F2438-F2437))</f>
        <v>0.687415436149423</v>
      </c>
      <c r="I2438" s="38" t="n">
        <f aca="false">H2437-H2438</f>
        <v>8.92072535909616E-005</v>
      </c>
      <c r="J2438" s="39" t="n">
        <f aca="false">INDEX('Default Prob'!$C$3:$C$20, _xlfn.IFNA(MATCH(F2438, 'Default Prob'!$B$3:$B$20, 1), 1))</f>
        <v>-0.0015</v>
      </c>
      <c r="K2438" s="40" t="n">
        <f aca="false">1/((1+J2438)^F2438)</f>
        <v>1.0140757754698</v>
      </c>
      <c r="L2438" s="41" t="n">
        <f aca="false">IF(AND(D2438, A2438 &lt;= $G$2), $D$5*$D$2*(A2438-E2438)/365.25, 0)</f>
        <v>0</v>
      </c>
      <c r="M2438" s="41" t="n">
        <f aca="false">IF(A2438&lt;=$G$2, $D$5*$D$2*(A2438-E2438)/365.25, 0)</f>
        <v>0</v>
      </c>
      <c r="N2438" s="42" t="n">
        <f aca="false">(L2438*H2438 + M2438*I2438) * K2438</f>
        <v>0</v>
      </c>
      <c r="O2438" s="43" t="n">
        <f aca="false">IF(A2438&lt;=$G$2, $D$2*(1-$D$3), 0)</f>
        <v>0</v>
      </c>
      <c r="P2438" s="44" t="n">
        <f aca="false">O2438*I2438*K2438</f>
        <v>0</v>
      </c>
    </row>
    <row r="2439" customFormat="false" ht="15" hidden="false" customHeight="false" outlineLevel="0" collapsed="false">
      <c r="A2439" s="4" t="n">
        <f aca="false">WORKDAY(A2438, 1)</f>
        <v>47296</v>
      </c>
      <c r="B2439" s="33" t="n">
        <f aca="false">DATE(2000, MONTH(A2439), DAY(A2439))</f>
        <v>36704</v>
      </c>
      <c r="C2439" s="33" t="n">
        <f aca="false">VLOOKUP(B2439, $R$9:$S$13, 2)</f>
        <v>36789</v>
      </c>
      <c r="D2439" s="34" t="n">
        <f aca="false">IF(OR(C2439=B2439, AND(C2439&lt;&gt;C2438, C2438&gt;B2438)), 1, 0)</f>
        <v>0</v>
      </c>
      <c r="E2439" s="4" t="n">
        <f aca="false" t="array" ref="E2439:E2439">INDEX($A$9:A2438, MAX(IF($D$9:D2438=1, ROW(D$9:$D2438)-ROW($D$9)+1, 0)))</f>
        <v>47289</v>
      </c>
      <c r="F2439" s="36" t="n">
        <f aca="false">(A2439-$A$2)/365.25</f>
        <v>9.31416837782341</v>
      </c>
      <c r="G2439" s="37" t="n">
        <f aca="false">INDEX('Default Prob'!$P$5:$P$14,MIN(1+_xlfn.IFNA(MATCH(F2439,'Default Prob'!$F$5:$F$14,1),0),COUNT('Default Prob'!$P$5:$P$14)))</f>
        <v>0.0473961358254833</v>
      </c>
      <c r="H2439" s="37" t="n">
        <f aca="false">H2438*EXP(-G2438*(F2439-F2438))</f>
        <v>0.687326240470931</v>
      </c>
      <c r="I2439" s="38" t="n">
        <f aca="false">H2438-H2439</f>
        <v>8.91956784921932E-005</v>
      </c>
      <c r="J2439" s="39" t="n">
        <f aca="false">INDEX('Default Prob'!$C$3:$C$20, _xlfn.IFNA(MATCH(F2439, 'Default Prob'!$B$3:$B$20, 1), 1))</f>
        <v>-0.0015</v>
      </c>
      <c r="K2439" s="40" t="n">
        <f aca="false">1/((1+J2439)^F2439)</f>
        <v>1.01407994318717</v>
      </c>
      <c r="L2439" s="41" t="n">
        <f aca="false">IF(AND(D2439, A2439 &lt;= $G$2), $D$5*$D$2*(A2439-E2439)/365.25, 0)</f>
        <v>0</v>
      </c>
      <c r="M2439" s="41" t="n">
        <f aca="false">IF(A2439&lt;=$G$2, $D$5*$D$2*(A2439-E2439)/365.25, 0)</f>
        <v>0</v>
      </c>
      <c r="N2439" s="42" t="n">
        <f aca="false">(L2439*H2439 + M2439*I2439) * K2439</f>
        <v>0</v>
      </c>
      <c r="O2439" s="43" t="n">
        <f aca="false">IF(A2439&lt;=$G$2, $D$2*(1-$D$3), 0)</f>
        <v>0</v>
      </c>
      <c r="P2439" s="44" t="n">
        <f aca="false">O2439*I2439*K2439</f>
        <v>0</v>
      </c>
    </row>
    <row r="2440" customFormat="false" ht="15" hidden="false" customHeight="false" outlineLevel="0" collapsed="false">
      <c r="A2440" s="4" t="n">
        <f aca="false">WORKDAY(A2439, 1)</f>
        <v>47297</v>
      </c>
      <c r="B2440" s="33" t="n">
        <f aca="false">DATE(2000, MONTH(A2440), DAY(A2440))</f>
        <v>36705</v>
      </c>
      <c r="C2440" s="33" t="n">
        <f aca="false">VLOOKUP(B2440, $R$9:$S$13, 2)</f>
        <v>36789</v>
      </c>
      <c r="D2440" s="34" t="n">
        <f aca="false">IF(OR(C2440=B2440, AND(C2440&lt;&gt;C2439, C2439&gt;B2439)), 1, 0)</f>
        <v>0</v>
      </c>
      <c r="E2440" s="4" t="n">
        <f aca="false" t="array" ref="E2440:E2440">INDEX($A$9:A2439, MAX(IF($D$9:D2439=1, ROW(D$9:$D2439)-ROW($D$9)+1, 0)))</f>
        <v>47289</v>
      </c>
      <c r="F2440" s="36" t="n">
        <f aca="false">(A2440-$A$2)/365.25</f>
        <v>9.31690622861054</v>
      </c>
      <c r="G2440" s="37" t="n">
        <f aca="false">INDEX('Default Prob'!$P$5:$P$14,MIN(1+_xlfn.IFNA(MATCH(F2440,'Default Prob'!$F$5:$F$14,1),0),COUNT('Default Prob'!$P$5:$P$14)))</f>
        <v>0.0473961358254833</v>
      </c>
      <c r="H2440" s="37" t="n">
        <f aca="false">H2439*EXP(-G2439*(F2440-F2439))</f>
        <v>0.687237056366035</v>
      </c>
      <c r="I2440" s="38" t="n">
        <f aca="false">H2439-H2440</f>
        <v>8.91841048955566E-005</v>
      </c>
      <c r="J2440" s="39" t="n">
        <f aca="false">INDEX('Default Prob'!$C$3:$C$20, _xlfn.IFNA(MATCH(F2440, 'Default Prob'!$B$3:$B$20, 1), 1))</f>
        <v>-0.0015</v>
      </c>
      <c r="K2440" s="40" t="n">
        <f aca="false">1/((1+J2440)^F2440)</f>
        <v>1.01408411092166</v>
      </c>
      <c r="L2440" s="41" t="n">
        <f aca="false">IF(AND(D2440, A2440 &lt;= $G$2), $D$5*$D$2*(A2440-E2440)/365.25, 0)</f>
        <v>0</v>
      </c>
      <c r="M2440" s="41" t="n">
        <f aca="false">IF(A2440&lt;=$G$2, $D$5*$D$2*(A2440-E2440)/365.25, 0)</f>
        <v>0</v>
      </c>
      <c r="N2440" s="42" t="n">
        <f aca="false">(L2440*H2440 + M2440*I2440) * K2440</f>
        <v>0</v>
      </c>
      <c r="O2440" s="43" t="n">
        <f aca="false">IF(A2440&lt;=$G$2, $D$2*(1-$D$3), 0)</f>
        <v>0</v>
      </c>
      <c r="P2440" s="44" t="n">
        <f aca="false">O2440*I2440*K2440</f>
        <v>0</v>
      </c>
    </row>
    <row r="2441" customFormat="false" ht="15" hidden="false" customHeight="false" outlineLevel="0" collapsed="false">
      <c r="A2441" s="4" t="n">
        <f aca="false">WORKDAY(A2440, 1)</f>
        <v>47298</v>
      </c>
      <c r="B2441" s="33" t="n">
        <f aca="false">DATE(2000, MONTH(A2441), DAY(A2441))</f>
        <v>36706</v>
      </c>
      <c r="C2441" s="33" t="n">
        <f aca="false">VLOOKUP(B2441, $R$9:$S$13, 2)</f>
        <v>36789</v>
      </c>
      <c r="D2441" s="34" t="n">
        <f aca="false">IF(OR(C2441=B2441, AND(C2441&lt;&gt;C2440, C2440&gt;B2440)), 1, 0)</f>
        <v>0</v>
      </c>
      <c r="E2441" s="4" t="n">
        <f aca="false" t="array" ref="E2441:E2441">INDEX($A$9:A2440, MAX(IF($D$9:D2440=1, ROW(D$9:$D2440)-ROW($D$9)+1, 0)))</f>
        <v>47289</v>
      </c>
      <c r="F2441" s="36" t="n">
        <f aca="false">(A2441-$A$2)/365.25</f>
        <v>9.31964407939767</v>
      </c>
      <c r="G2441" s="37" t="n">
        <f aca="false">INDEX('Default Prob'!$P$5:$P$14,MIN(1+_xlfn.IFNA(MATCH(F2441,'Default Prob'!$F$5:$F$14,1),0),COUNT('Default Prob'!$P$5:$P$14)))</f>
        <v>0.0473961358254833</v>
      </c>
      <c r="H2441" s="37" t="n">
        <f aca="false">H2440*EXP(-G2440*(F2441-F2440))</f>
        <v>0.687147883833235</v>
      </c>
      <c r="I2441" s="38" t="n">
        <f aca="false">H2440-H2441</f>
        <v>8.91725328004966E-005</v>
      </c>
      <c r="J2441" s="39" t="n">
        <f aca="false">INDEX('Default Prob'!$C$3:$C$20, _xlfn.IFNA(MATCH(F2441, 'Default Prob'!$B$3:$B$20, 1), 1))</f>
        <v>-0.0015</v>
      </c>
      <c r="K2441" s="40" t="n">
        <f aca="false">1/((1+J2441)^F2441)</f>
        <v>1.01408827867329</v>
      </c>
      <c r="L2441" s="41" t="n">
        <f aca="false">IF(AND(D2441, A2441 &lt;= $G$2), $D$5*$D$2*(A2441-E2441)/365.25, 0)</f>
        <v>0</v>
      </c>
      <c r="M2441" s="41" t="n">
        <f aca="false">IF(A2441&lt;=$G$2, $D$5*$D$2*(A2441-E2441)/365.25, 0)</f>
        <v>0</v>
      </c>
      <c r="N2441" s="42" t="n">
        <f aca="false">(L2441*H2441 + M2441*I2441) * K2441</f>
        <v>0</v>
      </c>
      <c r="O2441" s="43" t="n">
        <f aca="false">IF(A2441&lt;=$G$2, $D$2*(1-$D$3), 0)</f>
        <v>0</v>
      </c>
      <c r="P2441" s="44" t="n">
        <f aca="false">O2441*I2441*K2441</f>
        <v>0</v>
      </c>
    </row>
    <row r="2442" customFormat="false" ht="15" hidden="false" customHeight="false" outlineLevel="0" collapsed="false">
      <c r="A2442" s="4" t="n">
        <f aca="false">WORKDAY(A2441, 1)</f>
        <v>47301</v>
      </c>
      <c r="B2442" s="33" t="n">
        <f aca="false">DATE(2000, MONTH(A2442), DAY(A2442))</f>
        <v>36709</v>
      </c>
      <c r="C2442" s="33" t="n">
        <f aca="false">VLOOKUP(B2442, $R$9:$S$13, 2)</f>
        <v>36789</v>
      </c>
      <c r="D2442" s="34" t="n">
        <f aca="false">IF(OR(C2442=B2442, AND(C2442&lt;&gt;C2441, C2441&gt;B2441)), 1, 0)</f>
        <v>0</v>
      </c>
      <c r="E2442" s="4" t="n">
        <f aca="false" t="array" ref="E2442:E2442">INDEX($A$9:A2441, MAX(IF($D$9:D2441=1, ROW(D$9:$D2441)-ROW($D$9)+1, 0)))</f>
        <v>47289</v>
      </c>
      <c r="F2442" s="36" t="n">
        <f aca="false">(A2442-$A$2)/365.25</f>
        <v>9.32785763175907</v>
      </c>
      <c r="G2442" s="37" t="n">
        <f aca="false">INDEX('Default Prob'!$P$5:$P$14,MIN(1+_xlfn.IFNA(MATCH(F2442,'Default Prob'!$F$5:$F$14,1),0),COUNT('Default Prob'!$P$5:$P$14)))</f>
        <v>0.0473961358254833</v>
      </c>
      <c r="H2442" s="37" t="n">
        <f aca="false">H2441*EXP(-G2441*(F2442-F2441))</f>
        <v>0.686880435652389</v>
      </c>
      <c r="I2442" s="38" t="n">
        <f aca="false">H2441-H2442</f>
        <v>0.000267448180845786</v>
      </c>
      <c r="J2442" s="39" t="n">
        <f aca="false">INDEX('Default Prob'!$C$3:$C$20, _xlfn.IFNA(MATCH(F2442, 'Default Prob'!$B$3:$B$20, 1), 1))</f>
        <v>-0.0015</v>
      </c>
      <c r="K2442" s="40" t="n">
        <f aca="false">1/((1+J2442)^F2442)</f>
        <v>1.01410078203094</v>
      </c>
      <c r="L2442" s="41" t="n">
        <f aca="false">IF(AND(D2442, A2442 &lt;= $G$2), $D$5*$D$2*(A2442-E2442)/365.25, 0)</f>
        <v>0</v>
      </c>
      <c r="M2442" s="41" t="n">
        <f aca="false">IF(A2442&lt;=$G$2, $D$5*$D$2*(A2442-E2442)/365.25, 0)</f>
        <v>0</v>
      </c>
      <c r="N2442" s="42" t="n">
        <f aca="false">(L2442*H2442 + M2442*I2442) * K2442</f>
        <v>0</v>
      </c>
      <c r="O2442" s="43" t="n">
        <f aca="false">IF(A2442&lt;=$G$2, $D$2*(1-$D$3), 0)</f>
        <v>0</v>
      </c>
      <c r="P2442" s="44" t="n">
        <f aca="false">O2442*I2442*K2442</f>
        <v>0</v>
      </c>
    </row>
    <row r="2443" customFormat="false" ht="15" hidden="false" customHeight="false" outlineLevel="0" collapsed="false">
      <c r="A2443" s="4" t="n">
        <f aca="false">WORKDAY(A2442, 1)</f>
        <v>47302</v>
      </c>
      <c r="B2443" s="33" t="n">
        <f aca="false">DATE(2000, MONTH(A2443), DAY(A2443))</f>
        <v>36710</v>
      </c>
      <c r="C2443" s="33" t="n">
        <f aca="false">VLOOKUP(B2443, $R$9:$S$13, 2)</f>
        <v>36789</v>
      </c>
      <c r="D2443" s="34" t="n">
        <f aca="false">IF(OR(C2443=B2443, AND(C2443&lt;&gt;C2442, C2442&gt;B2442)), 1, 0)</f>
        <v>0</v>
      </c>
      <c r="E2443" s="4" t="n">
        <f aca="false" t="array" ref="E2443:E2443">INDEX($A$9:A2442, MAX(IF($D$9:D2442=1, ROW(D$9:$D2442)-ROW($D$9)+1, 0)))</f>
        <v>47289</v>
      </c>
      <c r="F2443" s="36" t="n">
        <f aca="false">(A2443-$A$2)/365.25</f>
        <v>9.3305954825462</v>
      </c>
      <c r="G2443" s="37" t="n">
        <f aca="false">INDEX('Default Prob'!$P$5:$P$14,MIN(1+_xlfn.IFNA(MATCH(F2443,'Default Prob'!$F$5:$F$14,1),0),COUNT('Default Prob'!$P$5:$P$14)))</f>
        <v>0.0473961358254833</v>
      </c>
      <c r="H2443" s="37" t="n">
        <f aca="false">H2442*EXP(-G2442*(F2443-F2442))</f>
        <v>0.686791309392955</v>
      </c>
      <c r="I2443" s="38" t="n">
        <f aca="false">H2442-H2443</f>
        <v>8.91262594338027E-005</v>
      </c>
      <c r="J2443" s="39" t="n">
        <f aca="false">INDEX('Default Prob'!$C$3:$C$20, _xlfn.IFNA(MATCH(F2443, 'Default Prob'!$B$3:$B$20, 1), 1))</f>
        <v>-0.0015</v>
      </c>
      <c r="K2443" s="40" t="n">
        <f aca="false">1/((1+J2443)^F2443)</f>
        <v>1.01410494985108</v>
      </c>
      <c r="L2443" s="41" t="n">
        <f aca="false">IF(AND(D2443, A2443 &lt;= $G$2), $D$5*$D$2*(A2443-E2443)/365.25, 0)</f>
        <v>0</v>
      </c>
      <c r="M2443" s="41" t="n">
        <f aca="false">IF(A2443&lt;=$G$2, $D$5*$D$2*(A2443-E2443)/365.25, 0)</f>
        <v>0</v>
      </c>
      <c r="N2443" s="42" t="n">
        <f aca="false">(L2443*H2443 + M2443*I2443) * K2443</f>
        <v>0</v>
      </c>
      <c r="O2443" s="43" t="n">
        <f aca="false">IF(A2443&lt;=$G$2, $D$2*(1-$D$3), 0)</f>
        <v>0</v>
      </c>
      <c r="P2443" s="44" t="n">
        <f aca="false">O2443*I2443*K2443</f>
        <v>0</v>
      </c>
    </row>
    <row r="2444" customFormat="false" ht="15" hidden="false" customHeight="false" outlineLevel="0" collapsed="false">
      <c r="A2444" s="4" t="n">
        <f aca="false">WORKDAY(A2443, 1)</f>
        <v>47303</v>
      </c>
      <c r="B2444" s="33" t="n">
        <f aca="false">DATE(2000, MONTH(A2444), DAY(A2444))</f>
        <v>36711</v>
      </c>
      <c r="C2444" s="33" t="n">
        <f aca="false">VLOOKUP(B2444, $R$9:$S$13, 2)</f>
        <v>36789</v>
      </c>
      <c r="D2444" s="34" t="n">
        <f aca="false">IF(OR(C2444=B2444, AND(C2444&lt;&gt;C2443, C2443&gt;B2443)), 1, 0)</f>
        <v>0</v>
      </c>
      <c r="E2444" s="4" t="n">
        <f aca="false" t="array" ref="E2444:E2444">INDEX($A$9:A2443, MAX(IF($D$9:D2443=1, ROW(D$9:$D2443)-ROW($D$9)+1, 0)))</f>
        <v>47289</v>
      </c>
      <c r="F2444" s="36" t="n">
        <f aca="false">(A2444-$A$2)/365.25</f>
        <v>9.33333333333333</v>
      </c>
      <c r="G2444" s="37" t="n">
        <f aca="false">INDEX('Default Prob'!$P$5:$P$14,MIN(1+_xlfn.IFNA(MATCH(F2444,'Default Prob'!$F$5:$F$14,1),0),COUNT('Default Prob'!$P$5:$P$14)))</f>
        <v>0.0473961358254833</v>
      </c>
      <c r="H2444" s="37" t="n">
        <f aca="false">H2443*EXP(-G2443*(F2444-F2443))</f>
        <v>0.686702194698111</v>
      </c>
      <c r="I2444" s="38" t="n">
        <f aca="false">H2443-H2444</f>
        <v>8.91146948446275E-005</v>
      </c>
      <c r="J2444" s="39" t="n">
        <f aca="false">INDEX('Default Prob'!$C$3:$C$20, _xlfn.IFNA(MATCH(F2444, 'Default Prob'!$B$3:$B$20, 1), 1))</f>
        <v>-0.0015</v>
      </c>
      <c r="K2444" s="40" t="n">
        <f aca="false">1/((1+J2444)^F2444)</f>
        <v>1.01410911768835</v>
      </c>
      <c r="L2444" s="41" t="n">
        <f aca="false">IF(AND(D2444, A2444 &lt;= $G$2), $D$5*$D$2*(A2444-E2444)/365.25, 0)</f>
        <v>0</v>
      </c>
      <c r="M2444" s="41" t="n">
        <f aca="false">IF(A2444&lt;=$G$2, $D$5*$D$2*(A2444-E2444)/365.25, 0)</f>
        <v>0</v>
      </c>
      <c r="N2444" s="42" t="n">
        <f aca="false">(L2444*H2444 + M2444*I2444) * K2444</f>
        <v>0</v>
      </c>
      <c r="O2444" s="43" t="n">
        <f aca="false">IF(A2444&lt;=$G$2, $D$2*(1-$D$3), 0)</f>
        <v>0</v>
      </c>
      <c r="P2444" s="44" t="n">
        <f aca="false">O2444*I2444*K2444</f>
        <v>0</v>
      </c>
    </row>
    <row r="2445" customFormat="false" ht="15" hidden="false" customHeight="false" outlineLevel="0" collapsed="false">
      <c r="A2445" s="4" t="n">
        <f aca="false">WORKDAY(A2444, 1)</f>
        <v>47304</v>
      </c>
      <c r="B2445" s="33" t="n">
        <f aca="false">DATE(2000, MONTH(A2445), DAY(A2445))</f>
        <v>36712</v>
      </c>
      <c r="C2445" s="33" t="n">
        <f aca="false">VLOOKUP(B2445, $R$9:$S$13, 2)</f>
        <v>36789</v>
      </c>
      <c r="D2445" s="34" t="n">
        <f aca="false">IF(OR(C2445=B2445, AND(C2445&lt;&gt;C2444, C2444&gt;B2444)), 1, 0)</f>
        <v>0</v>
      </c>
      <c r="E2445" s="4" t="n">
        <f aca="false" t="array" ref="E2445:E2445">INDEX($A$9:A2444, MAX(IF($D$9:D2444=1, ROW(D$9:$D2444)-ROW($D$9)+1, 0)))</f>
        <v>47289</v>
      </c>
      <c r="F2445" s="36" t="n">
        <f aca="false">(A2445-$A$2)/365.25</f>
        <v>9.33607118412047</v>
      </c>
      <c r="G2445" s="37" t="n">
        <f aca="false">INDEX('Default Prob'!$P$5:$P$14,MIN(1+_xlfn.IFNA(MATCH(F2445,'Default Prob'!$F$5:$F$14,1),0),COUNT('Default Prob'!$P$5:$P$14)))</f>
        <v>0.0473961358254833</v>
      </c>
      <c r="H2445" s="37" t="n">
        <f aca="false">H2444*EXP(-G2444*(F2445-F2444))</f>
        <v>0.686613091566355</v>
      </c>
      <c r="I2445" s="38" t="n">
        <f aca="false">H2444-H2445</f>
        <v>8.91031317558078E-005</v>
      </c>
      <c r="J2445" s="39" t="n">
        <f aca="false">INDEX('Default Prob'!$C$3:$C$20, _xlfn.IFNA(MATCH(F2445, 'Default Prob'!$B$3:$B$20, 1), 1))</f>
        <v>-0.0015</v>
      </c>
      <c r="K2445" s="40" t="n">
        <f aca="false">1/((1+J2445)^F2445)</f>
        <v>1.01411328554275</v>
      </c>
      <c r="L2445" s="41" t="n">
        <f aca="false">IF(AND(D2445, A2445 &lt;= $G$2), $D$5*$D$2*(A2445-E2445)/365.25, 0)</f>
        <v>0</v>
      </c>
      <c r="M2445" s="41" t="n">
        <f aca="false">IF(A2445&lt;=$G$2, $D$5*$D$2*(A2445-E2445)/365.25, 0)</f>
        <v>0</v>
      </c>
      <c r="N2445" s="42" t="n">
        <f aca="false">(L2445*H2445 + M2445*I2445) * K2445</f>
        <v>0</v>
      </c>
      <c r="O2445" s="43" t="n">
        <f aca="false">IF(A2445&lt;=$G$2, $D$2*(1-$D$3), 0)</f>
        <v>0</v>
      </c>
      <c r="P2445" s="44" t="n">
        <f aca="false">O2445*I2445*K2445</f>
        <v>0</v>
      </c>
    </row>
    <row r="2446" customFormat="false" ht="15" hidden="false" customHeight="false" outlineLevel="0" collapsed="false">
      <c r="A2446" s="4" t="n">
        <f aca="false">WORKDAY(A2445, 1)</f>
        <v>47305</v>
      </c>
      <c r="B2446" s="33" t="n">
        <f aca="false">DATE(2000, MONTH(A2446), DAY(A2446))</f>
        <v>36713</v>
      </c>
      <c r="C2446" s="33" t="n">
        <f aca="false">VLOOKUP(B2446, $R$9:$S$13, 2)</f>
        <v>36789</v>
      </c>
      <c r="D2446" s="34" t="n">
        <f aca="false">IF(OR(C2446=B2446, AND(C2446&lt;&gt;C2445, C2445&gt;B2445)), 1, 0)</f>
        <v>0</v>
      </c>
      <c r="E2446" s="4" t="n">
        <f aca="false" t="array" ref="E2446:E2446">INDEX($A$9:A2445, MAX(IF($D$9:D2445=1, ROW(D$9:$D2445)-ROW($D$9)+1, 0)))</f>
        <v>47289</v>
      </c>
      <c r="F2446" s="36" t="n">
        <f aca="false">(A2446-$A$2)/365.25</f>
        <v>9.3388090349076</v>
      </c>
      <c r="G2446" s="37" t="n">
        <f aca="false">INDEX('Default Prob'!$P$5:$P$14,MIN(1+_xlfn.IFNA(MATCH(F2446,'Default Prob'!$F$5:$F$14,1),0),COUNT('Default Prob'!$P$5:$P$14)))</f>
        <v>0.0473961358254833</v>
      </c>
      <c r="H2446" s="37" t="n">
        <f aca="false">H2445*EXP(-G2445*(F2446-F2445))</f>
        <v>0.686523999996187</v>
      </c>
      <c r="I2446" s="38" t="n">
        <f aca="false">H2445-H2446</f>
        <v>8.90915701675654E-005</v>
      </c>
      <c r="J2446" s="39" t="n">
        <f aca="false">INDEX('Default Prob'!$C$3:$C$20, _xlfn.IFNA(MATCH(F2446, 'Default Prob'!$B$3:$B$20, 1), 1))</f>
        <v>-0.0015</v>
      </c>
      <c r="K2446" s="40" t="n">
        <f aca="false">1/((1+J2446)^F2446)</f>
        <v>1.01411745341428</v>
      </c>
      <c r="L2446" s="41" t="n">
        <f aca="false">IF(AND(D2446, A2446 &lt;= $G$2), $D$5*$D$2*(A2446-E2446)/365.25, 0)</f>
        <v>0</v>
      </c>
      <c r="M2446" s="41" t="n">
        <f aca="false">IF(A2446&lt;=$G$2, $D$5*$D$2*(A2446-E2446)/365.25, 0)</f>
        <v>0</v>
      </c>
      <c r="N2446" s="42" t="n">
        <f aca="false">(L2446*H2446 + M2446*I2446) * K2446</f>
        <v>0</v>
      </c>
      <c r="O2446" s="43" t="n">
        <f aca="false">IF(A2446&lt;=$G$2, $D$2*(1-$D$3), 0)</f>
        <v>0</v>
      </c>
      <c r="P2446" s="44" t="n">
        <f aca="false">O2446*I2446*K2446</f>
        <v>0</v>
      </c>
    </row>
    <row r="2447" customFormat="false" ht="15" hidden="false" customHeight="false" outlineLevel="0" collapsed="false">
      <c r="A2447" s="4" t="n">
        <f aca="false">WORKDAY(A2446, 1)</f>
        <v>47308</v>
      </c>
      <c r="B2447" s="33" t="n">
        <f aca="false">DATE(2000, MONTH(A2447), DAY(A2447))</f>
        <v>36716</v>
      </c>
      <c r="C2447" s="33" t="n">
        <f aca="false">VLOOKUP(B2447, $R$9:$S$13, 2)</f>
        <v>36789</v>
      </c>
      <c r="D2447" s="34" t="n">
        <f aca="false">IF(OR(C2447=B2447, AND(C2447&lt;&gt;C2446, C2446&gt;B2446)), 1, 0)</f>
        <v>0</v>
      </c>
      <c r="E2447" s="4" t="n">
        <f aca="false" t="array" ref="E2447:E2447">INDEX($A$9:A2446, MAX(IF($D$9:D2446=1, ROW(D$9:$D2446)-ROW($D$9)+1, 0)))</f>
        <v>47289</v>
      </c>
      <c r="F2447" s="36" t="n">
        <f aca="false">(A2447-$A$2)/365.25</f>
        <v>9.34702258726899</v>
      </c>
      <c r="G2447" s="37" t="n">
        <f aca="false">INDEX('Default Prob'!$P$5:$P$14,MIN(1+_xlfn.IFNA(MATCH(F2447,'Default Prob'!$F$5:$F$14,1),0),COUNT('Default Prob'!$P$5:$P$14)))</f>
        <v>0.0473961358254833</v>
      </c>
      <c r="H2447" s="37" t="n">
        <f aca="false">H2446*EXP(-G2446*(F2447-F2446))</f>
        <v>0.686256794640214</v>
      </c>
      <c r="I2447" s="38" t="n">
        <f aca="false">H2446-H2447</f>
        <v>0.000267205355973243</v>
      </c>
      <c r="J2447" s="39" t="n">
        <f aca="false">INDEX('Default Prob'!$C$3:$C$20, _xlfn.IFNA(MATCH(F2447, 'Default Prob'!$B$3:$B$20, 1), 1))</f>
        <v>-0.0015</v>
      </c>
      <c r="K2447" s="40" t="n">
        <f aca="false">1/((1+J2447)^F2447)</f>
        <v>1.01412995713165</v>
      </c>
      <c r="L2447" s="41" t="n">
        <f aca="false">IF(AND(D2447, A2447 &lt;= $G$2), $D$5*$D$2*(A2447-E2447)/365.25, 0)</f>
        <v>0</v>
      </c>
      <c r="M2447" s="41" t="n">
        <f aca="false">IF(A2447&lt;=$G$2, $D$5*$D$2*(A2447-E2447)/365.25, 0)</f>
        <v>0</v>
      </c>
      <c r="N2447" s="42" t="n">
        <f aca="false">(L2447*H2447 + M2447*I2447) * K2447</f>
        <v>0</v>
      </c>
      <c r="O2447" s="43" t="n">
        <f aca="false">IF(A2447&lt;=$G$2, $D$2*(1-$D$3), 0)</f>
        <v>0</v>
      </c>
      <c r="P2447" s="44" t="n">
        <f aca="false">O2447*I2447*K2447</f>
        <v>0</v>
      </c>
    </row>
    <row r="2448" customFormat="false" ht="15" hidden="false" customHeight="false" outlineLevel="0" collapsed="false">
      <c r="A2448" s="4" t="n">
        <f aca="false">WORKDAY(A2447, 1)</f>
        <v>47309</v>
      </c>
      <c r="B2448" s="33" t="n">
        <f aca="false">DATE(2000, MONTH(A2448), DAY(A2448))</f>
        <v>36717</v>
      </c>
      <c r="C2448" s="33" t="n">
        <f aca="false">VLOOKUP(B2448, $R$9:$S$13, 2)</f>
        <v>36789</v>
      </c>
      <c r="D2448" s="34" t="n">
        <f aca="false">IF(OR(C2448=B2448, AND(C2448&lt;&gt;C2447, C2447&gt;B2447)), 1, 0)</f>
        <v>0</v>
      </c>
      <c r="E2448" s="4" t="n">
        <f aca="false" t="array" ref="E2448:E2448">INDEX($A$9:A2447, MAX(IF($D$9:D2447=1, ROW(D$9:$D2447)-ROW($D$9)+1, 0)))</f>
        <v>47289</v>
      </c>
      <c r="F2448" s="36" t="n">
        <f aca="false">(A2448-$A$2)/365.25</f>
        <v>9.34976043805613</v>
      </c>
      <c r="G2448" s="37" t="n">
        <f aca="false">INDEX('Default Prob'!$P$5:$P$14,MIN(1+_xlfn.IFNA(MATCH(F2448,'Default Prob'!$F$5:$F$14,1),0),COUNT('Default Prob'!$P$5:$P$14)))</f>
        <v>0.0473961358254833</v>
      </c>
      <c r="H2448" s="37" t="n">
        <f aca="false">H2447*EXP(-G2447*(F2448-F2447))</f>
        <v>0.6861677493014</v>
      </c>
      <c r="I2448" s="38" t="n">
        <f aca="false">H2447-H2448</f>
        <v>8.90453388139312E-005</v>
      </c>
      <c r="J2448" s="39" t="n">
        <f aca="false">INDEX('Default Prob'!$C$3:$C$20, _xlfn.IFNA(MATCH(F2448, 'Default Prob'!$B$3:$B$20, 1), 1))</f>
        <v>-0.0015</v>
      </c>
      <c r="K2448" s="40" t="n">
        <f aca="false">1/((1+J2448)^F2448)</f>
        <v>1.0141341250717</v>
      </c>
      <c r="L2448" s="41" t="n">
        <f aca="false">IF(AND(D2448, A2448 &lt;= $G$2), $D$5*$D$2*(A2448-E2448)/365.25, 0)</f>
        <v>0</v>
      </c>
      <c r="M2448" s="41" t="n">
        <f aca="false">IF(A2448&lt;=$G$2, $D$5*$D$2*(A2448-E2448)/365.25, 0)</f>
        <v>0</v>
      </c>
      <c r="N2448" s="42" t="n">
        <f aca="false">(L2448*H2448 + M2448*I2448) * K2448</f>
        <v>0</v>
      </c>
      <c r="O2448" s="43" t="n">
        <f aca="false">IF(A2448&lt;=$G$2, $D$2*(1-$D$3), 0)</f>
        <v>0</v>
      </c>
      <c r="P2448" s="44" t="n">
        <f aca="false">O2448*I2448*K2448</f>
        <v>0</v>
      </c>
    </row>
    <row r="2449" customFormat="false" ht="15" hidden="false" customHeight="false" outlineLevel="0" collapsed="false">
      <c r="A2449" s="4" t="n">
        <f aca="false">WORKDAY(A2448, 1)</f>
        <v>47310</v>
      </c>
      <c r="B2449" s="33" t="n">
        <f aca="false">DATE(2000, MONTH(A2449), DAY(A2449))</f>
        <v>36718</v>
      </c>
      <c r="C2449" s="33" t="n">
        <f aca="false">VLOOKUP(B2449, $R$9:$S$13, 2)</f>
        <v>36789</v>
      </c>
      <c r="D2449" s="34" t="n">
        <f aca="false">IF(OR(C2449=B2449, AND(C2449&lt;&gt;C2448, C2448&gt;B2448)), 1, 0)</f>
        <v>0</v>
      </c>
      <c r="E2449" s="4" t="n">
        <f aca="false" t="array" ref="E2449:E2449">INDEX($A$9:A2448, MAX(IF($D$9:D2448=1, ROW(D$9:$D2448)-ROW($D$9)+1, 0)))</f>
        <v>47289</v>
      </c>
      <c r="F2449" s="36" t="n">
        <f aca="false">(A2449-$A$2)/365.25</f>
        <v>9.35249828884326</v>
      </c>
      <c r="G2449" s="37" t="n">
        <f aca="false">INDEX('Default Prob'!$P$5:$P$14,MIN(1+_xlfn.IFNA(MATCH(F2449,'Default Prob'!$F$5:$F$14,1),0),COUNT('Default Prob'!$P$5:$P$14)))</f>
        <v>0.0473961358254833</v>
      </c>
      <c r="H2449" s="37" t="n">
        <f aca="false">H2448*EXP(-G2448*(F2449-F2448))</f>
        <v>0.686078715516676</v>
      </c>
      <c r="I2449" s="38" t="n">
        <f aca="false">H2448-H2449</f>
        <v>8.90337847244682E-005</v>
      </c>
      <c r="J2449" s="39" t="n">
        <f aca="false">INDEX('Default Prob'!$C$3:$C$20, _xlfn.IFNA(MATCH(F2449, 'Default Prob'!$B$3:$B$20, 1), 1))</f>
        <v>-0.0015</v>
      </c>
      <c r="K2449" s="40" t="n">
        <f aca="false">1/((1+J2449)^F2449)</f>
        <v>1.01413829302887</v>
      </c>
      <c r="L2449" s="41" t="n">
        <f aca="false">IF(AND(D2449, A2449 &lt;= $G$2), $D$5*$D$2*(A2449-E2449)/365.25, 0)</f>
        <v>0</v>
      </c>
      <c r="M2449" s="41" t="n">
        <f aca="false">IF(A2449&lt;=$G$2, $D$5*$D$2*(A2449-E2449)/365.25, 0)</f>
        <v>0</v>
      </c>
      <c r="N2449" s="42" t="n">
        <f aca="false">(L2449*H2449 + M2449*I2449) * K2449</f>
        <v>0</v>
      </c>
      <c r="O2449" s="43" t="n">
        <f aca="false">IF(A2449&lt;=$G$2, $D$2*(1-$D$3), 0)</f>
        <v>0</v>
      </c>
      <c r="P2449" s="44" t="n">
        <f aca="false">O2449*I2449*K2449</f>
        <v>0</v>
      </c>
    </row>
    <row r="2450" customFormat="false" ht="15" hidden="false" customHeight="false" outlineLevel="0" collapsed="false">
      <c r="A2450" s="4" t="n">
        <f aca="false">WORKDAY(A2449, 1)</f>
        <v>47311</v>
      </c>
      <c r="B2450" s="33" t="n">
        <f aca="false">DATE(2000, MONTH(A2450), DAY(A2450))</f>
        <v>36719</v>
      </c>
      <c r="C2450" s="33" t="n">
        <f aca="false">VLOOKUP(B2450, $R$9:$S$13, 2)</f>
        <v>36789</v>
      </c>
      <c r="D2450" s="34" t="n">
        <f aca="false">IF(OR(C2450=B2450, AND(C2450&lt;&gt;C2449, C2449&gt;B2449)), 1, 0)</f>
        <v>0</v>
      </c>
      <c r="E2450" s="4" t="n">
        <f aca="false" t="array" ref="E2450:E2450">INDEX($A$9:A2449, MAX(IF($D$9:D2449=1, ROW(D$9:$D2449)-ROW($D$9)+1, 0)))</f>
        <v>47289</v>
      </c>
      <c r="F2450" s="36" t="n">
        <f aca="false">(A2450-$A$2)/365.25</f>
        <v>9.35523613963039</v>
      </c>
      <c r="G2450" s="37" t="n">
        <f aca="false">INDEX('Default Prob'!$P$5:$P$14,MIN(1+_xlfn.IFNA(MATCH(F2450,'Default Prob'!$F$5:$F$14,1),0),COUNT('Default Prob'!$P$5:$P$14)))</f>
        <v>0.0473961358254833</v>
      </c>
      <c r="H2450" s="37" t="n">
        <f aca="false">H2449*EXP(-G2449*(F2450-F2449))</f>
        <v>0.685989693284541</v>
      </c>
      <c r="I2450" s="38" t="n">
        <f aca="false">H2449-H2450</f>
        <v>8.90222321343614E-005</v>
      </c>
      <c r="J2450" s="39" t="n">
        <f aca="false">INDEX('Default Prob'!$C$3:$C$20, _xlfn.IFNA(MATCH(F2450, 'Default Prob'!$B$3:$B$20, 1), 1))</f>
        <v>-0.0015</v>
      </c>
      <c r="K2450" s="40" t="n">
        <f aca="false">1/((1+J2450)^F2450)</f>
        <v>1.01414246100318</v>
      </c>
      <c r="L2450" s="41" t="n">
        <f aca="false">IF(AND(D2450, A2450 &lt;= $G$2), $D$5*$D$2*(A2450-E2450)/365.25, 0)</f>
        <v>0</v>
      </c>
      <c r="M2450" s="41" t="n">
        <f aca="false">IF(A2450&lt;=$G$2, $D$5*$D$2*(A2450-E2450)/365.25, 0)</f>
        <v>0</v>
      </c>
      <c r="N2450" s="42" t="n">
        <f aca="false">(L2450*H2450 + M2450*I2450) * K2450</f>
        <v>0</v>
      </c>
      <c r="O2450" s="43" t="n">
        <f aca="false">IF(A2450&lt;=$G$2, $D$2*(1-$D$3), 0)</f>
        <v>0</v>
      </c>
      <c r="P2450" s="44" t="n">
        <f aca="false">O2450*I2450*K2450</f>
        <v>0</v>
      </c>
    </row>
    <row r="2451" customFormat="false" ht="15" hidden="false" customHeight="false" outlineLevel="0" collapsed="false">
      <c r="A2451" s="4" t="n">
        <f aca="false">WORKDAY(A2450, 1)</f>
        <v>47312</v>
      </c>
      <c r="B2451" s="33" t="n">
        <f aca="false">DATE(2000, MONTH(A2451), DAY(A2451))</f>
        <v>36720</v>
      </c>
      <c r="C2451" s="33" t="n">
        <f aca="false">VLOOKUP(B2451, $R$9:$S$13, 2)</f>
        <v>36789</v>
      </c>
      <c r="D2451" s="34" t="n">
        <f aca="false">IF(OR(C2451=B2451, AND(C2451&lt;&gt;C2450, C2450&gt;B2450)), 1, 0)</f>
        <v>0</v>
      </c>
      <c r="E2451" s="4" t="n">
        <f aca="false" t="array" ref="E2451:E2451">INDEX($A$9:A2450, MAX(IF($D$9:D2450=1, ROW(D$9:$D2450)-ROW($D$9)+1, 0)))</f>
        <v>47289</v>
      </c>
      <c r="F2451" s="36" t="n">
        <f aca="false">(A2451-$A$2)/365.25</f>
        <v>9.35797399041752</v>
      </c>
      <c r="G2451" s="37" t="n">
        <f aca="false">INDEX('Default Prob'!$P$5:$P$14,MIN(1+_xlfn.IFNA(MATCH(F2451,'Default Prob'!$F$5:$F$14,1),0),COUNT('Default Prob'!$P$5:$P$14)))</f>
        <v>0.0473961358254833</v>
      </c>
      <c r="H2451" s="37" t="n">
        <f aca="false">H2450*EXP(-G2450*(F2451-F2450))</f>
        <v>0.685900682603498</v>
      </c>
      <c r="I2451" s="38" t="n">
        <f aca="false">H2450-H2451</f>
        <v>8.90106810430558E-005</v>
      </c>
      <c r="J2451" s="39" t="n">
        <f aca="false">INDEX('Default Prob'!$C$3:$C$20, _xlfn.IFNA(MATCH(F2451, 'Default Prob'!$B$3:$B$20, 1), 1))</f>
        <v>-0.0015</v>
      </c>
      <c r="K2451" s="40" t="n">
        <f aca="false">1/((1+J2451)^F2451)</f>
        <v>1.01414662899462</v>
      </c>
      <c r="L2451" s="41" t="n">
        <f aca="false">IF(AND(D2451, A2451 &lt;= $G$2), $D$5*$D$2*(A2451-E2451)/365.25, 0)</f>
        <v>0</v>
      </c>
      <c r="M2451" s="41" t="n">
        <f aca="false">IF(A2451&lt;=$G$2, $D$5*$D$2*(A2451-E2451)/365.25, 0)</f>
        <v>0</v>
      </c>
      <c r="N2451" s="42" t="n">
        <f aca="false">(L2451*H2451 + M2451*I2451) * K2451</f>
        <v>0</v>
      </c>
      <c r="O2451" s="43" t="n">
        <f aca="false">IF(A2451&lt;=$G$2, $D$2*(1-$D$3), 0)</f>
        <v>0</v>
      </c>
      <c r="P2451" s="44" t="n">
        <f aca="false">O2451*I2451*K2451</f>
        <v>0</v>
      </c>
    </row>
    <row r="2452" customFormat="false" ht="15" hidden="false" customHeight="false" outlineLevel="0" collapsed="false">
      <c r="A2452" s="4" t="n">
        <f aca="false">WORKDAY(A2451, 1)</f>
        <v>47315</v>
      </c>
      <c r="B2452" s="33" t="n">
        <f aca="false">DATE(2000, MONTH(A2452), DAY(A2452))</f>
        <v>36723</v>
      </c>
      <c r="C2452" s="33" t="n">
        <f aca="false">VLOOKUP(B2452, $R$9:$S$13, 2)</f>
        <v>36789</v>
      </c>
      <c r="D2452" s="34" t="n">
        <f aca="false">IF(OR(C2452=B2452, AND(C2452&lt;&gt;C2451, C2451&gt;B2451)), 1, 0)</f>
        <v>0</v>
      </c>
      <c r="E2452" s="4" t="n">
        <f aca="false" t="array" ref="E2452:E2452">INDEX($A$9:A2451, MAX(IF($D$9:D2451=1, ROW(D$9:$D2451)-ROW($D$9)+1, 0)))</f>
        <v>47289</v>
      </c>
      <c r="F2452" s="36" t="n">
        <f aca="false">(A2452-$A$2)/365.25</f>
        <v>9.36618754277892</v>
      </c>
      <c r="G2452" s="37" t="n">
        <f aca="false">INDEX('Default Prob'!$P$5:$P$14,MIN(1+_xlfn.IFNA(MATCH(F2452,'Default Prob'!$F$5:$F$14,1),0),COUNT('Default Prob'!$P$5:$P$14)))</f>
        <v>0.0473961358254833</v>
      </c>
      <c r="H2452" s="37" t="n">
        <f aca="false">H2451*EXP(-G2451*(F2452-F2451))</f>
        <v>0.685633719851929</v>
      </c>
      <c r="I2452" s="38" t="n">
        <f aca="false">H2451-H2452</f>
        <v>0.000266962751569455</v>
      </c>
      <c r="J2452" s="39" t="n">
        <f aca="false">INDEX('Default Prob'!$C$3:$C$20, _xlfn.IFNA(MATCH(F2452, 'Default Prob'!$B$3:$B$20, 1), 1))</f>
        <v>-0.0015</v>
      </c>
      <c r="K2452" s="40" t="n">
        <f aca="false">1/((1+J2452)^F2452)</f>
        <v>1.01415913307171</v>
      </c>
      <c r="L2452" s="41" t="n">
        <f aca="false">IF(AND(D2452, A2452 &lt;= $G$2), $D$5*$D$2*(A2452-E2452)/365.25, 0)</f>
        <v>0</v>
      </c>
      <c r="M2452" s="41" t="n">
        <f aca="false">IF(A2452&lt;=$G$2, $D$5*$D$2*(A2452-E2452)/365.25, 0)</f>
        <v>0</v>
      </c>
      <c r="N2452" s="42" t="n">
        <f aca="false">(L2452*H2452 + M2452*I2452) * K2452</f>
        <v>0</v>
      </c>
      <c r="O2452" s="43" t="n">
        <f aca="false">IF(A2452&lt;=$G$2, $D$2*(1-$D$3), 0)</f>
        <v>0</v>
      </c>
      <c r="P2452" s="44" t="n">
        <f aca="false">O2452*I2452*K2452</f>
        <v>0</v>
      </c>
    </row>
    <row r="2453" customFormat="false" ht="15" hidden="false" customHeight="false" outlineLevel="0" collapsed="false">
      <c r="A2453" s="4" t="n">
        <f aca="false">WORKDAY(A2452, 1)</f>
        <v>47316</v>
      </c>
      <c r="B2453" s="33" t="n">
        <f aca="false">DATE(2000, MONTH(A2453), DAY(A2453))</f>
        <v>36724</v>
      </c>
      <c r="C2453" s="33" t="n">
        <f aca="false">VLOOKUP(B2453, $R$9:$S$13, 2)</f>
        <v>36789</v>
      </c>
      <c r="D2453" s="34" t="n">
        <f aca="false">IF(OR(C2453=B2453, AND(C2453&lt;&gt;C2452, C2452&gt;B2452)), 1, 0)</f>
        <v>0</v>
      </c>
      <c r="E2453" s="4" t="n">
        <f aca="false" t="array" ref="E2453:E2453">INDEX($A$9:A2452, MAX(IF($D$9:D2452=1, ROW(D$9:$D2452)-ROW($D$9)+1, 0)))</f>
        <v>47289</v>
      </c>
      <c r="F2453" s="36" t="n">
        <f aca="false">(A2453-$A$2)/365.25</f>
        <v>9.36892539356605</v>
      </c>
      <c r="G2453" s="37" t="n">
        <f aca="false">INDEX('Default Prob'!$P$5:$P$14,MIN(1+_xlfn.IFNA(MATCH(F2453,'Default Prob'!$F$5:$F$14,1),0),COUNT('Default Prob'!$P$5:$P$14)))</f>
        <v>0.0473961358254833</v>
      </c>
      <c r="H2453" s="37" t="n">
        <f aca="false">H2452*EXP(-G2452*(F2453-F2452))</f>
        <v>0.685544755360264</v>
      </c>
      <c r="I2453" s="38" t="n">
        <f aca="false">H2452-H2453</f>
        <v>8.89644916645116E-005</v>
      </c>
      <c r="J2453" s="39" t="n">
        <f aca="false">INDEX('Default Prob'!$C$3:$C$20, _xlfn.IFNA(MATCH(F2453, 'Default Prob'!$B$3:$B$20, 1), 1))</f>
        <v>-0.0015</v>
      </c>
      <c r="K2453" s="40" t="n">
        <f aca="false">1/((1+J2453)^F2453)</f>
        <v>1.01416330113166</v>
      </c>
      <c r="L2453" s="41" t="n">
        <f aca="false">IF(AND(D2453, A2453 &lt;= $G$2), $D$5*$D$2*(A2453-E2453)/365.25, 0)</f>
        <v>0</v>
      </c>
      <c r="M2453" s="41" t="n">
        <f aca="false">IF(A2453&lt;=$G$2, $D$5*$D$2*(A2453-E2453)/365.25, 0)</f>
        <v>0</v>
      </c>
      <c r="N2453" s="42" t="n">
        <f aca="false">(L2453*H2453 + M2453*I2453) * K2453</f>
        <v>0</v>
      </c>
      <c r="O2453" s="43" t="n">
        <f aca="false">IF(A2453&lt;=$G$2, $D$2*(1-$D$3), 0)</f>
        <v>0</v>
      </c>
      <c r="P2453" s="44" t="n">
        <f aca="false">O2453*I2453*K2453</f>
        <v>0</v>
      </c>
    </row>
    <row r="2454" customFormat="false" ht="15" hidden="false" customHeight="false" outlineLevel="0" collapsed="false">
      <c r="A2454" s="4" t="n">
        <f aca="false">WORKDAY(A2453, 1)</f>
        <v>47317</v>
      </c>
      <c r="B2454" s="33" t="n">
        <f aca="false">DATE(2000, MONTH(A2454), DAY(A2454))</f>
        <v>36725</v>
      </c>
      <c r="C2454" s="33" t="n">
        <f aca="false">VLOOKUP(B2454, $R$9:$S$13, 2)</f>
        <v>36789</v>
      </c>
      <c r="D2454" s="34" t="n">
        <f aca="false">IF(OR(C2454=B2454, AND(C2454&lt;&gt;C2453, C2453&gt;B2453)), 1, 0)</f>
        <v>0</v>
      </c>
      <c r="E2454" s="4" t="n">
        <f aca="false" t="array" ref="E2454:E2454">INDEX($A$9:A2453, MAX(IF($D$9:D2453=1, ROW(D$9:$D2453)-ROW($D$9)+1, 0)))</f>
        <v>47289</v>
      </c>
      <c r="F2454" s="36" t="n">
        <f aca="false">(A2454-$A$2)/365.25</f>
        <v>9.37166324435318</v>
      </c>
      <c r="G2454" s="37" t="n">
        <f aca="false">INDEX('Default Prob'!$P$5:$P$14,MIN(1+_xlfn.IFNA(MATCH(F2454,'Default Prob'!$F$5:$F$14,1),0),COUNT('Default Prob'!$P$5:$P$14)))</f>
        <v>0.0473961358254833</v>
      </c>
      <c r="H2454" s="37" t="n">
        <f aca="false">H2453*EXP(-G2453*(F2454-F2453))</f>
        <v>0.685455802412199</v>
      </c>
      <c r="I2454" s="38" t="n">
        <f aca="false">H2453-H2454</f>
        <v>8.8952948065435E-005</v>
      </c>
      <c r="J2454" s="39" t="n">
        <f aca="false">INDEX('Default Prob'!$C$3:$C$20, _xlfn.IFNA(MATCH(F2454, 'Default Prob'!$B$3:$B$20, 1), 1))</f>
        <v>-0.0015</v>
      </c>
      <c r="K2454" s="40" t="n">
        <f aca="false">1/((1+J2454)^F2454)</f>
        <v>1.01416746920875</v>
      </c>
      <c r="L2454" s="41" t="n">
        <f aca="false">IF(AND(D2454, A2454 &lt;= $G$2), $D$5*$D$2*(A2454-E2454)/365.25, 0)</f>
        <v>0</v>
      </c>
      <c r="M2454" s="41" t="n">
        <f aca="false">IF(A2454&lt;=$G$2, $D$5*$D$2*(A2454-E2454)/365.25, 0)</f>
        <v>0</v>
      </c>
      <c r="N2454" s="42" t="n">
        <f aca="false">(L2454*H2454 + M2454*I2454) * K2454</f>
        <v>0</v>
      </c>
      <c r="O2454" s="43" t="n">
        <f aca="false">IF(A2454&lt;=$G$2, $D$2*(1-$D$3), 0)</f>
        <v>0</v>
      </c>
      <c r="P2454" s="44" t="n">
        <f aca="false">O2454*I2454*K2454</f>
        <v>0</v>
      </c>
    </row>
    <row r="2455" customFormat="false" ht="15" hidden="false" customHeight="false" outlineLevel="0" collapsed="false">
      <c r="A2455" s="4" t="n">
        <f aca="false">WORKDAY(A2454, 1)</f>
        <v>47318</v>
      </c>
      <c r="B2455" s="33" t="n">
        <f aca="false">DATE(2000, MONTH(A2455), DAY(A2455))</f>
        <v>36726</v>
      </c>
      <c r="C2455" s="33" t="n">
        <f aca="false">VLOOKUP(B2455, $R$9:$S$13, 2)</f>
        <v>36789</v>
      </c>
      <c r="D2455" s="34" t="n">
        <f aca="false">IF(OR(C2455=B2455, AND(C2455&lt;&gt;C2454, C2454&gt;B2454)), 1, 0)</f>
        <v>0</v>
      </c>
      <c r="E2455" s="4" t="n">
        <f aca="false" t="array" ref="E2455:E2455">INDEX($A$9:A2454, MAX(IF($D$9:D2454=1, ROW(D$9:$D2454)-ROW($D$9)+1, 0)))</f>
        <v>47289</v>
      </c>
      <c r="F2455" s="36" t="n">
        <f aca="false">(A2455-$A$2)/365.25</f>
        <v>9.37440109514031</v>
      </c>
      <c r="G2455" s="37" t="n">
        <f aca="false">INDEX('Default Prob'!$P$5:$P$14,MIN(1+_xlfn.IFNA(MATCH(F2455,'Default Prob'!$F$5:$F$14,1),0),COUNT('Default Prob'!$P$5:$P$14)))</f>
        <v>0.0473961358254833</v>
      </c>
      <c r="H2455" s="37" t="n">
        <f aca="false">H2454*EXP(-G2454*(F2455-F2454))</f>
        <v>0.685366861006235</v>
      </c>
      <c r="I2455" s="38" t="n">
        <f aca="false">H2454-H2455</f>
        <v>8.89414059641602E-005</v>
      </c>
      <c r="J2455" s="39" t="n">
        <f aca="false">INDEX('Default Prob'!$C$3:$C$20, _xlfn.IFNA(MATCH(F2455, 'Default Prob'!$B$3:$B$20, 1), 1))</f>
        <v>-0.0015</v>
      </c>
      <c r="K2455" s="40" t="n">
        <f aca="false">1/((1+J2455)^F2455)</f>
        <v>1.01417163730297</v>
      </c>
      <c r="L2455" s="41" t="n">
        <f aca="false">IF(AND(D2455, A2455 &lt;= $G$2), $D$5*$D$2*(A2455-E2455)/365.25, 0)</f>
        <v>0</v>
      </c>
      <c r="M2455" s="41" t="n">
        <f aca="false">IF(A2455&lt;=$G$2, $D$5*$D$2*(A2455-E2455)/365.25, 0)</f>
        <v>0</v>
      </c>
      <c r="N2455" s="42" t="n">
        <f aca="false">(L2455*H2455 + M2455*I2455) * K2455</f>
        <v>0</v>
      </c>
      <c r="O2455" s="43" t="n">
        <f aca="false">IF(A2455&lt;=$G$2, $D$2*(1-$D$3), 0)</f>
        <v>0</v>
      </c>
      <c r="P2455" s="44" t="n">
        <f aca="false">O2455*I2455*K2455</f>
        <v>0</v>
      </c>
    </row>
    <row r="2456" customFormat="false" ht="15" hidden="false" customHeight="false" outlineLevel="0" collapsed="false">
      <c r="A2456" s="4" t="n">
        <f aca="false">WORKDAY(A2455, 1)</f>
        <v>47319</v>
      </c>
      <c r="B2456" s="33" t="n">
        <f aca="false">DATE(2000, MONTH(A2456), DAY(A2456))</f>
        <v>36727</v>
      </c>
      <c r="C2456" s="33" t="n">
        <f aca="false">VLOOKUP(B2456, $R$9:$S$13, 2)</f>
        <v>36789</v>
      </c>
      <c r="D2456" s="34" t="n">
        <f aca="false">IF(OR(C2456=B2456, AND(C2456&lt;&gt;C2455, C2455&gt;B2455)), 1, 0)</f>
        <v>0</v>
      </c>
      <c r="E2456" s="4" t="n">
        <f aca="false" t="array" ref="E2456:E2456">INDEX($A$9:A2455, MAX(IF($D$9:D2455=1, ROW(D$9:$D2455)-ROW($D$9)+1, 0)))</f>
        <v>47289</v>
      </c>
      <c r="F2456" s="36" t="n">
        <f aca="false">(A2456-$A$2)/365.25</f>
        <v>9.37713894592745</v>
      </c>
      <c r="G2456" s="37" t="n">
        <f aca="false">INDEX('Default Prob'!$P$5:$P$14,MIN(1+_xlfn.IFNA(MATCH(F2456,'Default Prob'!$F$5:$F$14,1),0),COUNT('Default Prob'!$P$5:$P$14)))</f>
        <v>0.0473961358254833</v>
      </c>
      <c r="H2456" s="37" t="n">
        <f aca="false">H2455*EXP(-G2455*(F2456-F2455))</f>
        <v>0.685277931140874</v>
      </c>
      <c r="I2456" s="38" t="n">
        <f aca="false">H2455-H2456</f>
        <v>8.89298653606874E-005</v>
      </c>
      <c r="J2456" s="39" t="n">
        <f aca="false">INDEX('Default Prob'!$C$3:$C$20, _xlfn.IFNA(MATCH(F2456, 'Default Prob'!$B$3:$B$20, 1), 1))</f>
        <v>-0.0015</v>
      </c>
      <c r="K2456" s="40" t="n">
        <f aca="false">1/((1+J2456)^F2456)</f>
        <v>1.01417580541432</v>
      </c>
      <c r="L2456" s="41" t="n">
        <f aca="false">IF(AND(D2456, A2456 &lt;= $G$2), $D$5*$D$2*(A2456-E2456)/365.25, 0)</f>
        <v>0</v>
      </c>
      <c r="M2456" s="41" t="n">
        <f aca="false">IF(A2456&lt;=$G$2, $D$5*$D$2*(A2456-E2456)/365.25, 0)</f>
        <v>0</v>
      </c>
      <c r="N2456" s="42" t="n">
        <f aca="false">(L2456*H2456 + M2456*I2456) * K2456</f>
        <v>0</v>
      </c>
      <c r="O2456" s="43" t="n">
        <f aca="false">IF(A2456&lt;=$G$2, $D$2*(1-$D$3), 0)</f>
        <v>0</v>
      </c>
      <c r="P2456" s="44" t="n">
        <f aca="false">O2456*I2456*K2456</f>
        <v>0</v>
      </c>
    </row>
    <row r="2457" customFormat="false" ht="15" hidden="false" customHeight="false" outlineLevel="0" collapsed="false">
      <c r="A2457" s="4" t="n">
        <f aca="false">WORKDAY(A2456, 1)</f>
        <v>47322</v>
      </c>
      <c r="B2457" s="33" t="n">
        <f aca="false">DATE(2000, MONTH(A2457), DAY(A2457))</f>
        <v>36730</v>
      </c>
      <c r="C2457" s="33" t="n">
        <f aca="false">VLOOKUP(B2457, $R$9:$S$13, 2)</f>
        <v>36789</v>
      </c>
      <c r="D2457" s="34" t="n">
        <f aca="false">IF(OR(C2457=B2457, AND(C2457&lt;&gt;C2456, C2456&gt;B2456)), 1, 0)</f>
        <v>0</v>
      </c>
      <c r="E2457" s="4" t="n">
        <f aca="false" t="array" ref="E2457:E2457">INDEX($A$9:A2456, MAX(IF($D$9:D2456=1, ROW(D$9:$D2456)-ROW($D$9)+1, 0)))</f>
        <v>47289</v>
      </c>
      <c r="F2457" s="36" t="n">
        <f aca="false">(A2457-$A$2)/365.25</f>
        <v>9.38535249828884</v>
      </c>
      <c r="G2457" s="37" t="n">
        <f aca="false">INDEX('Default Prob'!$P$5:$P$14,MIN(1+_xlfn.IFNA(MATCH(F2457,'Default Prob'!$F$5:$F$14,1),0),COUNT('Default Prob'!$P$5:$P$14)))</f>
        <v>0.0473961358254833</v>
      </c>
      <c r="H2457" s="37" t="n">
        <f aca="false">H2456*EXP(-G2456*(F2457-F2456))</f>
        <v>0.68501121077344</v>
      </c>
      <c r="I2457" s="38" t="n">
        <f aca="false">H2456-H2457</f>
        <v>0.000266720367433915</v>
      </c>
      <c r="J2457" s="39" t="n">
        <f aca="false">INDEX('Default Prob'!$C$3:$C$20, _xlfn.IFNA(MATCH(F2457, 'Default Prob'!$B$3:$B$20, 1), 1))</f>
        <v>-0.0015</v>
      </c>
      <c r="K2457" s="40" t="n">
        <f aca="false">1/((1+J2457)^F2457)</f>
        <v>1.01418830985114</v>
      </c>
      <c r="L2457" s="41" t="n">
        <f aca="false">IF(AND(D2457, A2457 &lt;= $G$2), $D$5*$D$2*(A2457-E2457)/365.25, 0)</f>
        <v>0</v>
      </c>
      <c r="M2457" s="41" t="n">
        <f aca="false">IF(A2457&lt;=$G$2, $D$5*$D$2*(A2457-E2457)/365.25, 0)</f>
        <v>0</v>
      </c>
      <c r="N2457" s="42" t="n">
        <f aca="false">(L2457*H2457 + M2457*I2457) * K2457</f>
        <v>0</v>
      </c>
      <c r="O2457" s="43" t="n">
        <f aca="false">IF(A2457&lt;=$G$2, $D$2*(1-$D$3), 0)</f>
        <v>0</v>
      </c>
      <c r="P2457" s="44" t="n">
        <f aca="false">O2457*I2457*K2457</f>
        <v>0</v>
      </c>
    </row>
    <row r="2458" customFormat="false" ht="15" hidden="false" customHeight="false" outlineLevel="0" collapsed="false">
      <c r="A2458" s="4" t="n">
        <f aca="false">WORKDAY(A2457, 1)</f>
        <v>47323</v>
      </c>
      <c r="B2458" s="33" t="n">
        <f aca="false">DATE(2000, MONTH(A2458), DAY(A2458))</f>
        <v>36731</v>
      </c>
      <c r="C2458" s="33" t="n">
        <f aca="false">VLOOKUP(B2458, $R$9:$S$13, 2)</f>
        <v>36789</v>
      </c>
      <c r="D2458" s="34" t="n">
        <f aca="false">IF(OR(C2458=B2458, AND(C2458&lt;&gt;C2457, C2457&gt;B2457)), 1, 0)</f>
        <v>0</v>
      </c>
      <c r="E2458" s="4" t="n">
        <f aca="false" t="array" ref="E2458:E2458">INDEX($A$9:A2457, MAX(IF($D$9:D2457=1, ROW(D$9:$D2457)-ROW($D$9)+1, 0)))</f>
        <v>47289</v>
      </c>
      <c r="F2458" s="36" t="n">
        <f aca="false">(A2458-$A$2)/365.25</f>
        <v>9.38809034907598</v>
      </c>
      <c r="G2458" s="37" t="n">
        <f aca="false">INDEX('Default Prob'!$P$5:$P$14,MIN(1+_xlfn.IFNA(MATCH(F2458,'Default Prob'!$F$5:$F$14,1),0),COUNT('Default Prob'!$P$5:$P$14)))</f>
        <v>0.0473961358254833</v>
      </c>
      <c r="H2458" s="37" t="n">
        <f aca="false">H2457*EXP(-G2457*(F2458-F2457))</f>
        <v>0.684922327055521</v>
      </c>
      <c r="I2458" s="38" t="n">
        <f aca="false">H2457-H2458</f>
        <v>8.88837179188196E-005</v>
      </c>
      <c r="J2458" s="39" t="n">
        <f aca="false">INDEX('Default Prob'!$C$3:$C$20, _xlfn.IFNA(MATCH(F2458, 'Default Prob'!$B$3:$B$20, 1), 1))</f>
        <v>-0.0015</v>
      </c>
      <c r="K2458" s="40" t="n">
        <f aca="false">1/((1+J2458)^F2458)</f>
        <v>1.01419247803101</v>
      </c>
      <c r="L2458" s="41" t="n">
        <f aca="false">IF(AND(D2458, A2458 &lt;= $G$2), $D$5*$D$2*(A2458-E2458)/365.25, 0)</f>
        <v>0</v>
      </c>
      <c r="M2458" s="41" t="n">
        <f aca="false">IF(A2458&lt;=$G$2, $D$5*$D$2*(A2458-E2458)/365.25, 0)</f>
        <v>0</v>
      </c>
      <c r="N2458" s="42" t="n">
        <f aca="false">(L2458*H2458 + M2458*I2458) * K2458</f>
        <v>0</v>
      </c>
      <c r="O2458" s="43" t="n">
        <f aca="false">IF(A2458&lt;=$G$2, $D$2*(1-$D$3), 0)</f>
        <v>0</v>
      </c>
      <c r="P2458" s="44" t="n">
        <f aca="false">O2458*I2458*K2458</f>
        <v>0</v>
      </c>
    </row>
    <row r="2459" customFormat="false" ht="15" hidden="false" customHeight="false" outlineLevel="0" collapsed="false">
      <c r="A2459" s="4" t="n">
        <f aca="false">WORKDAY(A2458, 1)</f>
        <v>47324</v>
      </c>
      <c r="B2459" s="33" t="n">
        <f aca="false">DATE(2000, MONTH(A2459), DAY(A2459))</f>
        <v>36732</v>
      </c>
      <c r="C2459" s="33" t="n">
        <f aca="false">VLOOKUP(B2459, $R$9:$S$13, 2)</f>
        <v>36789</v>
      </c>
      <c r="D2459" s="34" t="n">
        <f aca="false">IF(OR(C2459=B2459, AND(C2459&lt;&gt;C2458, C2458&gt;B2458)), 1, 0)</f>
        <v>0</v>
      </c>
      <c r="E2459" s="4" t="n">
        <f aca="false" t="array" ref="E2459:E2459">INDEX($A$9:A2458, MAX(IF($D$9:D2458=1, ROW(D$9:$D2458)-ROW($D$9)+1, 0)))</f>
        <v>47289</v>
      </c>
      <c r="F2459" s="36" t="n">
        <f aca="false">(A2459-$A$2)/365.25</f>
        <v>9.39082819986311</v>
      </c>
      <c r="G2459" s="37" t="n">
        <f aca="false">INDEX('Default Prob'!$P$5:$P$14,MIN(1+_xlfn.IFNA(MATCH(F2459,'Default Prob'!$F$5:$F$14,1),0),COUNT('Default Prob'!$P$5:$P$14)))</f>
        <v>0.0473961358254833</v>
      </c>
      <c r="H2459" s="37" t="n">
        <f aca="false">H2458*EXP(-G2458*(F2459-F2458))</f>
        <v>0.684833454870721</v>
      </c>
      <c r="I2459" s="38" t="n">
        <f aca="false">H2458-H2459</f>
        <v>8.88721848005813E-005</v>
      </c>
      <c r="J2459" s="39" t="n">
        <f aca="false">INDEX('Default Prob'!$C$3:$C$20, _xlfn.IFNA(MATCH(F2459, 'Default Prob'!$B$3:$B$20, 1), 1))</f>
        <v>-0.0015</v>
      </c>
      <c r="K2459" s="40" t="n">
        <f aca="false">1/((1+J2459)^F2459)</f>
        <v>1.01419664622801</v>
      </c>
      <c r="L2459" s="41" t="n">
        <f aca="false">IF(AND(D2459, A2459 &lt;= $G$2), $D$5*$D$2*(A2459-E2459)/365.25, 0)</f>
        <v>0</v>
      </c>
      <c r="M2459" s="41" t="n">
        <f aca="false">IF(A2459&lt;=$G$2, $D$5*$D$2*(A2459-E2459)/365.25, 0)</f>
        <v>0</v>
      </c>
      <c r="N2459" s="42" t="n">
        <f aca="false">(L2459*H2459 + M2459*I2459) * K2459</f>
        <v>0</v>
      </c>
      <c r="O2459" s="43" t="n">
        <f aca="false">IF(A2459&lt;=$G$2, $D$2*(1-$D$3), 0)</f>
        <v>0</v>
      </c>
      <c r="P2459" s="44" t="n">
        <f aca="false">O2459*I2459*K2459</f>
        <v>0</v>
      </c>
    </row>
    <row r="2460" customFormat="false" ht="15" hidden="false" customHeight="false" outlineLevel="0" collapsed="false">
      <c r="A2460" s="4" t="n">
        <f aca="false">WORKDAY(A2459, 1)</f>
        <v>47325</v>
      </c>
      <c r="B2460" s="33" t="n">
        <f aca="false">DATE(2000, MONTH(A2460), DAY(A2460))</f>
        <v>36733</v>
      </c>
      <c r="C2460" s="33" t="n">
        <f aca="false">VLOOKUP(B2460, $R$9:$S$13, 2)</f>
        <v>36789</v>
      </c>
      <c r="D2460" s="34" t="n">
        <f aca="false">IF(OR(C2460=B2460, AND(C2460&lt;&gt;C2459, C2459&gt;B2459)), 1, 0)</f>
        <v>0</v>
      </c>
      <c r="E2460" s="4" t="n">
        <f aca="false" t="array" ref="E2460:E2460">INDEX($A$9:A2459, MAX(IF($D$9:D2459=1, ROW(D$9:$D2459)-ROW($D$9)+1, 0)))</f>
        <v>47289</v>
      </c>
      <c r="F2460" s="36" t="n">
        <f aca="false">(A2460-$A$2)/365.25</f>
        <v>9.39356605065024</v>
      </c>
      <c r="G2460" s="37" t="n">
        <f aca="false">INDEX('Default Prob'!$P$5:$P$14,MIN(1+_xlfn.IFNA(MATCH(F2460,'Default Prob'!$F$5:$F$14,1),0),COUNT('Default Prob'!$P$5:$P$14)))</f>
        <v>0.0473961358254833</v>
      </c>
      <c r="H2460" s="37" t="n">
        <f aca="false">H2459*EXP(-G2459*(F2460-F2459))</f>
        <v>0.684744594217542</v>
      </c>
      <c r="I2460" s="38" t="n">
        <f aca="false">H2459-H2460</f>
        <v>8.88606531787017E-005</v>
      </c>
      <c r="J2460" s="39" t="n">
        <f aca="false">INDEX('Default Prob'!$C$3:$C$20, _xlfn.IFNA(MATCH(F2460, 'Default Prob'!$B$3:$B$20, 1), 1))</f>
        <v>-0.0015</v>
      </c>
      <c r="K2460" s="40" t="n">
        <f aca="false">1/((1+J2460)^F2460)</f>
        <v>1.01420081444214</v>
      </c>
      <c r="L2460" s="41" t="n">
        <f aca="false">IF(AND(D2460, A2460 &lt;= $G$2), $D$5*$D$2*(A2460-E2460)/365.25, 0)</f>
        <v>0</v>
      </c>
      <c r="M2460" s="41" t="n">
        <f aca="false">IF(A2460&lt;=$G$2, $D$5*$D$2*(A2460-E2460)/365.25, 0)</f>
        <v>0</v>
      </c>
      <c r="N2460" s="42" t="n">
        <f aca="false">(L2460*H2460 + M2460*I2460) * K2460</f>
        <v>0</v>
      </c>
      <c r="O2460" s="43" t="n">
        <f aca="false">IF(A2460&lt;=$G$2, $D$2*(1-$D$3), 0)</f>
        <v>0</v>
      </c>
      <c r="P2460" s="44" t="n">
        <f aca="false">O2460*I2460*K2460</f>
        <v>0</v>
      </c>
    </row>
    <row r="2461" customFormat="false" ht="15" hidden="false" customHeight="false" outlineLevel="0" collapsed="false">
      <c r="A2461" s="4" t="n">
        <f aca="false">WORKDAY(A2460, 1)</f>
        <v>47326</v>
      </c>
      <c r="B2461" s="33" t="n">
        <f aca="false">DATE(2000, MONTH(A2461), DAY(A2461))</f>
        <v>36734</v>
      </c>
      <c r="C2461" s="33" t="n">
        <f aca="false">VLOOKUP(B2461, $R$9:$S$13, 2)</f>
        <v>36789</v>
      </c>
      <c r="D2461" s="34" t="n">
        <f aca="false">IF(OR(C2461=B2461, AND(C2461&lt;&gt;C2460, C2460&gt;B2460)), 1, 0)</f>
        <v>0</v>
      </c>
      <c r="E2461" s="4" t="n">
        <f aca="false" t="array" ref="E2461:E2461">INDEX($A$9:A2460, MAX(IF($D$9:D2460=1, ROW(D$9:$D2460)-ROW($D$9)+1, 0)))</f>
        <v>47289</v>
      </c>
      <c r="F2461" s="36" t="n">
        <f aca="false">(A2461-$A$2)/365.25</f>
        <v>9.39630390143737</v>
      </c>
      <c r="G2461" s="37" t="n">
        <f aca="false">INDEX('Default Prob'!$P$5:$P$14,MIN(1+_xlfn.IFNA(MATCH(F2461,'Default Prob'!$F$5:$F$14,1),0),COUNT('Default Prob'!$P$5:$P$14)))</f>
        <v>0.0473961358254833</v>
      </c>
      <c r="H2461" s="37" t="n">
        <f aca="false">H2460*EXP(-G2460*(F2461-F2460))</f>
        <v>0.684655745094489</v>
      </c>
      <c r="I2461" s="38" t="n">
        <f aca="false">H2460-H2461</f>
        <v>8.88491230532917E-005</v>
      </c>
      <c r="J2461" s="39" t="n">
        <f aca="false">INDEX('Default Prob'!$C$3:$C$20, _xlfn.IFNA(MATCH(F2461, 'Default Prob'!$B$3:$B$20, 1), 1))</f>
        <v>-0.0015</v>
      </c>
      <c r="K2461" s="40" t="n">
        <f aca="false">1/((1+J2461)^F2461)</f>
        <v>1.0142049826734</v>
      </c>
      <c r="L2461" s="41" t="n">
        <f aca="false">IF(AND(D2461, A2461 &lt;= $G$2), $D$5*$D$2*(A2461-E2461)/365.25, 0)</f>
        <v>0</v>
      </c>
      <c r="M2461" s="41" t="n">
        <f aca="false">IF(A2461&lt;=$G$2, $D$5*$D$2*(A2461-E2461)/365.25, 0)</f>
        <v>0</v>
      </c>
      <c r="N2461" s="42" t="n">
        <f aca="false">(L2461*H2461 + M2461*I2461) * K2461</f>
        <v>0</v>
      </c>
      <c r="O2461" s="43" t="n">
        <f aca="false">IF(A2461&lt;=$G$2, $D$2*(1-$D$3), 0)</f>
        <v>0</v>
      </c>
      <c r="P2461" s="44" t="n">
        <f aca="false">O2461*I2461*K2461</f>
        <v>0</v>
      </c>
    </row>
    <row r="2462" customFormat="false" ht="15" hidden="false" customHeight="false" outlineLevel="0" collapsed="false">
      <c r="A2462" s="4" t="n">
        <f aca="false">WORKDAY(A2461, 1)</f>
        <v>47329</v>
      </c>
      <c r="B2462" s="33" t="n">
        <f aca="false">DATE(2000, MONTH(A2462), DAY(A2462))</f>
        <v>36737</v>
      </c>
      <c r="C2462" s="33" t="n">
        <f aca="false">VLOOKUP(B2462, $R$9:$S$13, 2)</f>
        <v>36789</v>
      </c>
      <c r="D2462" s="34" t="n">
        <f aca="false">IF(OR(C2462=B2462, AND(C2462&lt;&gt;C2461, C2461&gt;B2461)), 1, 0)</f>
        <v>0</v>
      </c>
      <c r="E2462" s="4" t="n">
        <f aca="false" t="array" ref="E2462:E2462">INDEX($A$9:A2461, MAX(IF($D$9:D2461=1, ROW(D$9:$D2461)-ROW($D$9)+1, 0)))</f>
        <v>47289</v>
      </c>
      <c r="F2462" s="36" t="n">
        <f aca="false">(A2462-$A$2)/365.25</f>
        <v>9.40451745379877</v>
      </c>
      <c r="G2462" s="37" t="n">
        <f aca="false">INDEX('Default Prob'!$P$5:$P$14,MIN(1+_xlfn.IFNA(MATCH(F2462,'Default Prob'!$F$5:$F$14,1),0),COUNT('Default Prob'!$P$5:$P$14)))</f>
        <v>0.0473961358254833</v>
      </c>
      <c r="H2462" s="37" t="n">
        <f aca="false">H2461*EXP(-G2461*(F2462-F2461))</f>
        <v>0.684389266891122</v>
      </c>
      <c r="I2462" s="38" t="n">
        <f aca="false">H2461-H2462</f>
        <v>0.000266478203366671</v>
      </c>
      <c r="J2462" s="39" t="n">
        <f aca="false">INDEX('Default Prob'!$C$3:$C$20, _xlfn.IFNA(MATCH(F2462, 'Default Prob'!$B$3:$B$20, 1), 1))</f>
        <v>-0.0015</v>
      </c>
      <c r="K2462" s="40" t="n">
        <f aca="false">1/((1+J2462)^F2462)</f>
        <v>1.01421748746997</v>
      </c>
      <c r="L2462" s="41" t="n">
        <f aca="false">IF(AND(D2462, A2462 &lt;= $G$2), $D$5*$D$2*(A2462-E2462)/365.25, 0)</f>
        <v>0</v>
      </c>
      <c r="M2462" s="41" t="n">
        <f aca="false">IF(A2462&lt;=$G$2, $D$5*$D$2*(A2462-E2462)/365.25, 0)</f>
        <v>0</v>
      </c>
      <c r="N2462" s="42" t="n">
        <f aca="false">(L2462*H2462 + M2462*I2462) * K2462</f>
        <v>0</v>
      </c>
      <c r="O2462" s="43" t="n">
        <f aca="false">IF(A2462&lt;=$G$2, $D$2*(1-$D$3), 0)</f>
        <v>0</v>
      </c>
      <c r="P2462" s="44" t="n">
        <f aca="false">O2462*I2462*K2462</f>
        <v>0</v>
      </c>
    </row>
    <row r="2463" customFormat="false" ht="15" hidden="false" customHeight="false" outlineLevel="0" collapsed="false">
      <c r="A2463" s="4" t="n">
        <f aca="false">WORKDAY(A2462, 1)</f>
        <v>47330</v>
      </c>
      <c r="B2463" s="33" t="n">
        <f aca="false">DATE(2000, MONTH(A2463), DAY(A2463))</f>
        <v>36738</v>
      </c>
      <c r="C2463" s="33" t="n">
        <f aca="false">VLOOKUP(B2463, $R$9:$S$13, 2)</f>
        <v>36789</v>
      </c>
      <c r="D2463" s="34" t="n">
        <f aca="false">IF(OR(C2463=B2463, AND(C2463&lt;&gt;C2462, C2462&gt;B2462)), 1, 0)</f>
        <v>0</v>
      </c>
      <c r="E2463" s="4" t="n">
        <f aca="false" t="array" ref="E2463:E2463">INDEX($A$9:A2462, MAX(IF($D$9:D2462=1, ROW(D$9:$D2462)-ROW($D$9)+1, 0)))</f>
        <v>47289</v>
      </c>
      <c r="F2463" s="36" t="n">
        <f aca="false">(A2463-$A$2)/365.25</f>
        <v>9.4072553045859</v>
      </c>
      <c r="G2463" s="37" t="n">
        <f aca="false">INDEX('Default Prob'!$P$5:$P$14,MIN(1+_xlfn.IFNA(MATCH(F2463,'Default Prob'!$F$5:$F$14,1),0),COUNT('Default Prob'!$P$5:$P$14)))</f>
        <v>0.0473961358254833</v>
      </c>
      <c r="H2463" s="37" t="n">
        <f aca="false">H2462*EXP(-G2462*(F2463-F2462))</f>
        <v>0.684300463873612</v>
      </c>
      <c r="I2463" s="38" t="n">
        <f aca="false">H2462-H2463</f>
        <v>8.88030175102417E-005</v>
      </c>
      <c r="J2463" s="39" t="n">
        <f aca="false">INDEX('Default Prob'!$C$3:$C$20, _xlfn.IFNA(MATCH(F2463, 'Default Prob'!$B$3:$B$20, 1), 1))</f>
        <v>-0.0015</v>
      </c>
      <c r="K2463" s="40" t="n">
        <f aca="false">1/((1+J2463)^F2463)</f>
        <v>1.01422165576976</v>
      </c>
      <c r="L2463" s="41" t="n">
        <f aca="false">IF(AND(D2463, A2463 &lt;= $G$2), $D$5*$D$2*(A2463-E2463)/365.25, 0)</f>
        <v>0</v>
      </c>
      <c r="M2463" s="41" t="n">
        <f aca="false">IF(A2463&lt;=$G$2, $D$5*$D$2*(A2463-E2463)/365.25, 0)</f>
        <v>0</v>
      </c>
      <c r="N2463" s="42" t="n">
        <f aca="false">(L2463*H2463 + M2463*I2463) * K2463</f>
        <v>0</v>
      </c>
      <c r="O2463" s="43" t="n">
        <f aca="false">IF(A2463&lt;=$G$2, $D$2*(1-$D$3), 0)</f>
        <v>0</v>
      </c>
      <c r="P2463" s="44" t="n">
        <f aca="false">O2463*I2463*K2463</f>
        <v>0</v>
      </c>
    </row>
    <row r="2464" customFormat="false" ht="15" hidden="false" customHeight="false" outlineLevel="0" collapsed="false">
      <c r="A2464" s="4" t="n">
        <f aca="false">WORKDAY(A2463, 1)</f>
        <v>47331</v>
      </c>
      <c r="B2464" s="33" t="n">
        <f aca="false">DATE(2000, MONTH(A2464), DAY(A2464))</f>
        <v>36739</v>
      </c>
      <c r="C2464" s="33" t="n">
        <f aca="false">VLOOKUP(B2464, $R$9:$S$13, 2)</f>
        <v>36789</v>
      </c>
      <c r="D2464" s="34" t="n">
        <f aca="false">IF(OR(C2464=B2464, AND(C2464&lt;&gt;C2463, C2463&gt;B2463)), 1, 0)</f>
        <v>0</v>
      </c>
      <c r="E2464" s="4" t="n">
        <f aca="false" t="array" ref="E2464:E2464">INDEX($A$9:A2463, MAX(IF($D$9:D2463=1, ROW(D$9:$D2463)-ROW($D$9)+1, 0)))</f>
        <v>47289</v>
      </c>
      <c r="F2464" s="36" t="n">
        <f aca="false">(A2464-$A$2)/365.25</f>
        <v>9.40999315537303</v>
      </c>
      <c r="G2464" s="37" t="n">
        <f aca="false">INDEX('Default Prob'!$P$5:$P$14,MIN(1+_xlfn.IFNA(MATCH(F2464,'Default Prob'!$F$5:$F$14,1),0),COUNT('Default Prob'!$P$5:$P$14)))</f>
        <v>0.0473961358254833</v>
      </c>
      <c r="H2464" s="37" t="n">
        <f aca="false">H2463*EXP(-G2463*(F2464-F2463))</f>
        <v>0.684211672378748</v>
      </c>
      <c r="I2464" s="38" t="n">
        <f aca="false">H2463-H2464</f>
        <v>8.87914948631829E-005</v>
      </c>
      <c r="J2464" s="39" t="n">
        <f aca="false">INDEX('Default Prob'!$C$3:$C$20, _xlfn.IFNA(MATCH(F2464, 'Default Prob'!$B$3:$B$20, 1), 1))</f>
        <v>-0.0015</v>
      </c>
      <c r="K2464" s="40" t="n">
        <f aca="false">1/((1+J2464)^F2464)</f>
        <v>1.01422582408668</v>
      </c>
      <c r="L2464" s="41" t="n">
        <f aca="false">IF(AND(D2464, A2464 &lt;= $G$2), $D$5*$D$2*(A2464-E2464)/365.25, 0)</f>
        <v>0</v>
      </c>
      <c r="M2464" s="41" t="n">
        <f aca="false">IF(A2464&lt;=$G$2, $D$5*$D$2*(A2464-E2464)/365.25, 0)</f>
        <v>0</v>
      </c>
      <c r="N2464" s="42" t="n">
        <f aca="false">(L2464*H2464 + M2464*I2464) * K2464</f>
        <v>0</v>
      </c>
      <c r="O2464" s="43" t="n">
        <f aca="false">IF(A2464&lt;=$G$2, $D$2*(1-$D$3), 0)</f>
        <v>0</v>
      </c>
      <c r="P2464" s="44" t="n">
        <f aca="false">O2464*I2464*K2464</f>
        <v>0</v>
      </c>
    </row>
    <row r="2465" customFormat="false" ht="15" hidden="false" customHeight="false" outlineLevel="0" collapsed="false">
      <c r="A2465" s="4" t="n">
        <f aca="false">WORKDAY(A2464, 1)</f>
        <v>47332</v>
      </c>
      <c r="B2465" s="33" t="n">
        <f aca="false">DATE(2000, MONTH(A2465), DAY(A2465))</f>
        <v>36740</v>
      </c>
      <c r="C2465" s="33" t="n">
        <f aca="false">VLOOKUP(B2465, $R$9:$S$13, 2)</f>
        <v>36789</v>
      </c>
      <c r="D2465" s="34" t="n">
        <f aca="false">IF(OR(C2465=B2465, AND(C2465&lt;&gt;C2464, C2464&gt;B2464)), 1, 0)</f>
        <v>0</v>
      </c>
      <c r="E2465" s="4" t="n">
        <f aca="false" t="array" ref="E2465:E2465">INDEX($A$9:A2464, MAX(IF($D$9:D2464=1, ROW(D$9:$D2464)-ROW($D$9)+1, 0)))</f>
        <v>47289</v>
      </c>
      <c r="F2465" s="36" t="n">
        <f aca="false">(A2465-$A$2)/365.25</f>
        <v>9.41273100616017</v>
      </c>
      <c r="G2465" s="37" t="n">
        <f aca="false">INDEX('Default Prob'!$P$5:$P$14,MIN(1+_xlfn.IFNA(MATCH(F2465,'Default Prob'!$F$5:$F$14,1),0),COUNT('Default Prob'!$P$5:$P$14)))</f>
        <v>0.0473961358254833</v>
      </c>
      <c r="H2465" s="37" t="n">
        <f aca="false">H2464*EXP(-G2464*(F2465-F2464))</f>
        <v>0.684122892405037</v>
      </c>
      <c r="I2465" s="38" t="n">
        <f aca="false">H2464-H2465</f>
        <v>8.87799737114836E-005</v>
      </c>
      <c r="J2465" s="39" t="n">
        <f aca="false">INDEX('Default Prob'!$C$3:$C$20, _xlfn.IFNA(MATCH(F2465, 'Default Prob'!$B$3:$B$20, 1), 1))</f>
        <v>-0.0015</v>
      </c>
      <c r="K2465" s="40" t="n">
        <f aca="false">1/((1+J2465)^F2465)</f>
        <v>1.01422999242072</v>
      </c>
      <c r="L2465" s="41" t="n">
        <f aca="false">IF(AND(D2465, A2465 &lt;= $G$2), $D$5*$D$2*(A2465-E2465)/365.25, 0)</f>
        <v>0</v>
      </c>
      <c r="M2465" s="41" t="n">
        <f aca="false">IF(A2465&lt;=$G$2, $D$5*$D$2*(A2465-E2465)/365.25, 0)</f>
        <v>0</v>
      </c>
      <c r="N2465" s="42" t="n">
        <f aca="false">(L2465*H2465 + M2465*I2465) * K2465</f>
        <v>0</v>
      </c>
      <c r="O2465" s="43" t="n">
        <f aca="false">IF(A2465&lt;=$G$2, $D$2*(1-$D$3), 0)</f>
        <v>0</v>
      </c>
      <c r="P2465" s="44" t="n">
        <f aca="false">O2465*I2465*K2465</f>
        <v>0</v>
      </c>
    </row>
    <row r="2466" customFormat="false" ht="15" hidden="false" customHeight="false" outlineLevel="0" collapsed="false">
      <c r="A2466" s="4" t="n">
        <f aca="false">WORKDAY(A2465, 1)</f>
        <v>47333</v>
      </c>
      <c r="B2466" s="33" t="n">
        <f aca="false">DATE(2000, MONTH(A2466), DAY(A2466))</f>
        <v>36741</v>
      </c>
      <c r="C2466" s="33" t="n">
        <f aca="false">VLOOKUP(B2466, $R$9:$S$13, 2)</f>
        <v>36789</v>
      </c>
      <c r="D2466" s="34" t="n">
        <f aca="false">IF(OR(C2466=B2466, AND(C2466&lt;&gt;C2465, C2465&gt;B2465)), 1, 0)</f>
        <v>0</v>
      </c>
      <c r="E2466" s="4" t="n">
        <f aca="false" t="array" ref="E2466:E2466">INDEX($A$9:A2465, MAX(IF($D$9:D2465=1, ROW(D$9:$D2465)-ROW($D$9)+1, 0)))</f>
        <v>47289</v>
      </c>
      <c r="F2466" s="36" t="n">
        <f aca="false">(A2466-$A$2)/365.25</f>
        <v>9.4154688569473</v>
      </c>
      <c r="G2466" s="37" t="n">
        <f aca="false">INDEX('Default Prob'!$P$5:$P$14,MIN(1+_xlfn.IFNA(MATCH(F2466,'Default Prob'!$F$5:$F$14,1),0),COUNT('Default Prob'!$P$5:$P$14)))</f>
        <v>0.0473961358254833</v>
      </c>
      <c r="H2466" s="37" t="n">
        <f aca="false">H2465*EXP(-G2465*(F2466-F2465))</f>
        <v>0.684034123950983</v>
      </c>
      <c r="I2466" s="38" t="n">
        <f aca="false">H2465-H2466</f>
        <v>8.87684540544775E-005</v>
      </c>
      <c r="J2466" s="39" t="n">
        <f aca="false">INDEX('Default Prob'!$C$3:$C$20, _xlfn.IFNA(MATCH(F2466, 'Default Prob'!$B$3:$B$20, 1), 1))</f>
        <v>-0.0015</v>
      </c>
      <c r="K2466" s="40" t="n">
        <f aca="false">1/((1+J2466)^F2466)</f>
        <v>1.0142341607719</v>
      </c>
      <c r="L2466" s="41" t="n">
        <f aca="false">IF(AND(D2466, A2466 &lt;= $G$2), $D$5*$D$2*(A2466-E2466)/365.25, 0)</f>
        <v>0</v>
      </c>
      <c r="M2466" s="41" t="n">
        <f aca="false">IF(A2466&lt;=$G$2, $D$5*$D$2*(A2466-E2466)/365.25, 0)</f>
        <v>0</v>
      </c>
      <c r="N2466" s="42" t="n">
        <f aca="false">(L2466*H2466 + M2466*I2466) * K2466</f>
        <v>0</v>
      </c>
      <c r="O2466" s="43" t="n">
        <f aca="false">IF(A2466&lt;=$G$2, $D$2*(1-$D$3), 0)</f>
        <v>0</v>
      </c>
      <c r="P2466" s="44" t="n">
        <f aca="false">O2466*I2466*K2466</f>
        <v>0</v>
      </c>
    </row>
    <row r="2467" customFormat="false" ht="15" hidden="false" customHeight="false" outlineLevel="0" collapsed="false">
      <c r="A2467" s="4" t="n">
        <f aca="false">WORKDAY(A2466, 1)</f>
        <v>47336</v>
      </c>
      <c r="B2467" s="33" t="n">
        <f aca="false">DATE(2000, MONTH(A2467), DAY(A2467))</f>
        <v>36744</v>
      </c>
      <c r="C2467" s="33" t="n">
        <f aca="false">VLOOKUP(B2467, $R$9:$S$13, 2)</f>
        <v>36789</v>
      </c>
      <c r="D2467" s="34" t="n">
        <f aca="false">IF(OR(C2467=B2467, AND(C2467&lt;&gt;C2466, C2466&gt;B2466)), 1, 0)</f>
        <v>0</v>
      </c>
      <c r="E2467" s="4" t="n">
        <f aca="false" t="array" ref="E2467:E2467">INDEX($A$9:A2466, MAX(IF($D$9:D2466=1, ROW(D$9:$D2466)-ROW($D$9)+1, 0)))</f>
        <v>47289</v>
      </c>
      <c r="F2467" s="36" t="n">
        <f aca="false">(A2467-$A$2)/365.25</f>
        <v>9.42368240930869</v>
      </c>
      <c r="G2467" s="37" t="n">
        <f aca="false">INDEX('Default Prob'!$P$5:$P$14,MIN(1+_xlfn.IFNA(MATCH(F2467,'Default Prob'!$F$5:$F$14,1),0),COUNT('Default Prob'!$P$5:$P$14)))</f>
        <v>0.0473961358254833</v>
      </c>
      <c r="H2467" s="37" t="n">
        <f aca="false">H2466*EXP(-G2466*(F2467-F2466))</f>
        <v>0.683767887691814</v>
      </c>
      <c r="I2467" s="38" t="n">
        <f aca="false">H2466-H2467</f>
        <v>0.000266236259168329</v>
      </c>
      <c r="J2467" s="39" t="n">
        <f aca="false">INDEX('Default Prob'!$C$3:$C$20, _xlfn.IFNA(MATCH(F2467, 'Default Prob'!$B$3:$B$20, 1), 1))</f>
        <v>-0.0015</v>
      </c>
      <c r="K2467" s="40" t="n">
        <f aca="false">1/((1+J2467)^F2467)</f>
        <v>1.01424666592823</v>
      </c>
      <c r="L2467" s="41" t="n">
        <f aca="false">IF(AND(D2467, A2467 &lt;= $G$2), $D$5*$D$2*(A2467-E2467)/365.25, 0)</f>
        <v>0</v>
      </c>
      <c r="M2467" s="41" t="n">
        <f aca="false">IF(A2467&lt;=$G$2, $D$5*$D$2*(A2467-E2467)/365.25, 0)</f>
        <v>0</v>
      </c>
      <c r="N2467" s="42" t="n">
        <f aca="false">(L2467*H2467 + M2467*I2467) * K2467</f>
        <v>0</v>
      </c>
      <c r="O2467" s="43" t="n">
        <f aca="false">IF(A2467&lt;=$G$2, $D$2*(1-$D$3), 0)</f>
        <v>0</v>
      </c>
      <c r="P2467" s="44" t="n">
        <f aca="false">O2467*I2467*K2467</f>
        <v>0</v>
      </c>
    </row>
    <row r="2468" customFormat="false" ht="15" hidden="false" customHeight="false" outlineLevel="0" collapsed="false">
      <c r="A2468" s="4" t="n">
        <f aca="false">WORKDAY(A2467, 1)</f>
        <v>47337</v>
      </c>
      <c r="B2468" s="33" t="n">
        <f aca="false">DATE(2000, MONTH(A2468), DAY(A2468))</f>
        <v>36745</v>
      </c>
      <c r="C2468" s="33" t="n">
        <f aca="false">VLOOKUP(B2468, $R$9:$S$13, 2)</f>
        <v>36789</v>
      </c>
      <c r="D2468" s="34" t="n">
        <f aca="false">IF(OR(C2468=B2468, AND(C2468&lt;&gt;C2467, C2467&gt;B2467)), 1, 0)</f>
        <v>0</v>
      </c>
      <c r="E2468" s="4" t="n">
        <f aca="false" t="array" ref="E2468:E2468">INDEX($A$9:A2467, MAX(IF($D$9:D2467=1, ROW(D$9:$D2467)-ROW($D$9)+1, 0)))</f>
        <v>47289</v>
      </c>
      <c r="F2468" s="36" t="n">
        <f aca="false">(A2468-$A$2)/365.25</f>
        <v>9.42642026009582</v>
      </c>
      <c r="G2468" s="37" t="n">
        <f aca="false">INDEX('Default Prob'!$P$5:$P$14,MIN(1+_xlfn.IFNA(MATCH(F2468,'Default Prob'!$F$5:$F$14,1),0),COUNT('Default Prob'!$P$5:$P$14)))</f>
        <v>0.0473961358254833</v>
      </c>
      <c r="H2468" s="37" t="n">
        <f aca="false">H2467*EXP(-G2467*(F2468-F2467))</f>
        <v>0.683679165301442</v>
      </c>
      <c r="I2468" s="38" t="n">
        <f aca="false">H2467-H2468</f>
        <v>8.87223903721646E-005</v>
      </c>
      <c r="J2468" s="39" t="n">
        <f aca="false">INDEX('Default Prob'!$C$3:$C$20, _xlfn.IFNA(MATCH(F2468, 'Default Prob'!$B$3:$B$20, 1), 1))</f>
        <v>-0.0015</v>
      </c>
      <c r="K2468" s="40" t="n">
        <f aca="false">1/((1+J2468)^F2468)</f>
        <v>1.01425083434794</v>
      </c>
      <c r="L2468" s="41" t="n">
        <f aca="false">IF(AND(D2468, A2468 &lt;= $G$2), $D$5*$D$2*(A2468-E2468)/365.25, 0)</f>
        <v>0</v>
      </c>
      <c r="M2468" s="41" t="n">
        <f aca="false">IF(A2468&lt;=$G$2, $D$5*$D$2*(A2468-E2468)/365.25, 0)</f>
        <v>0</v>
      </c>
      <c r="N2468" s="42" t="n">
        <f aca="false">(L2468*H2468 + M2468*I2468) * K2468</f>
        <v>0</v>
      </c>
      <c r="O2468" s="43" t="n">
        <f aca="false">IF(A2468&lt;=$G$2, $D$2*(1-$D$3), 0)</f>
        <v>0</v>
      </c>
      <c r="P2468" s="44" t="n">
        <f aca="false">O2468*I2468*K2468</f>
        <v>0</v>
      </c>
    </row>
    <row r="2469" customFormat="false" ht="15" hidden="false" customHeight="false" outlineLevel="0" collapsed="false">
      <c r="A2469" s="4" t="n">
        <f aca="false">WORKDAY(A2468, 1)</f>
        <v>47338</v>
      </c>
      <c r="B2469" s="33" t="n">
        <f aca="false">DATE(2000, MONTH(A2469), DAY(A2469))</f>
        <v>36746</v>
      </c>
      <c r="C2469" s="33" t="n">
        <f aca="false">VLOOKUP(B2469, $R$9:$S$13, 2)</f>
        <v>36789</v>
      </c>
      <c r="D2469" s="34" t="n">
        <f aca="false">IF(OR(C2469=B2469, AND(C2469&lt;&gt;C2468, C2468&gt;B2468)), 1, 0)</f>
        <v>0</v>
      </c>
      <c r="E2469" s="4" t="n">
        <f aca="false" t="array" ref="E2469:E2469">INDEX($A$9:A2468, MAX(IF($D$9:D2468=1, ROW(D$9:$D2468)-ROW($D$9)+1, 0)))</f>
        <v>47289</v>
      </c>
      <c r="F2469" s="36" t="n">
        <f aca="false">(A2469-$A$2)/365.25</f>
        <v>9.42915811088296</v>
      </c>
      <c r="G2469" s="37" t="n">
        <f aca="false">INDEX('Default Prob'!$P$5:$P$14,MIN(1+_xlfn.IFNA(MATCH(F2469,'Default Prob'!$F$5:$F$14,1),0),COUNT('Default Prob'!$P$5:$P$14)))</f>
        <v>0.0473961358254833</v>
      </c>
      <c r="H2469" s="37" t="n">
        <f aca="false">H2468*EXP(-G2468*(F2469-F2468))</f>
        <v>0.683590454423255</v>
      </c>
      <c r="I2469" s="38" t="n">
        <f aca="false">H2468-H2469</f>
        <v>8.87108781869594E-005</v>
      </c>
      <c r="J2469" s="39" t="n">
        <f aca="false">INDEX('Default Prob'!$C$3:$C$20, _xlfn.IFNA(MATCH(F2469, 'Default Prob'!$B$3:$B$20, 1), 1))</f>
        <v>-0.0015</v>
      </c>
      <c r="K2469" s="40" t="n">
        <f aca="false">1/((1+J2469)^F2469)</f>
        <v>1.01425500278477</v>
      </c>
      <c r="L2469" s="41" t="n">
        <f aca="false">IF(AND(D2469, A2469 &lt;= $G$2), $D$5*$D$2*(A2469-E2469)/365.25, 0)</f>
        <v>0</v>
      </c>
      <c r="M2469" s="41" t="n">
        <f aca="false">IF(A2469&lt;=$G$2, $D$5*$D$2*(A2469-E2469)/365.25, 0)</f>
        <v>0</v>
      </c>
      <c r="N2469" s="42" t="n">
        <f aca="false">(L2469*H2469 + M2469*I2469) * K2469</f>
        <v>0</v>
      </c>
      <c r="O2469" s="43" t="n">
        <f aca="false">IF(A2469&lt;=$G$2, $D$2*(1-$D$3), 0)</f>
        <v>0</v>
      </c>
      <c r="P2469" s="44" t="n">
        <f aca="false">O2469*I2469*K2469</f>
        <v>0</v>
      </c>
    </row>
    <row r="2470" customFormat="false" ht="15" hidden="false" customHeight="false" outlineLevel="0" collapsed="false">
      <c r="A2470" s="4" t="n">
        <f aca="false">WORKDAY(A2469, 1)</f>
        <v>47339</v>
      </c>
      <c r="B2470" s="33" t="n">
        <f aca="false">DATE(2000, MONTH(A2470), DAY(A2470))</f>
        <v>36747</v>
      </c>
      <c r="C2470" s="33" t="n">
        <f aca="false">VLOOKUP(B2470, $R$9:$S$13, 2)</f>
        <v>36789</v>
      </c>
      <c r="D2470" s="34" t="n">
        <f aca="false">IF(OR(C2470=B2470, AND(C2470&lt;&gt;C2469, C2469&gt;B2469)), 1, 0)</f>
        <v>0</v>
      </c>
      <c r="E2470" s="4" t="n">
        <f aca="false" t="array" ref="E2470:E2470">INDEX($A$9:A2469, MAX(IF($D$9:D2469=1, ROW(D$9:$D2469)-ROW($D$9)+1, 0)))</f>
        <v>47289</v>
      </c>
      <c r="F2470" s="36" t="n">
        <f aca="false">(A2470-$A$2)/365.25</f>
        <v>9.43189596167009</v>
      </c>
      <c r="G2470" s="37" t="n">
        <f aca="false">INDEX('Default Prob'!$P$5:$P$14,MIN(1+_xlfn.IFNA(MATCH(F2470,'Default Prob'!$F$5:$F$14,1),0),COUNT('Default Prob'!$P$5:$P$14)))</f>
        <v>0.0473961358254833</v>
      </c>
      <c r="H2470" s="37" t="n">
        <f aca="false">H2469*EXP(-G2469*(F2470-F2469))</f>
        <v>0.68350175505576</v>
      </c>
      <c r="I2470" s="38" t="n">
        <f aca="false">H2469-H2470</f>
        <v>8.86993674954484E-005</v>
      </c>
      <c r="J2470" s="39" t="n">
        <f aca="false">INDEX('Default Prob'!$C$3:$C$20, _xlfn.IFNA(MATCH(F2470, 'Default Prob'!$B$3:$B$20, 1), 1))</f>
        <v>-0.0015</v>
      </c>
      <c r="K2470" s="40" t="n">
        <f aca="false">1/((1+J2470)^F2470)</f>
        <v>1.01425917123874</v>
      </c>
      <c r="L2470" s="41" t="n">
        <f aca="false">IF(AND(D2470, A2470 &lt;= $G$2), $D$5*$D$2*(A2470-E2470)/365.25, 0)</f>
        <v>0</v>
      </c>
      <c r="M2470" s="41" t="n">
        <f aca="false">IF(A2470&lt;=$G$2, $D$5*$D$2*(A2470-E2470)/365.25, 0)</f>
        <v>0</v>
      </c>
      <c r="N2470" s="42" t="n">
        <f aca="false">(L2470*H2470 + M2470*I2470) * K2470</f>
        <v>0</v>
      </c>
      <c r="O2470" s="43" t="n">
        <f aca="false">IF(A2470&lt;=$G$2, $D$2*(1-$D$3), 0)</f>
        <v>0</v>
      </c>
      <c r="P2470" s="44" t="n">
        <f aca="false">O2470*I2470*K2470</f>
        <v>0</v>
      </c>
    </row>
    <row r="2471" customFormat="false" ht="15" hidden="false" customHeight="false" outlineLevel="0" collapsed="false">
      <c r="A2471" s="4" t="n">
        <f aca="false">WORKDAY(A2470, 1)</f>
        <v>47340</v>
      </c>
      <c r="B2471" s="33" t="n">
        <f aca="false">DATE(2000, MONTH(A2471), DAY(A2471))</f>
        <v>36748</v>
      </c>
      <c r="C2471" s="33" t="n">
        <f aca="false">VLOOKUP(B2471, $R$9:$S$13, 2)</f>
        <v>36789</v>
      </c>
      <c r="D2471" s="34" t="n">
        <f aca="false">IF(OR(C2471=B2471, AND(C2471&lt;&gt;C2470, C2470&gt;B2470)), 1, 0)</f>
        <v>0</v>
      </c>
      <c r="E2471" s="4" t="n">
        <f aca="false" t="array" ref="E2471:E2471">INDEX($A$9:A2470, MAX(IF($D$9:D2470=1, ROW(D$9:$D2470)-ROW($D$9)+1, 0)))</f>
        <v>47289</v>
      </c>
      <c r="F2471" s="36" t="n">
        <f aca="false">(A2471-$A$2)/365.25</f>
        <v>9.43463381245722</v>
      </c>
      <c r="G2471" s="37" t="n">
        <f aca="false">INDEX('Default Prob'!$P$5:$P$14,MIN(1+_xlfn.IFNA(MATCH(F2471,'Default Prob'!$F$5:$F$14,1),0),COUNT('Default Prob'!$P$5:$P$14)))</f>
        <v>0.0473961358254833</v>
      </c>
      <c r="H2471" s="37" t="n">
        <f aca="false">H2470*EXP(-G2470*(F2471-F2470))</f>
        <v>0.683413067197462</v>
      </c>
      <c r="I2471" s="38" t="n">
        <f aca="false">H2470-H2471</f>
        <v>8.86878582977424E-005</v>
      </c>
      <c r="J2471" s="39" t="n">
        <f aca="false">INDEX('Default Prob'!$C$3:$C$20, _xlfn.IFNA(MATCH(F2471, 'Default Prob'!$B$3:$B$20, 1), 1))</f>
        <v>-0.0015</v>
      </c>
      <c r="K2471" s="40" t="n">
        <f aca="false">1/((1+J2471)^F2471)</f>
        <v>1.01426333970984</v>
      </c>
      <c r="L2471" s="41" t="n">
        <f aca="false">IF(AND(D2471, A2471 &lt;= $G$2), $D$5*$D$2*(A2471-E2471)/365.25, 0)</f>
        <v>0</v>
      </c>
      <c r="M2471" s="41" t="n">
        <f aca="false">IF(A2471&lt;=$G$2, $D$5*$D$2*(A2471-E2471)/365.25, 0)</f>
        <v>0</v>
      </c>
      <c r="N2471" s="42" t="n">
        <f aca="false">(L2471*H2471 + M2471*I2471) * K2471</f>
        <v>0</v>
      </c>
      <c r="O2471" s="43" t="n">
        <f aca="false">IF(A2471&lt;=$G$2, $D$2*(1-$D$3), 0)</f>
        <v>0</v>
      </c>
      <c r="P2471" s="44" t="n">
        <f aca="false">O2471*I2471*K2471</f>
        <v>0</v>
      </c>
    </row>
    <row r="2472" customFormat="false" ht="15" hidden="false" customHeight="false" outlineLevel="0" collapsed="false">
      <c r="A2472" s="4" t="n">
        <f aca="false">WORKDAY(A2471, 1)</f>
        <v>47343</v>
      </c>
      <c r="B2472" s="33" t="n">
        <f aca="false">DATE(2000, MONTH(A2472), DAY(A2472))</f>
        <v>36751</v>
      </c>
      <c r="C2472" s="33" t="n">
        <f aca="false">VLOOKUP(B2472, $R$9:$S$13, 2)</f>
        <v>36789</v>
      </c>
      <c r="D2472" s="34" t="n">
        <f aca="false">IF(OR(C2472=B2472, AND(C2472&lt;&gt;C2471, C2471&gt;B2471)), 1, 0)</f>
        <v>0</v>
      </c>
      <c r="E2472" s="4" t="n">
        <f aca="false" t="array" ref="E2472:E2472">INDEX($A$9:A2471, MAX(IF($D$9:D2471=1, ROW(D$9:$D2471)-ROW($D$9)+1, 0)))</f>
        <v>47289</v>
      </c>
      <c r="F2472" s="36" t="n">
        <f aca="false">(A2472-$A$2)/365.25</f>
        <v>9.44284736481862</v>
      </c>
      <c r="G2472" s="37" t="n">
        <f aca="false">INDEX('Default Prob'!$P$5:$P$14,MIN(1+_xlfn.IFNA(MATCH(F2472,'Default Prob'!$F$5:$F$14,1),0),COUNT('Default Prob'!$P$5:$P$14)))</f>
        <v>0.0473961358254833</v>
      </c>
      <c r="H2472" s="37" t="n">
        <f aca="false">H2471*EXP(-G2471*(F2472-F2471))</f>
        <v>0.683147072662823</v>
      </c>
      <c r="I2472" s="38" t="n">
        <f aca="false">H2471-H2472</f>
        <v>0.000265994534638714</v>
      </c>
      <c r="J2472" s="39" t="n">
        <f aca="false">INDEX('Default Prob'!$C$3:$C$20, _xlfn.IFNA(MATCH(F2472, 'Default Prob'!$B$3:$B$20, 1), 1))</f>
        <v>-0.0015</v>
      </c>
      <c r="K2472" s="40" t="n">
        <f aca="false">1/((1+J2472)^F2472)</f>
        <v>1.01427584522593</v>
      </c>
      <c r="L2472" s="41" t="n">
        <f aca="false">IF(AND(D2472, A2472 &lt;= $G$2), $D$5*$D$2*(A2472-E2472)/365.25, 0)</f>
        <v>0</v>
      </c>
      <c r="M2472" s="41" t="n">
        <f aca="false">IF(A2472&lt;=$G$2, $D$5*$D$2*(A2472-E2472)/365.25, 0)</f>
        <v>0</v>
      </c>
      <c r="N2472" s="42" t="n">
        <f aca="false">(L2472*H2472 + M2472*I2472) * K2472</f>
        <v>0</v>
      </c>
      <c r="O2472" s="43" t="n">
        <f aca="false">IF(A2472&lt;=$G$2, $D$2*(1-$D$3), 0)</f>
        <v>0</v>
      </c>
      <c r="P2472" s="44" t="n">
        <f aca="false">O2472*I2472*K2472</f>
        <v>0</v>
      </c>
    </row>
    <row r="2473" customFormat="false" ht="15" hidden="false" customHeight="false" outlineLevel="0" collapsed="false">
      <c r="A2473" s="4" t="n">
        <f aca="false">WORKDAY(A2472, 1)</f>
        <v>47344</v>
      </c>
      <c r="B2473" s="33" t="n">
        <f aca="false">DATE(2000, MONTH(A2473), DAY(A2473))</f>
        <v>36752</v>
      </c>
      <c r="C2473" s="33" t="n">
        <f aca="false">VLOOKUP(B2473, $R$9:$S$13, 2)</f>
        <v>36789</v>
      </c>
      <c r="D2473" s="34" t="n">
        <f aca="false">IF(OR(C2473=B2473, AND(C2473&lt;&gt;C2472, C2472&gt;B2472)), 1, 0)</f>
        <v>0</v>
      </c>
      <c r="E2473" s="4" t="n">
        <f aca="false" t="array" ref="E2473:E2473">INDEX($A$9:A2472, MAX(IF($D$9:D2472=1, ROW(D$9:$D2472)-ROW($D$9)+1, 0)))</f>
        <v>47289</v>
      </c>
      <c r="F2473" s="36" t="n">
        <f aca="false">(A2473-$A$2)/365.25</f>
        <v>9.44558521560575</v>
      </c>
      <c r="G2473" s="37" t="n">
        <f aca="false">INDEX('Default Prob'!$P$5:$P$14,MIN(1+_xlfn.IFNA(MATCH(F2473,'Default Prob'!$F$5:$F$14,1),0),COUNT('Default Prob'!$P$5:$P$14)))</f>
        <v>0.0473961358254833</v>
      </c>
      <c r="H2473" s="37" t="n">
        <f aca="false">H2472*EXP(-G2472*(F2473-F2472))</f>
        <v>0.683058430826385</v>
      </c>
      <c r="I2473" s="38" t="n">
        <f aca="false">H2472-H2473</f>
        <v>8.86418364380859E-005</v>
      </c>
      <c r="J2473" s="39" t="n">
        <f aca="false">INDEX('Default Prob'!$C$3:$C$20, _xlfn.IFNA(MATCH(F2473, 'Default Prob'!$B$3:$B$20, 1), 1))</f>
        <v>-0.0015</v>
      </c>
      <c r="K2473" s="40" t="n">
        <f aca="false">1/((1+J2473)^F2473)</f>
        <v>1.01428001376556</v>
      </c>
      <c r="L2473" s="41" t="n">
        <f aca="false">IF(AND(D2473, A2473 &lt;= $G$2), $D$5*$D$2*(A2473-E2473)/365.25, 0)</f>
        <v>0</v>
      </c>
      <c r="M2473" s="41" t="n">
        <f aca="false">IF(A2473&lt;=$G$2, $D$5*$D$2*(A2473-E2473)/365.25, 0)</f>
        <v>0</v>
      </c>
      <c r="N2473" s="42" t="n">
        <f aca="false">(L2473*H2473 + M2473*I2473) * K2473</f>
        <v>0</v>
      </c>
      <c r="O2473" s="43" t="n">
        <f aca="false">IF(A2473&lt;=$G$2, $D$2*(1-$D$3), 0)</f>
        <v>0</v>
      </c>
      <c r="P2473" s="44" t="n">
        <f aca="false">O2473*I2473*K2473</f>
        <v>0</v>
      </c>
    </row>
    <row r="2474" customFormat="false" ht="15" hidden="false" customHeight="false" outlineLevel="0" collapsed="false">
      <c r="A2474" s="4" t="n">
        <f aca="false">WORKDAY(A2473, 1)</f>
        <v>47345</v>
      </c>
      <c r="B2474" s="33" t="n">
        <f aca="false">DATE(2000, MONTH(A2474), DAY(A2474))</f>
        <v>36753</v>
      </c>
      <c r="C2474" s="33" t="n">
        <f aca="false">VLOOKUP(B2474, $R$9:$S$13, 2)</f>
        <v>36789</v>
      </c>
      <c r="D2474" s="34" t="n">
        <f aca="false">IF(OR(C2474=B2474, AND(C2474&lt;&gt;C2473, C2473&gt;B2473)), 1, 0)</f>
        <v>0</v>
      </c>
      <c r="E2474" s="4" t="n">
        <f aca="false" t="array" ref="E2474:E2474">INDEX($A$9:A2473, MAX(IF($D$9:D2473=1, ROW(D$9:$D2473)-ROW($D$9)+1, 0)))</f>
        <v>47289</v>
      </c>
      <c r="F2474" s="36" t="n">
        <f aca="false">(A2474-$A$2)/365.25</f>
        <v>9.44832306639288</v>
      </c>
      <c r="G2474" s="37" t="n">
        <f aca="false">INDEX('Default Prob'!$P$5:$P$14,MIN(1+_xlfn.IFNA(MATCH(F2474,'Default Prob'!$F$5:$F$14,1),0),COUNT('Default Prob'!$P$5:$P$14)))</f>
        <v>0.0473961358254833</v>
      </c>
      <c r="H2474" s="37" t="n">
        <f aca="false">H2473*EXP(-G2473*(F2474-F2473))</f>
        <v>0.68296980049168</v>
      </c>
      <c r="I2474" s="38" t="n">
        <f aca="false">H2473-H2474</f>
        <v>8.86303347050754E-005</v>
      </c>
      <c r="J2474" s="39" t="n">
        <f aca="false">INDEX('Default Prob'!$C$3:$C$20, _xlfn.IFNA(MATCH(F2474, 'Default Prob'!$B$3:$B$20, 1), 1))</f>
        <v>-0.0015</v>
      </c>
      <c r="K2474" s="40" t="n">
        <f aca="false">1/((1+J2474)^F2474)</f>
        <v>1.01428418232232</v>
      </c>
      <c r="L2474" s="41" t="n">
        <f aca="false">IF(AND(D2474, A2474 &lt;= $G$2), $D$5*$D$2*(A2474-E2474)/365.25, 0)</f>
        <v>0</v>
      </c>
      <c r="M2474" s="41" t="n">
        <f aca="false">IF(A2474&lt;=$G$2, $D$5*$D$2*(A2474-E2474)/365.25, 0)</f>
        <v>0</v>
      </c>
      <c r="N2474" s="42" t="n">
        <f aca="false">(L2474*H2474 + M2474*I2474) * K2474</f>
        <v>0</v>
      </c>
      <c r="O2474" s="43" t="n">
        <f aca="false">IF(A2474&lt;=$G$2, $D$2*(1-$D$3), 0)</f>
        <v>0</v>
      </c>
      <c r="P2474" s="44" t="n">
        <f aca="false">O2474*I2474*K2474</f>
        <v>0</v>
      </c>
    </row>
    <row r="2475" customFormat="false" ht="15" hidden="false" customHeight="false" outlineLevel="0" collapsed="false">
      <c r="A2475" s="4" t="n">
        <f aca="false">WORKDAY(A2474, 1)</f>
        <v>47346</v>
      </c>
      <c r="B2475" s="33" t="n">
        <f aca="false">DATE(2000, MONTH(A2475), DAY(A2475))</f>
        <v>36754</v>
      </c>
      <c r="C2475" s="33" t="n">
        <f aca="false">VLOOKUP(B2475, $R$9:$S$13, 2)</f>
        <v>36789</v>
      </c>
      <c r="D2475" s="34" t="n">
        <f aca="false">IF(OR(C2475=B2475, AND(C2475&lt;&gt;C2474, C2474&gt;B2474)), 1, 0)</f>
        <v>0</v>
      </c>
      <c r="E2475" s="4" t="n">
        <f aca="false" t="array" ref="E2475:E2475">INDEX($A$9:A2474, MAX(IF($D$9:D2474=1, ROW(D$9:$D2474)-ROW($D$9)+1, 0)))</f>
        <v>47289</v>
      </c>
      <c r="F2475" s="36" t="n">
        <f aca="false">(A2475-$A$2)/365.25</f>
        <v>9.45106091718001</v>
      </c>
      <c r="G2475" s="37" t="n">
        <f aca="false">INDEX('Default Prob'!$P$5:$P$14,MIN(1+_xlfn.IFNA(MATCH(F2475,'Default Prob'!$F$5:$F$14,1),0),COUNT('Default Prob'!$P$5:$P$14)))</f>
        <v>0.0473961358254833</v>
      </c>
      <c r="H2475" s="37" t="n">
        <f aca="false">H2474*EXP(-G2474*(F2475-F2474))</f>
        <v>0.682881181657215</v>
      </c>
      <c r="I2475" s="38" t="n">
        <f aca="false">H2474-H2475</f>
        <v>8.86188344647598E-005</v>
      </c>
      <c r="J2475" s="39" t="n">
        <f aca="false">INDEX('Default Prob'!$C$3:$C$20, _xlfn.IFNA(MATCH(F2475, 'Default Prob'!$B$3:$B$20, 1), 1))</f>
        <v>-0.0015</v>
      </c>
      <c r="K2475" s="40" t="n">
        <f aca="false">1/((1+J2475)^F2475)</f>
        <v>1.01428835089622</v>
      </c>
      <c r="L2475" s="41" t="n">
        <f aca="false">IF(AND(D2475, A2475 &lt;= $G$2), $D$5*$D$2*(A2475-E2475)/365.25, 0)</f>
        <v>0</v>
      </c>
      <c r="M2475" s="41" t="n">
        <f aca="false">IF(A2475&lt;=$G$2, $D$5*$D$2*(A2475-E2475)/365.25, 0)</f>
        <v>0</v>
      </c>
      <c r="N2475" s="42" t="n">
        <f aca="false">(L2475*H2475 + M2475*I2475) * K2475</f>
        <v>0</v>
      </c>
      <c r="O2475" s="43" t="n">
        <f aca="false">IF(A2475&lt;=$G$2, $D$2*(1-$D$3), 0)</f>
        <v>0</v>
      </c>
      <c r="P2475" s="44" t="n">
        <f aca="false">O2475*I2475*K2475</f>
        <v>0</v>
      </c>
    </row>
    <row r="2476" customFormat="false" ht="15" hidden="false" customHeight="false" outlineLevel="0" collapsed="false">
      <c r="A2476" s="4" t="n">
        <f aca="false">WORKDAY(A2475, 1)</f>
        <v>47347</v>
      </c>
      <c r="B2476" s="33" t="n">
        <f aca="false">DATE(2000, MONTH(A2476), DAY(A2476))</f>
        <v>36755</v>
      </c>
      <c r="C2476" s="33" t="n">
        <f aca="false">VLOOKUP(B2476, $R$9:$S$13, 2)</f>
        <v>36789</v>
      </c>
      <c r="D2476" s="34" t="n">
        <f aca="false">IF(OR(C2476=B2476, AND(C2476&lt;&gt;C2475, C2475&gt;B2475)), 1, 0)</f>
        <v>0</v>
      </c>
      <c r="E2476" s="4" t="n">
        <f aca="false" t="array" ref="E2476:E2476">INDEX($A$9:A2475, MAX(IF($D$9:D2475=1, ROW(D$9:$D2475)-ROW($D$9)+1, 0)))</f>
        <v>47289</v>
      </c>
      <c r="F2476" s="36" t="n">
        <f aca="false">(A2476-$A$2)/365.25</f>
        <v>9.45379876796715</v>
      </c>
      <c r="G2476" s="37" t="n">
        <f aca="false">INDEX('Default Prob'!$P$5:$P$14,MIN(1+_xlfn.IFNA(MATCH(F2476,'Default Prob'!$F$5:$F$14,1),0),COUNT('Default Prob'!$P$5:$P$14)))</f>
        <v>0.0473961358254833</v>
      </c>
      <c r="H2476" s="37" t="n">
        <f aca="false">H2475*EXP(-G2475*(F2476-F2475))</f>
        <v>0.682792574321499</v>
      </c>
      <c r="I2476" s="38" t="n">
        <f aca="false">H2475-H2476</f>
        <v>8.86073357163619E-005</v>
      </c>
      <c r="J2476" s="39" t="n">
        <f aca="false">INDEX('Default Prob'!$C$3:$C$20, _xlfn.IFNA(MATCH(F2476, 'Default Prob'!$B$3:$B$20, 1), 1))</f>
        <v>-0.0015</v>
      </c>
      <c r="K2476" s="40" t="n">
        <f aca="false">1/((1+J2476)^F2476)</f>
        <v>1.01429251948724</v>
      </c>
      <c r="L2476" s="41" t="n">
        <f aca="false">IF(AND(D2476, A2476 &lt;= $G$2), $D$5*$D$2*(A2476-E2476)/365.25, 0)</f>
        <v>0</v>
      </c>
      <c r="M2476" s="41" t="n">
        <f aca="false">IF(A2476&lt;=$G$2, $D$5*$D$2*(A2476-E2476)/365.25, 0)</f>
        <v>0</v>
      </c>
      <c r="N2476" s="42" t="n">
        <f aca="false">(L2476*H2476 + M2476*I2476) * K2476</f>
        <v>0</v>
      </c>
      <c r="O2476" s="43" t="n">
        <f aca="false">IF(A2476&lt;=$G$2, $D$2*(1-$D$3), 0)</f>
        <v>0</v>
      </c>
      <c r="P2476" s="44" t="n">
        <f aca="false">O2476*I2476*K2476</f>
        <v>0</v>
      </c>
    </row>
    <row r="2477" customFormat="false" ht="15" hidden="false" customHeight="false" outlineLevel="0" collapsed="false">
      <c r="A2477" s="4" t="n">
        <f aca="false">WORKDAY(A2476, 1)</f>
        <v>47350</v>
      </c>
      <c r="B2477" s="33" t="n">
        <f aca="false">DATE(2000, MONTH(A2477), DAY(A2477))</f>
        <v>36758</v>
      </c>
      <c r="C2477" s="33" t="n">
        <f aca="false">VLOOKUP(B2477, $R$9:$S$13, 2)</f>
        <v>36789</v>
      </c>
      <c r="D2477" s="34" t="n">
        <f aca="false">IF(OR(C2477=B2477, AND(C2477&lt;&gt;C2476, C2476&gt;B2476)), 1, 0)</f>
        <v>0</v>
      </c>
      <c r="E2477" s="4" t="n">
        <f aca="false" t="array" ref="E2477:E2477">INDEX($A$9:A2476, MAX(IF($D$9:D2476=1, ROW(D$9:$D2476)-ROW($D$9)+1, 0)))</f>
        <v>47289</v>
      </c>
      <c r="F2477" s="36" t="n">
        <f aca="false">(A2477-$A$2)/365.25</f>
        <v>9.46201232032854</v>
      </c>
      <c r="G2477" s="37" t="n">
        <f aca="false">INDEX('Default Prob'!$P$5:$P$14,MIN(1+_xlfn.IFNA(MATCH(F2477,'Default Prob'!$F$5:$F$14,1),0),COUNT('Default Prob'!$P$5:$P$14)))</f>
        <v>0.0473961358254833</v>
      </c>
      <c r="H2477" s="37" t="n">
        <f aca="false">H2476*EXP(-G2476*(F2477-F2476))</f>
        <v>0.68252682129192</v>
      </c>
      <c r="I2477" s="38" t="n">
        <f aca="false">H2476-H2477</f>
        <v>0.000265753029578764</v>
      </c>
      <c r="J2477" s="39" t="n">
        <f aca="false">INDEX('Default Prob'!$C$3:$C$20, _xlfn.IFNA(MATCH(F2477, 'Default Prob'!$B$3:$B$20, 1), 1))</f>
        <v>-0.0015</v>
      </c>
      <c r="K2477" s="40" t="n">
        <f aca="false">1/((1+J2477)^F2477)</f>
        <v>1.01430502536311</v>
      </c>
      <c r="L2477" s="41" t="n">
        <f aca="false">IF(AND(D2477, A2477 &lt;= $G$2), $D$5*$D$2*(A2477-E2477)/365.25, 0)</f>
        <v>0</v>
      </c>
      <c r="M2477" s="41" t="n">
        <f aca="false">IF(A2477&lt;=$G$2, $D$5*$D$2*(A2477-E2477)/365.25, 0)</f>
        <v>0</v>
      </c>
      <c r="N2477" s="42" t="n">
        <f aca="false">(L2477*H2477 + M2477*I2477) * K2477</f>
        <v>0</v>
      </c>
      <c r="O2477" s="43" t="n">
        <f aca="false">IF(A2477&lt;=$G$2, $D$2*(1-$D$3), 0)</f>
        <v>0</v>
      </c>
      <c r="P2477" s="44" t="n">
        <f aca="false">O2477*I2477*K2477</f>
        <v>0</v>
      </c>
    </row>
    <row r="2478" customFormat="false" ht="15" hidden="false" customHeight="false" outlineLevel="0" collapsed="false">
      <c r="A2478" s="4" t="n">
        <f aca="false">WORKDAY(A2477, 1)</f>
        <v>47351</v>
      </c>
      <c r="B2478" s="33" t="n">
        <f aca="false">DATE(2000, MONTH(A2478), DAY(A2478))</f>
        <v>36759</v>
      </c>
      <c r="C2478" s="33" t="n">
        <f aca="false">VLOOKUP(B2478, $R$9:$S$13, 2)</f>
        <v>36789</v>
      </c>
      <c r="D2478" s="34" t="n">
        <f aca="false">IF(OR(C2478=B2478, AND(C2478&lt;&gt;C2477, C2477&gt;B2477)), 1, 0)</f>
        <v>0</v>
      </c>
      <c r="E2478" s="4" t="n">
        <f aca="false" t="array" ref="E2478:E2478">INDEX($A$9:A2477, MAX(IF($D$9:D2477=1, ROW(D$9:$D2477)-ROW($D$9)+1, 0)))</f>
        <v>47289</v>
      </c>
      <c r="F2478" s="36" t="n">
        <f aca="false">(A2478-$A$2)/365.25</f>
        <v>9.46475017111568</v>
      </c>
      <c r="G2478" s="37" t="n">
        <f aca="false">INDEX('Default Prob'!$P$5:$P$14,MIN(1+_xlfn.IFNA(MATCH(F2478,'Default Prob'!$F$5:$F$14,1),0),COUNT('Default Prob'!$P$5:$P$14)))</f>
        <v>0.0473961358254833</v>
      </c>
      <c r="H2478" s="37" t="n">
        <f aca="false">H2477*EXP(-G2477*(F2478-F2477))</f>
        <v>0.682438259936278</v>
      </c>
      <c r="I2478" s="38" t="n">
        <f aca="false">H2477-H2478</f>
        <v>8.85613556416143E-005</v>
      </c>
      <c r="J2478" s="39" t="n">
        <f aca="false">INDEX('Default Prob'!$C$3:$C$20, _xlfn.IFNA(MATCH(F2478, 'Default Prob'!$B$3:$B$20, 1), 1))</f>
        <v>-0.0015</v>
      </c>
      <c r="K2478" s="40" t="n">
        <f aca="false">1/((1+J2478)^F2478)</f>
        <v>1.01430919402267</v>
      </c>
      <c r="L2478" s="41" t="n">
        <f aca="false">IF(AND(D2478, A2478 &lt;= $G$2), $D$5*$D$2*(A2478-E2478)/365.25, 0)</f>
        <v>0</v>
      </c>
      <c r="M2478" s="41" t="n">
        <f aca="false">IF(A2478&lt;=$G$2, $D$5*$D$2*(A2478-E2478)/365.25, 0)</f>
        <v>0</v>
      </c>
      <c r="N2478" s="42" t="n">
        <f aca="false">(L2478*H2478 + M2478*I2478) * K2478</f>
        <v>0</v>
      </c>
      <c r="O2478" s="43" t="n">
        <f aca="false">IF(A2478&lt;=$G$2, $D$2*(1-$D$3), 0)</f>
        <v>0</v>
      </c>
      <c r="P2478" s="44" t="n">
        <f aca="false">O2478*I2478*K2478</f>
        <v>0</v>
      </c>
    </row>
    <row r="2479" customFormat="false" ht="15" hidden="false" customHeight="false" outlineLevel="0" collapsed="false">
      <c r="A2479" s="4" t="n">
        <f aca="false">WORKDAY(A2478, 1)</f>
        <v>47352</v>
      </c>
      <c r="B2479" s="33" t="n">
        <f aca="false">DATE(2000, MONTH(A2479), DAY(A2479))</f>
        <v>36760</v>
      </c>
      <c r="C2479" s="33" t="n">
        <f aca="false">VLOOKUP(B2479, $R$9:$S$13, 2)</f>
        <v>36789</v>
      </c>
      <c r="D2479" s="34" t="n">
        <f aca="false">IF(OR(C2479=B2479, AND(C2479&lt;&gt;C2478, C2478&gt;B2478)), 1, 0)</f>
        <v>0</v>
      </c>
      <c r="E2479" s="4" t="n">
        <f aca="false" t="array" ref="E2479:E2479">INDEX($A$9:A2478, MAX(IF($D$9:D2478=1, ROW(D$9:$D2478)-ROW($D$9)+1, 0)))</f>
        <v>47289</v>
      </c>
      <c r="F2479" s="36" t="n">
        <f aca="false">(A2479-$A$2)/365.25</f>
        <v>9.46748802190281</v>
      </c>
      <c r="G2479" s="37" t="n">
        <f aca="false">INDEX('Default Prob'!$P$5:$P$14,MIN(1+_xlfn.IFNA(MATCH(F2479,'Default Prob'!$F$5:$F$14,1),0),COUNT('Default Prob'!$P$5:$P$14)))</f>
        <v>0.0473961358254833</v>
      </c>
      <c r="H2479" s="37" t="n">
        <f aca="false">H2478*EXP(-G2478*(F2479-F2478))</f>
        <v>0.682349710071927</v>
      </c>
      <c r="I2479" s="38" t="n">
        <f aca="false">H2478-H2479</f>
        <v>8.85498643513616E-005</v>
      </c>
      <c r="J2479" s="39" t="n">
        <f aca="false">INDEX('Default Prob'!$C$3:$C$20, _xlfn.IFNA(MATCH(F2479, 'Default Prob'!$B$3:$B$20, 1), 1))</f>
        <v>-0.0015</v>
      </c>
      <c r="K2479" s="40" t="n">
        <f aca="false">1/((1+J2479)^F2479)</f>
        <v>1.01431336269935</v>
      </c>
      <c r="L2479" s="41" t="n">
        <f aca="false">IF(AND(D2479, A2479 &lt;= $G$2), $D$5*$D$2*(A2479-E2479)/365.25, 0)</f>
        <v>0</v>
      </c>
      <c r="M2479" s="41" t="n">
        <f aca="false">IF(A2479&lt;=$G$2, $D$5*$D$2*(A2479-E2479)/365.25, 0)</f>
        <v>0</v>
      </c>
      <c r="N2479" s="42" t="n">
        <f aca="false">(L2479*H2479 + M2479*I2479) * K2479</f>
        <v>0</v>
      </c>
      <c r="O2479" s="43" t="n">
        <f aca="false">IF(A2479&lt;=$G$2, $D$2*(1-$D$3), 0)</f>
        <v>0</v>
      </c>
      <c r="P2479" s="44" t="n">
        <f aca="false">O2479*I2479*K2479</f>
        <v>0</v>
      </c>
    </row>
    <row r="2480" customFormat="false" ht="15" hidden="false" customHeight="false" outlineLevel="0" collapsed="false">
      <c r="A2480" s="4" t="n">
        <f aca="false">WORKDAY(A2479, 1)</f>
        <v>47353</v>
      </c>
      <c r="B2480" s="33" t="n">
        <f aca="false">DATE(2000, MONTH(A2480), DAY(A2480))</f>
        <v>36761</v>
      </c>
      <c r="C2480" s="33" t="n">
        <f aca="false">VLOOKUP(B2480, $R$9:$S$13, 2)</f>
        <v>36789</v>
      </c>
      <c r="D2480" s="34" t="n">
        <f aca="false">IF(OR(C2480=B2480, AND(C2480&lt;&gt;C2479, C2479&gt;B2479)), 1, 0)</f>
        <v>0</v>
      </c>
      <c r="E2480" s="4" t="n">
        <f aca="false" t="array" ref="E2480:E2480">INDEX($A$9:A2479, MAX(IF($D$9:D2479=1, ROW(D$9:$D2479)-ROW($D$9)+1, 0)))</f>
        <v>47289</v>
      </c>
      <c r="F2480" s="36" t="n">
        <f aca="false">(A2480-$A$2)/365.25</f>
        <v>9.47022587268994</v>
      </c>
      <c r="G2480" s="37" t="n">
        <f aca="false">INDEX('Default Prob'!$P$5:$P$14,MIN(1+_xlfn.IFNA(MATCH(F2480,'Default Prob'!$F$5:$F$14,1),0),COUNT('Default Prob'!$P$5:$P$14)))</f>
        <v>0.0473961358254833</v>
      </c>
      <c r="H2480" s="37" t="n">
        <f aca="false">H2479*EXP(-G2479*(F2480-F2479))</f>
        <v>0.682261171697375</v>
      </c>
      <c r="I2480" s="38" t="n">
        <f aca="false">H2479-H2480</f>
        <v>8.85383745523605E-005</v>
      </c>
      <c r="J2480" s="39" t="n">
        <f aca="false">INDEX('Default Prob'!$C$3:$C$20, _xlfn.IFNA(MATCH(F2480, 'Default Prob'!$B$3:$B$20, 1), 1))</f>
        <v>-0.0015</v>
      </c>
      <c r="K2480" s="40" t="n">
        <f aca="false">1/((1+J2480)^F2480)</f>
        <v>1.01431753139317</v>
      </c>
      <c r="L2480" s="41" t="n">
        <f aca="false">IF(AND(D2480, A2480 &lt;= $G$2), $D$5*$D$2*(A2480-E2480)/365.25, 0)</f>
        <v>0</v>
      </c>
      <c r="M2480" s="41" t="n">
        <f aca="false">IF(A2480&lt;=$G$2, $D$5*$D$2*(A2480-E2480)/365.25, 0)</f>
        <v>0</v>
      </c>
      <c r="N2480" s="42" t="n">
        <f aca="false">(L2480*H2480 + M2480*I2480) * K2480</f>
        <v>0</v>
      </c>
      <c r="O2480" s="43" t="n">
        <f aca="false">IF(A2480&lt;=$G$2, $D$2*(1-$D$3), 0)</f>
        <v>0</v>
      </c>
      <c r="P2480" s="44" t="n">
        <f aca="false">O2480*I2480*K2480</f>
        <v>0</v>
      </c>
    </row>
    <row r="2481" customFormat="false" ht="15" hidden="false" customHeight="false" outlineLevel="0" collapsed="false">
      <c r="A2481" s="4" t="n">
        <f aca="false">WORKDAY(A2480, 1)</f>
        <v>47354</v>
      </c>
      <c r="B2481" s="33" t="n">
        <f aca="false">DATE(2000, MONTH(A2481), DAY(A2481))</f>
        <v>36762</v>
      </c>
      <c r="C2481" s="33" t="n">
        <f aca="false">VLOOKUP(B2481, $R$9:$S$13, 2)</f>
        <v>36789</v>
      </c>
      <c r="D2481" s="34" t="n">
        <f aca="false">IF(OR(C2481=B2481, AND(C2481&lt;&gt;C2480, C2480&gt;B2480)), 1, 0)</f>
        <v>0</v>
      </c>
      <c r="E2481" s="4" t="n">
        <f aca="false" t="array" ref="E2481:E2481">INDEX($A$9:A2480, MAX(IF($D$9:D2480=1, ROW(D$9:$D2480)-ROW($D$9)+1, 0)))</f>
        <v>47289</v>
      </c>
      <c r="F2481" s="36" t="n">
        <f aca="false">(A2481-$A$2)/365.25</f>
        <v>9.47296372347707</v>
      </c>
      <c r="G2481" s="37" t="n">
        <f aca="false">INDEX('Default Prob'!$P$5:$P$14,MIN(1+_xlfn.IFNA(MATCH(F2481,'Default Prob'!$F$5:$F$14,1),0),COUNT('Default Prob'!$P$5:$P$14)))</f>
        <v>0.0473961358254833</v>
      </c>
      <c r="H2481" s="37" t="n">
        <f aca="false">H2480*EXP(-G2480*(F2481-F2480))</f>
        <v>0.682172644811131</v>
      </c>
      <c r="I2481" s="38" t="n">
        <f aca="false">H2480-H2481</f>
        <v>8.85268862441668E-005</v>
      </c>
      <c r="J2481" s="39" t="n">
        <f aca="false">INDEX('Default Prob'!$C$3:$C$20, _xlfn.IFNA(MATCH(F2481, 'Default Prob'!$B$3:$B$20, 1), 1))</f>
        <v>-0.0015</v>
      </c>
      <c r="K2481" s="40" t="n">
        <f aca="false">1/((1+J2481)^F2481)</f>
        <v>1.01432170010413</v>
      </c>
      <c r="L2481" s="41" t="n">
        <f aca="false">IF(AND(D2481, A2481 &lt;= $G$2), $D$5*$D$2*(A2481-E2481)/365.25, 0)</f>
        <v>0</v>
      </c>
      <c r="M2481" s="41" t="n">
        <f aca="false">IF(A2481&lt;=$G$2, $D$5*$D$2*(A2481-E2481)/365.25, 0)</f>
        <v>0</v>
      </c>
      <c r="N2481" s="42" t="n">
        <f aca="false">(L2481*H2481 + M2481*I2481) * K2481</f>
        <v>0</v>
      </c>
      <c r="O2481" s="43" t="n">
        <f aca="false">IF(A2481&lt;=$G$2, $D$2*(1-$D$3), 0)</f>
        <v>0</v>
      </c>
      <c r="P2481" s="44" t="n">
        <f aca="false">O2481*I2481*K2481</f>
        <v>0</v>
      </c>
    </row>
    <row r="2482" customFormat="false" ht="15" hidden="false" customHeight="false" outlineLevel="0" collapsed="false">
      <c r="A2482" s="4" t="n">
        <f aca="false">WORKDAY(A2481, 1)</f>
        <v>47357</v>
      </c>
      <c r="B2482" s="33" t="n">
        <f aca="false">DATE(2000, MONTH(A2482), DAY(A2482))</f>
        <v>36765</v>
      </c>
      <c r="C2482" s="33" t="n">
        <f aca="false">VLOOKUP(B2482, $R$9:$S$13, 2)</f>
        <v>36789</v>
      </c>
      <c r="D2482" s="34" t="n">
        <f aca="false">IF(OR(C2482=B2482, AND(C2482&lt;&gt;C2481, C2481&gt;B2481)), 1, 0)</f>
        <v>0</v>
      </c>
      <c r="E2482" s="4" t="n">
        <f aca="false" t="array" ref="E2482:E2482">INDEX($A$9:A2481, MAX(IF($D$9:D2481=1, ROW(D$9:$D2481)-ROW($D$9)+1, 0)))</f>
        <v>47289</v>
      </c>
      <c r="F2482" s="36" t="n">
        <f aca="false">(A2482-$A$2)/365.25</f>
        <v>9.48117727583847</v>
      </c>
      <c r="G2482" s="37" t="n">
        <f aca="false">INDEX('Default Prob'!$P$5:$P$14,MIN(1+_xlfn.IFNA(MATCH(F2482,'Default Prob'!$F$5:$F$14,1),0),COUNT('Default Prob'!$P$5:$P$14)))</f>
        <v>0.0473961358254833</v>
      </c>
      <c r="H2482" s="37" t="n">
        <f aca="false">H2481*EXP(-G2481*(F2482-F2481))</f>
        <v>0.681907133067342</v>
      </c>
      <c r="I2482" s="38" t="n">
        <f aca="false">H2481-H2482</f>
        <v>0.000265511743789082</v>
      </c>
      <c r="J2482" s="39" t="n">
        <f aca="false">INDEX('Default Prob'!$C$3:$C$20, _xlfn.IFNA(MATCH(F2482, 'Default Prob'!$B$3:$B$20, 1), 1))</f>
        <v>-0.0015</v>
      </c>
      <c r="K2482" s="40" t="n">
        <f aca="false">1/((1+J2482)^F2482)</f>
        <v>1.01433420633978</v>
      </c>
      <c r="L2482" s="41" t="n">
        <f aca="false">IF(AND(D2482, A2482 &lt;= $G$2), $D$5*$D$2*(A2482-E2482)/365.25, 0)</f>
        <v>0</v>
      </c>
      <c r="M2482" s="41" t="n">
        <f aca="false">IF(A2482&lt;=$G$2, $D$5*$D$2*(A2482-E2482)/365.25, 0)</f>
        <v>0</v>
      </c>
      <c r="N2482" s="42" t="n">
        <f aca="false">(L2482*H2482 + M2482*I2482) * K2482</f>
        <v>0</v>
      </c>
      <c r="O2482" s="43" t="n">
        <f aca="false">IF(A2482&lt;=$G$2, $D$2*(1-$D$3), 0)</f>
        <v>0</v>
      </c>
      <c r="P2482" s="44" t="n">
        <f aca="false">O2482*I2482*K2482</f>
        <v>0</v>
      </c>
    </row>
    <row r="2483" customFormat="false" ht="15" hidden="false" customHeight="false" outlineLevel="0" collapsed="false">
      <c r="A2483" s="4" t="n">
        <f aca="false">WORKDAY(A2482, 1)</f>
        <v>47358</v>
      </c>
      <c r="B2483" s="33" t="n">
        <f aca="false">DATE(2000, MONTH(A2483), DAY(A2483))</f>
        <v>36766</v>
      </c>
      <c r="C2483" s="33" t="n">
        <f aca="false">VLOOKUP(B2483, $R$9:$S$13, 2)</f>
        <v>36789</v>
      </c>
      <c r="D2483" s="34" t="n">
        <f aca="false">IF(OR(C2483=B2483, AND(C2483&lt;&gt;C2482, C2482&gt;B2482)), 1, 0)</f>
        <v>0</v>
      </c>
      <c r="E2483" s="4" t="n">
        <f aca="false" t="array" ref="E2483:E2483">INDEX($A$9:A2482, MAX(IF($D$9:D2482=1, ROW(D$9:$D2482)-ROW($D$9)+1, 0)))</f>
        <v>47289</v>
      </c>
      <c r="F2483" s="36" t="n">
        <f aca="false">(A2483-$A$2)/365.25</f>
        <v>9.4839151266256</v>
      </c>
      <c r="G2483" s="37" t="n">
        <f aca="false">INDEX('Default Prob'!$P$5:$P$14,MIN(1+_xlfn.IFNA(MATCH(F2483,'Default Prob'!$F$5:$F$14,1),0),COUNT('Default Prob'!$P$5:$P$14)))</f>
        <v>0.0473961358254833</v>
      </c>
      <c r="H2483" s="37" t="n">
        <f aca="false">H2482*EXP(-G2482*(F2483-F2482))</f>
        <v>0.681818652119426</v>
      </c>
      <c r="I2483" s="38" t="n">
        <f aca="false">H2482-H2483</f>
        <v>8.84809479160253E-005</v>
      </c>
      <c r="J2483" s="39" t="n">
        <f aca="false">INDEX('Default Prob'!$C$3:$C$20, _xlfn.IFNA(MATCH(F2483, 'Default Prob'!$B$3:$B$20, 1), 1))</f>
        <v>-0.0015</v>
      </c>
      <c r="K2483" s="40" t="n">
        <f aca="false">1/((1+J2483)^F2483)</f>
        <v>1.01433837511927</v>
      </c>
      <c r="L2483" s="41" t="n">
        <f aca="false">IF(AND(D2483, A2483 &lt;= $G$2), $D$5*$D$2*(A2483-E2483)/365.25, 0)</f>
        <v>0</v>
      </c>
      <c r="M2483" s="41" t="n">
        <f aca="false">IF(A2483&lt;=$G$2, $D$5*$D$2*(A2483-E2483)/365.25, 0)</f>
        <v>0</v>
      </c>
      <c r="N2483" s="42" t="n">
        <f aca="false">(L2483*H2483 + M2483*I2483) * K2483</f>
        <v>0</v>
      </c>
      <c r="O2483" s="43" t="n">
        <f aca="false">IF(A2483&lt;=$G$2, $D$2*(1-$D$3), 0)</f>
        <v>0</v>
      </c>
      <c r="P2483" s="44" t="n">
        <f aca="false">O2483*I2483*K2483</f>
        <v>0</v>
      </c>
    </row>
    <row r="2484" customFormat="false" ht="15" hidden="false" customHeight="false" outlineLevel="0" collapsed="false">
      <c r="A2484" s="4" t="n">
        <f aca="false">WORKDAY(A2483, 1)</f>
        <v>47359</v>
      </c>
      <c r="B2484" s="33" t="n">
        <f aca="false">DATE(2000, MONTH(A2484), DAY(A2484))</f>
        <v>36767</v>
      </c>
      <c r="C2484" s="33" t="n">
        <f aca="false">VLOOKUP(B2484, $R$9:$S$13, 2)</f>
        <v>36789</v>
      </c>
      <c r="D2484" s="34" t="n">
        <f aca="false">IF(OR(C2484=B2484, AND(C2484&lt;&gt;C2483, C2483&gt;B2483)), 1, 0)</f>
        <v>0</v>
      </c>
      <c r="E2484" s="4" t="n">
        <f aca="false" t="array" ref="E2484:E2484">INDEX($A$9:A2483, MAX(IF($D$9:D2483=1, ROW(D$9:$D2483)-ROW($D$9)+1, 0)))</f>
        <v>47289</v>
      </c>
      <c r="F2484" s="36" t="n">
        <f aca="false">(A2484-$A$2)/365.25</f>
        <v>9.48665297741273</v>
      </c>
      <c r="G2484" s="37" t="n">
        <f aca="false">INDEX('Default Prob'!$P$5:$P$14,MIN(1+_xlfn.IFNA(MATCH(F2484,'Default Prob'!$F$5:$F$14,1),0),COUNT('Default Prob'!$P$5:$P$14)))</f>
        <v>0.0473961358254833</v>
      </c>
      <c r="H2484" s="37" t="n">
        <f aca="false">H2483*EXP(-G2483*(F2484-F2483))</f>
        <v>0.681730182652366</v>
      </c>
      <c r="I2484" s="38" t="n">
        <f aca="false">H2483-H2484</f>
        <v>8.84694670593156E-005</v>
      </c>
      <c r="J2484" s="39" t="n">
        <f aca="false">INDEX('Default Prob'!$C$3:$C$20, _xlfn.IFNA(MATCH(F2484, 'Default Prob'!$B$3:$B$20, 1), 1))</f>
        <v>-0.0015</v>
      </c>
      <c r="K2484" s="40" t="n">
        <f aca="false">1/((1+J2484)^F2484)</f>
        <v>1.01434254391589</v>
      </c>
      <c r="L2484" s="41" t="n">
        <f aca="false">IF(AND(D2484, A2484 &lt;= $G$2), $D$5*$D$2*(A2484-E2484)/365.25, 0)</f>
        <v>0</v>
      </c>
      <c r="M2484" s="41" t="n">
        <f aca="false">IF(A2484&lt;=$G$2, $D$5*$D$2*(A2484-E2484)/365.25, 0)</f>
        <v>0</v>
      </c>
      <c r="N2484" s="42" t="n">
        <f aca="false">(L2484*H2484 + M2484*I2484) * K2484</f>
        <v>0</v>
      </c>
      <c r="O2484" s="43" t="n">
        <f aca="false">IF(A2484&lt;=$G$2, $D$2*(1-$D$3), 0)</f>
        <v>0</v>
      </c>
      <c r="P2484" s="44" t="n">
        <f aca="false">O2484*I2484*K2484</f>
        <v>0</v>
      </c>
    </row>
    <row r="2485" customFormat="false" ht="15" hidden="false" customHeight="false" outlineLevel="0" collapsed="false">
      <c r="A2485" s="4" t="n">
        <f aca="false">WORKDAY(A2484, 1)</f>
        <v>47360</v>
      </c>
      <c r="B2485" s="33" t="n">
        <f aca="false">DATE(2000, MONTH(A2485), DAY(A2485))</f>
        <v>36768</v>
      </c>
      <c r="C2485" s="33" t="n">
        <f aca="false">VLOOKUP(B2485, $R$9:$S$13, 2)</f>
        <v>36789</v>
      </c>
      <c r="D2485" s="34" t="n">
        <f aca="false">IF(OR(C2485=B2485, AND(C2485&lt;&gt;C2484, C2484&gt;B2484)), 1, 0)</f>
        <v>0</v>
      </c>
      <c r="E2485" s="4" t="n">
        <f aca="false" t="array" ref="E2485:E2485">INDEX($A$9:A2484, MAX(IF($D$9:D2484=1, ROW(D$9:$D2484)-ROW($D$9)+1, 0)))</f>
        <v>47289</v>
      </c>
      <c r="F2485" s="36" t="n">
        <f aca="false">(A2485-$A$2)/365.25</f>
        <v>9.48939082819986</v>
      </c>
      <c r="G2485" s="37" t="n">
        <f aca="false">INDEX('Default Prob'!$P$5:$P$14,MIN(1+_xlfn.IFNA(MATCH(F2485,'Default Prob'!$F$5:$F$14,1),0),COUNT('Default Prob'!$P$5:$P$14)))</f>
        <v>0.0473961358254833</v>
      </c>
      <c r="H2485" s="37" t="n">
        <f aca="false">H2484*EXP(-G2484*(F2485-F2484))</f>
        <v>0.681641724664674</v>
      </c>
      <c r="I2485" s="38" t="n">
        <f aca="false">H2484-H2485</f>
        <v>8.8457987692192E-005</v>
      </c>
      <c r="J2485" s="39" t="n">
        <f aca="false">INDEX('Default Prob'!$C$3:$C$20, _xlfn.IFNA(MATCH(F2485, 'Default Prob'!$B$3:$B$20, 1), 1))</f>
        <v>-0.0015</v>
      </c>
      <c r="K2485" s="40" t="n">
        <f aca="false">1/((1+J2485)^F2485)</f>
        <v>1.01434671272964</v>
      </c>
      <c r="L2485" s="41" t="n">
        <f aca="false">IF(AND(D2485, A2485 &lt;= $G$2), $D$5*$D$2*(A2485-E2485)/365.25, 0)</f>
        <v>0</v>
      </c>
      <c r="M2485" s="41" t="n">
        <f aca="false">IF(A2485&lt;=$G$2, $D$5*$D$2*(A2485-E2485)/365.25, 0)</f>
        <v>0</v>
      </c>
      <c r="N2485" s="42" t="n">
        <f aca="false">(L2485*H2485 + M2485*I2485) * K2485</f>
        <v>0</v>
      </c>
      <c r="O2485" s="43" t="n">
        <f aca="false">IF(A2485&lt;=$G$2, $D$2*(1-$D$3), 0)</f>
        <v>0</v>
      </c>
      <c r="P2485" s="44" t="n">
        <f aca="false">O2485*I2485*K2485</f>
        <v>0</v>
      </c>
    </row>
    <row r="2486" customFormat="false" ht="15" hidden="false" customHeight="false" outlineLevel="0" collapsed="false">
      <c r="A2486" s="4" t="n">
        <f aca="false">WORKDAY(A2485, 1)</f>
        <v>47361</v>
      </c>
      <c r="B2486" s="33" t="n">
        <f aca="false">DATE(2000, MONTH(A2486), DAY(A2486))</f>
        <v>36769</v>
      </c>
      <c r="C2486" s="33" t="n">
        <f aca="false">VLOOKUP(B2486, $R$9:$S$13, 2)</f>
        <v>36789</v>
      </c>
      <c r="D2486" s="34" t="n">
        <f aca="false">IF(OR(C2486=B2486, AND(C2486&lt;&gt;C2485, C2485&gt;B2485)), 1, 0)</f>
        <v>0</v>
      </c>
      <c r="E2486" s="4" t="n">
        <f aca="false" t="array" ref="E2486:E2486">INDEX($A$9:A2485, MAX(IF($D$9:D2485=1, ROW(D$9:$D2485)-ROW($D$9)+1, 0)))</f>
        <v>47289</v>
      </c>
      <c r="F2486" s="36" t="n">
        <f aca="false">(A2486-$A$2)/365.25</f>
        <v>9.492128678987</v>
      </c>
      <c r="G2486" s="37" t="n">
        <f aca="false">INDEX('Default Prob'!$P$5:$P$14,MIN(1+_xlfn.IFNA(MATCH(F2486,'Default Prob'!$F$5:$F$14,1),0),COUNT('Default Prob'!$P$5:$P$14)))</f>
        <v>0.0473961358254833</v>
      </c>
      <c r="H2486" s="37" t="n">
        <f aca="false">H2485*EXP(-G2485*(F2486-F2485))</f>
        <v>0.681553278154859</v>
      </c>
      <c r="I2486" s="38" t="n">
        <f aca="false">H2485-H2486</f>
        <v>8.84465098146547E-005</v>
      </c>
      <c r="J2486" s="39" t="n">
        <f aca="false">INDEX('Default Prob'!$C$3:$C$20, _xlfn.IFNA(MATCH(F2486, 'Default Prob'!$B$3:$B$20, 1), 1))</f>
        <v>-0.0015</v>
      </c>
      <c r="K2486" s="40" t="n">
        <f aca="false">1/((1+J2486)^F2486)</f>
        <v>1.01435088156052</v>
      </c>
      <c r="L2486" s="41" t="n">
        <f aca="false">IF(AND(D2486, A2486 &lt;= $G$2), $D$5*$D$2*(A2486-E2486)/365.25, 0)</f>
        <v>0</v>
      </c>
      <c r="M2486" s="41" t="n">
        <f aca="false">IF(A2486&lt;=$G$2, $D$5*$D$2*(A2486-E2486)/365.25, 0)</f>
        <v>0</v>
      </c>
      <c r="N2486" s="42" t="n">
        <f aca="false">(L2486*H2486 + M2486*I2486) * K2486</f>
        <v>0</v>
      </c>
      <c r="O2486" s="43" t="n">
        <f aca="false">IF(A2486&lt;=$G$2, $D$2*(1-$D$3), 0)</f>
        <v>0</v>
      </c>
      <c r="P2486" s="44" t="n">
        <f aca="false">O2486*I2486*K2486</f>
        <v>0</v>
      </c>
    </row>
    <row r="2487" customFormat="false" ht="15" hidden="false" customHeight="false" outlineLevel="0" collapsed="false">
      <c r="A2487" s="4" t="n">
        <f aca="false">WORKDAY(A2486, 1)</f>
        <v>47364</v>
      </c>
      <c r="B2487" s="33" t="n">
        <f aca="false">DATE(2000, MONTH(A2487), DAY(A2487))</f>
        <v>36772</v>
      </c>
      <c r="C2487" s="33" t="n">
        <f aca="false">VLOOKUP(B2487, $R$9:$S$13, 2)</f>
        <v>36789</v>
      </c>
      <c r="D2487" s="34" t="n">
        <f aca="false">IF(OR(C2487=B2487, AND(C2487&lt;&gt;C2486, C2486&gt;B2486)), 1, 0)</f>
        <v>0</v>
      </c>
      <c r="E2487" s="4" t="n">
        <f aca="false" t="array" ref="E2487:E2487">INDEX($A$9:A2486, MAX(IF($D$9:D2486=1, ROW(D$9:$D2486)-ROW($D$9)+1, 0)))</f>
        <v>47289</v>
      </c>
      <c r="F2487" s="36" t="n">
        <f aca="false">(A2487-$A$2)/365.25</f>
        <v>9.50034223134839</v>
      </c>
      <c r="G2487" s="37" t="n">
        <f aca="false">INDEX('Default Prob'!$P$5:$P$14,MIN(1+_xlfn.IFNA(MATCH(F2487,'Default Prob'!$F$5:$F$14,1),0),COUNT('Default Prob'!$P$5:$P$14)))</f>
        <v>0.0473961358254833</v>
      </c>
      <c r="H2487" s="37" t="n">
        <f aca="false">H2486*EXP(-G2486*(F2487-F2486))</f>
        <v>0.681288007477789</v>
      </c>
      <c r="I2487" s="38" t="n">
        <f aca="false">H2486-H2487</f>
        <v>0.000265270677070495</v>
      </c>
      <c r="J2487" s="39" t="n">
        <f aca="false">INDEX('Default Prob'!$C$3:$C$20, _xlfn.IFNA(MATCH(F2487, 'Default Prob'!$B$3:$B$20, 1), 1))</f>
        <v>-0.0015</v>
      </c>
      <c r="K2487" s="40" t="n">
        <f aca="false">1/((1+J2487)^F2487)</f>
        <v>1.01436338815598</v>
      </c>
      <c r="L2487" s="41" t="n">
        <f aca="false">IF(AND(D2487, A2487 &lt;= $G$2), $D$5*$D$2*(A2487-E2487)/365.25, 0)</f>
        <v>0</v>
      </c>
      <c r="M2487" s="41" t="n">
        <f aca="false">IF(A2487&lt;=$G$2, $D$5*$D$2*(A2487-E2487)/365.25, 0)</f>
        <v>0</v>
      </c>
      <c r="N2487" s="42" t="n">
        <f aca="false">(L2487*H2487 + M2487*I2487) * K2487</f>
        <v>0</v>
      </c>
      <c r="O2487" s="43" t="n">
        <f aca="false">IF(A2487&lt;=$G$2, $D$2*(1-$D$3), 0)</f>
        <v>0</v>
      </c>
      <c r="P2487" s="44" t="n">
        <f aca="false">O2487*I2487*K2487</f>
        <v>0</v>
      </c>
    </row>
    <row r="2488" customFormat="false" ht="15" hidden="false" customHeight="false" outlineLevel="0" collapsed="false">
      <c r="A2488" s="4" t="n">
        <f aca="false">WORKDAY(A2487, 1)</f>
        <v>47365</v>
      </c>
      <c r="B2488" s="33" t="n">
        <f aca="false">DATE(2000, MONTH(A2488), DAY(A2488))</f>
        <v>36773</v>
      </c>
      <c r="C2488" s="33" t="n">
        <f aca="false">VLOOKUP(B2488, $R$9:$S$13, 2)</f>
        <v>36789</v>
      </c>
      <c r="D2488" s="34" t="n">
        <f aca="false">IF(OR(C2488=B2488, AND(C2488&lt;&gt;C2487, C2487&gt;B2487)), 1, 0)</f>
        <v>0</v>
      </c>
      <c r="E2488" s="4" t="n">
        <f aca="false" t="array" ref="E2488:E2488">INDEX($A$9:A2487, MAX(IF($D$9:D2487=1, ROW(D$9:$D2487)-ROW($D$9)+1, 0)))</f>
        <v>47289</v>
      </c>
      <c r="F2488" s="36" t="n">
        <f aca="false">(A2488-$A$2)/365.25</f>
        <v>9.50308008213552</v>
      </c>
      <c r="G2488" s="37" t="n">
        <f aca="false">INDEX('Default Prob'!$P$5:$P$14,MIN(1+_xlfn.IFNA(MATCH(F2488,'Default Prob'!$F$5:$F$14,1),0),COUNT('Default Prob'!$P$5:$P$14)))</f>
        <v>0.0473961358254833</v>
      </c>
      <c r="H2488" s="37" t="n">
        <f aca="false">H2487*EXP(-G2487*(F2488-F2487))</f>
        <v>0.681199606864593</v>
      </c>
      <c r="I2488" s="38" t="n">
        <f aca="false">H2487-H2488</f>
        <v>8.84006131954829E-005</v>
      </c>
      <c r="J2488" s="39" t="n">
        <f aca="false">INDEX('Default Prob'!$C$3:$C$20, _xlfn.IFNA(MATCH(F2488, 'Default Prob'!$B$3:$B$20, 1), 1))</f>
        <v>-0.0015</v>
      </c>
      <c r="K2488" s="40" t="n">
        <f aca="false">1/((1+J2488)^F2488)</f>
        <v>1.01436755705539</v>
      </c>
      <c r="L2488" s="41" t="n">
        <f aca="false">IF(AND(D2488, A2488 &lt;= $G$2), $D$5*$D$2*(A2488-E2488)/365.25, 0)</f>
        <v>0</v>
      </c>
      <c r="M2488" s="41" t="n">
        <f aca="false">IF(A2488&lt;=$G$2, $D$5*$D$2*(A2488-E2488)/365.25, 0)</f>
        <v>0</v>
      </c>
      <c r="N2488" s="42" t="n">
        <f aca="false">(L2488*H2488 + M2488*I2488) * K2488</f>
        <v>0</v>
      </c>
      <c r="O2488" s="43" t="n">
        <f aca="false">IF(A2488&lt;=$G$2, $D$2*(1-$D$3), 0)</f>
        <v>0</v>
      </c>
      <c r="P2488" s="44" t="n">
        <f aca="false">O2488*I2488*K2488</f>
        <v>0</v>
      </c>
    </row>
    <row r="2489" customFormat="false" ht="15" hidden="false" customHeight="false" outlineLevel="0" collapsed="false">
      <c r="A2489" s="4" t="n">
        <f aca="false">WORKDAY(A2488, 1)</f>
        <v>47366</v>
      </c>
      <c r="B2489" s="33" t="n">
        <f aca="false">DATE(2000, MONTH(A2489), DAY(A2489))</f>
        <v>36774</v>
      </c>
      <c r="C2489" s="33" t="n">
        <f aca="false">VLOOKUP(B2489, $R$9:$S$13, 2)</f>
        <v>36789</v>
      </c>
      <c r="D2489" s="34" t="n">
        <f aca="false">IF(OR(C2489=B2489, AND(C2489&lt;&gt;C2488, C2488&gt;B2488)), 1, 0)</f>
        <v>0</v>
      </c>
      <c r="E2489" s="4" t="n">
        <f aca="false" t="array" ref="E2489:E2489">INDEX($A$9:A2488, MAX(IF($D$9:D2488=1, ROW(D$9:$D2488)-ROW($D$9)+1, 0)))</f>
        <v>47289</v>
      </c>
      <c r="F2489" s="36" t="n">
        <f aca="false">(A2489-$A$2)/365.25</f>
        <v>9.50581793292266</v>
      </c>
      <c r="G2489" s="37" t="n">
        <f aca="false">INDEX('Default Prob'!$P$5:$P$14,MIN(1+_xlfn.IFNA(MATCH(F2489,'Default Prob'!$F$5:$F$14,1),0),COUNT('Default Prob'!$P$5:$P$14)))</f>
        <v>0.0473961358254833</v>
      </c>
      <c r="H2489" s="37" t="n">
        <f aca="false">H2488*EXP(-G2488*(F2489-F2488))</f>
        <v>0.681111217721831</v>
      </c>
      <c r="I2489" s="38" t="n">
        <f aca="false">H2488-H2489</f>
        <v>8.8389142762435E-005</v>
      </c>
      <c r="J2489" s="39" t="n">
        <f aca="false">INDEX('Default Prob'!$C$3:$C$20, _xlfn.IFNA(MATCH(F2489, 'Default Prob'!$B$3:$B$20, 1), 1))</f>
        <v>-0.0015</v>
      </c>
      <c r="K2489" s="40" t="n">
        <f aca="false">1/((1+J2489)^F2489)</f>
        <v>1.01437172597195</v>
      </c>
      <c r="L2489" s="41" t="n">
        <f aca="false">IF(AND(D2489, A2489 &lt;= $G$2), $D$5*$D$2*(A2489-E2489)/365.25, 0)</f>
        <v>0</v>
      </c>
      <c r="M2489" s="41" t="n">
        <f aca="false">IF(A2489&lt;=$G$2, $D$5*$D$2*(A2489-E2489)/365.25, 0)</f>
        <v>0</v>
      </c>
      <c r="N2489" s="42" t="n">
        <f aca="false">(L2489*H2489 + M2489*I2489) * K2489</f>
        <v>0</v>
      </c>
      <c r="O2489" s="43" t="n">
        <f aca="false">IF(A2489&lt;=$G$2, $D$2*(1-$D$3), 0)</f>
        <v>0</v>
      </c>
      <c r="P2489" s="44" t="n">
        <f aca="false">O2489*I2489*K2489</f>
        <v>0</v>
      </c>
    </row>
    <row r="2490" customFormat="false" ht="15" hidden="false" customHeight="false" outlineLevel="0" collapsed="false">
      <c r="A2490" s="4" t="n">
        <f aca="false">WORKDAY(A2489, 1)</f>
        <v>47367</v>
      </c>
      <c r="B2490" s="33" t="n">
        <f aca="false">DATE(2000, MONTH(A2490), DAY(A2490))</f>
        <v>36775</v>
      </c>
      <c r="C2490" s="33" t="n">
        <f aca="false">VLOOKUP(B2490, $R$9:$S$13, 2)</f>
        <v>36789</v>
      </c>
      <c r="D2490" s="34" t="n">
        <f aca="false">IF(OR(C2490=B2490, AND(C2490&lt;&gt;C2489, C2489&gt;B2489)), 1, 0)</f>
        <v>0</v>
      </c>
      <c r="E2490" s="4" t="n">
        <f aca="false" t="array" ref="E2490:E2490">INDEX($A$9:A2489, MAX(IF($D$9:D2489=1, ROW(D$9:$D2489)-ROW($D$9)+1, 0)))</f>
        <v>47289</v>
      </c>
      <c r="F2490" s="36" t="n">
        <f aca="false">(A2490-$A$2)/365.25</f>
        <v>9.50855578370979</v>
      </c>
      <c r="G2490" s="37" t="n">
        <f aca="false">INDEX('Default Prob'!$P$5:$P$14,MIN(1+_xlfn.IFNA(MATCH(F2490,'Default Prob'!$F$5:$F$14,1),0),COUNT('Default Prob'!$P$5:$P$14)))</f>
        <v>0.0473961358254833</v>
      </c>
      <c r="H2490" s="37" t="n">
        <f aca="false">H2489*EXP(-G2489*(F2490-F2489))</f>
        <v>0.681022840048013</v>
      </c>
      <c r="I2490" s="38" t="n">
        <f aca="false">H2489-H2490</f>
        <v>8.83776738179742E-005</v>
      </c>
      <c r="J2490" s="39" t="n">
        <f aca="false">INDEX('Default Prob'!$C$3:$C$20, _xlfn.IFNA(MATCH(F2490, 'Default Prob'!$B$3:$B$20, 1), 1))</f>
        <v>-0.0015</v>
      </c>
      <c r="K2490" s="40" t="n">
        <f aca="false">1/((1+J2490)^F2490)</f>
        <v>1.01437589490563</v>
      </c>
      <c r="L2490" s="41" t="n">
        <f aca="false">IF(AND(D2490, A2490 &lt;= $G$2), $D$5*$D$2*(A2490-E2490)/365.25, 0)</f>
        <v>0</v>
      </c>
      <c r="M2490" s="41" t="n">
        <f aca="false">IF(A2490&lt;=$G$2, $D$5*$D$2*(A2490-E2490)/365.25, 0)</f>
        <v>0</v>
      </c>
      <c r="N2490" s="42" t="n">
        <f aca="false">(L2490*H2490 + M2490*I2490) * K2490</f>
        <v>0</v>
      </c>
      <c r="O2490" s="43" t="n">
        <f aca="false">IF(A2490&lt;=$G$2, $D$2*(1-$D$3), 0)</f>
        <v>0</v>
      </c>
      <c r="P2490" s="44" t="n">
        <f aca="false">O2490*I2490*K2490</f>
        <v>0</v>
      </c>
    </row>
    <row r="2491" customFormat="false" ht="15" hidden="false" customHeight="false" outlineLevel="0" collapsed="false">
      <c r="A2491" s="4" t="n">
        <f aca="false">WORKDAY(A2490, 1)</f>
        <v>47368</v>
      </c>
      <c r="B2491" s="33" t="n">
        <f aca="false">DATE(2000, MONTH(A2491), DAY(A2491))</f>
        <v>36776</v>
      </c>
      <c r="C2491" s="33" t="n">
        <f aca="false">VLOOKUP(B2491, $R$9:$S$13, 2)</f>
        <v>36789</v>
      </c>
      <c r="D2491" s="34" t="n">
        <f aca="false">IF(OR(C2491=B2491, AND(C2491&lt;&gt;C2490, C2490&gt;B2490)), 1, 0)</f>
        <v>0</v>
      </c>
      <c r="E2491" s="4" t="n">
        <f aca="false" t="array" ref="E2491:E2491">INDEX($A$9:A2490, MAX(IF($D$9:D2490=1, ROW(D$9:$D2490)-ROW($D$9)+1, 0)))</f>
        <v>47289</v>
      </c>
      <c r="F2491" s="36" t="n">
        <f aca="false">(A2491-$A$2)/365.25</f>
        <v>9.51129363449692</v>
      </c>
      <c r="G2491" s="37" t="n">
        <f aca="false">INDEX('Default Prob'!$P$5:$P$14,MIN(1+_xlfn.IFNA(MATCH(F2491,'Default Prob'!$F$5:$F$14,1),0),COUNT('Default Prob'!$P$5:$P$14)))</f>
        <v>0.0473961358254833</v>
      </c>
      <c r="H2491" s="37" t="n">
        <f aca="false">H2490*EXP(-G2490*(F2491-F2490))</f>
        <v>0.680934473841652</v>
      </c>
      <c r="I2491" s="38" t="n">
        <f aca="false">H2490-H2491</f>
        <v>8.83662063614343E-005</v>
      </c>
      <c r="J2491" s="39" t="n">
        <f aca="false">INDEX('Default Prob'!$C$3:$C$20, _xlfn.IFNA(MATCH(F2491, 'Default Prob'!$B$3:$B$20, 1), 1))</f>
        <v>-0.0015</v>
      </c>
      <c r="K2491" s="40" t="n">
        <f aca="false">1/((1+J2491)^F2491)</f>
        <v>1.01438006385645</v>
      </c>
      <c r="L2491" s="41" t="n">
        <f aca="false">IF(AND(D2491, A2491 &lt;= $G$2), $D$5*$D$2*(A2491-E2491)/365.25, 0)</f>
        <v>0</v>
      </c>
      <c r="M2491" s="41" t="n">
        <f aca="false">IF(A2491&lt;=$G$2, $D$5*$D$2*(A2491-E2491)/365.25, 0)</f>
        <v>0</v>
      </c>
      <c r="N2491" s="42" t="n">
        <f aca="false">(L2491*H2491 + M2491*I2491) * K2491</f>
        <v>0</v>
      </c>
      <c r="O2491" s="43" t="n">
        <f aca="false">IF(A2491&lt;=$G$2, $D$2*(1-$D$3), 0)</f>
        <v>0</v>
      </c>
      <c r="P2491" s="44" t="n">
        <f aca="false">O2491*I2491*K2491</f>
        <v>0</v>
      </c>
    </row>
    <row r="2492" customFormat="false" ht="15" hidden="false" customHeight="false" outlineLevel="0" collapsed="false">
      <c r="A2492" s="4" t="n">
        <f aca="false">WORKDAY(A2491, 1)</f>
        <v>47371</v>
      </c>
      <c r="B2492" s="33" t="n">
        <f aca="false">DATE(2000, MONTH(A2492), DAY(A2492))</f>
        <v>36779</v>
      </c>
      <c r="C2492" s="33" t="n">
        <f aca="false">VLOOKUP(B2492, $R$9:$S$13, 2)</f>
        <v>36789</v>
      </c>
      <c r="D2492" s="34" t="n">
        <f aca="false">IF(OR(C2492=B2492, AND(C2492&lt;&gt;C2491, C2491&gt;B2491)), 1, 0)</f>
        <v>0</v>
      </c>
      <c r="E2492" s="4" t="n">
        <f aca="false" t="array" ref="E2492:E2492">INDEX($A$9:A2491, MAX(IF($D$9:D2491=1, ROW(D$9:$D2491)-ROW($D$9)+1, 0)))</f>
        <v>47289</v>
      </c>
      <c r="F2492" s="36" t="n">
        <f aca="false">(A2492-$A$2)/365.25</f>
        <v>9.51950718685832</v>
      </c>
      <c r="G2492" s="37" t="n">
        <f aca="false">INDEX('Default Prob'!$P$5:$P$14,MIN(1+_xlfn.IFNA(MATCH(F2492,'Default Prob'!$F$5:$F$14,1),0),COUNT('Default Prob'!$P$5:$P$14)))</f>
        <v>0.0473961358254833</v>
      </c>
      <c r="H2492" s="37" t="n">
        <f aca="false">H2491*EXP(-G2491*(F2492-F2491))</f>
        <v>0.680669444012427</v>
      </c>
      <c r="I2492" s="38" t="n">
        <f aca="false">H2491-H2492</f>
        <v>0.000265029829224273</v>
      </c>
      <c r="J2492" s="39" t="n">
        <f aca="false">INDEX('Default Prob'!$C$3:$C$20, _xlfn.IFNA(MATCH(F2492, 'Default Prob'!$B$3:$B$20, 1), 1))</f>
        <v>-0.0015</v>
      </c>
      <c r="K2492" s="40" t="n">
        <f aca="false">1/((1+J2492)^F2492)</f>
        <v>1.01439257081171</v>
      </c>
      <c r="L2492" s="41" t="n">
        <f aca="false">IF(AND(D2492, A2492 &lt;= $G$2), $D$5*$D$2*(A2492-E2492)/365.25, 0)</f>
        <v>0</v>
      </c>
      <c r="M2492" s="41" t="n">
        <f aca="false">IF(A2492&lt;=$G$2, $D$5*$D$2*(A2492-E2492)/365.25, 0)</f>
        <v>0</v>
      </c>
      <c r="N2492" s="42" t="n">
        <f aca="false">(L2492*H2492 + M2492*I2492) * K2492</f>
        <v>0</v>
      </c>
      <c r="O2492" s="43" t="n">
        <f aca="false">IF(A2492&lt;=$G$2, $D$2*(1-$D$3), 0)</f>
        <v>0</v>
      </c>
      <c r="P2492" s="44" t="n">
        <f aca="false">O2492*I2492*K2492</f>
        <v>0</v>
      </c>
    </row>
    <row r="2493" customFormat="false" ht="15" hidden="false" customHeight="false" outlineLevel="0" collapsed="false">
      <c r="A2493" s="4" t="n">
        <f aca="false">WORKDAY(A2492, 1)</f>
        <v>47372</v>
      </c>
      <c r="B2493" s="33" t="n">
        <f aca="false">DATE(2000, MONTH(A2493), DAY(A2493))</f>
        <v>36780</v>
      </c>
      <c r="C2493" s="33" t="n">
        <f aca="false">VLOOKUP(B2493, $R$9:$S$13, 2)</f>
        <v>36789</v>
      </c>
      <c r="D2493" s="34" t="n">
        <f aca="false">IF(OR(C2493=B2493, AND(C2493&lt;&gt;C2492, C2492&gt;B2492)), 1, 0)</f>
        <v>0</v>
      </c>
      <c r="E2493" s="4" t="n">
        <f aca="false" t="array" ref="E2493:E2493">INDEX($A$9:A2492, MAX(IF($D$9:D2492=1, ROW(D$9:$D2492)-ROW($D$9)+1, 0)))</f>
        <v>47289</v>
      </c>
      <c r="F2493" s="36" t="n">
        <f aca="false">(A2493-$A$2)/365.25</f>
        <v>9.52224503764545</v>
      </c>
      <c r="G2493" s="37" t="n">
        <f aca="false">INDEX('Default Prob'!$P$5:$P$14,MIN(1+_xlfn.IFNA(MATCH(F2493,'Default Prob'!$F$5:$F$14,1),0),COUNT('Default Prob'!$P$5:$P$14)))</f>
        <v>0.0473961358254833</v>
      </c>
      <c r="H2493" s="37" t="n">
        <f aca="false">H2492*EXP(-G2492*(F2493-F2492))</f>
        <v>0.680581123661014</v>
      </c>
      <c r="I2493" s="38" t="n">
        <f aca="false">H2492-H2493</f>
        <v>8.83203514132624E-005</v>
      </c>
      <c r="J2493" s="39" t="n">
        <f aca="false">INDEX('Default Prob'!$C$3:$C$20, _xlfn.IFNA(MATCH(F2493, 'Default Prob'!$B$3:$B$20, 1), 1))</f>
        <v>-0.0015</v>
      </c>
      <c r="K2493" s="40" t="n">
        <f aca="false">1/((1+J2493)^F2493)</f>
        <v>1.01439673983107</v>
      </c>
      <c r="L2493" s="41" t="n">
        <f aca="false">IF(AND(D2493, A2493 &lt;= $G$2), $D$5*$D$2*(A2493-E2493)/365.25, 0)</f>
        <v>0</v>
      </c>
      <c r="M2493" s="41" t="n">
        <f aca="false">IF(A2493&lt;=$G$2, $D$5*$D$2*(A2493-E2493)/365.25, 0)</f>
        <v>0</v>
      </c>
      <c r="N2493" s="42" t="n">
        <f aca="false">(L2493*H2493 + M2493*I2493) * K2493</f>
        <v>0</v>
      </c>
      <c r="O2493" s="43" t="n">
        <f aca="false">IF(A2493&lt;=$G$2, $D$2*(1-$D$3), 0)</f>
        <v>0</v>
      </c>
      <c r="P2493" s="44" t="n">
        <f aca="false">O2493*I2493*K2493</f>
        <v>0</v>
      </c>
    </row>
    <row r="2494" customFormat="false" ht="15" hidden="false" customHeight="false" outlineLevel="0" collapsed="false">
      <c r="A2494" s="4" t="n">
        <f aca="false">WORKDAY(A2493, 1)</f>
        <v>47373</v>
      </c>
      <c r="B2494" s="33" t="n">
        <f aca="false">DATE(2000, MONTH(A2494), DAY(A2494))</f>
        <v>36781</v>
      </c>
      <c r="C2494" s="33" t="n">
        <f aca="false">VLOOKUP(B2494, $R$9:$S$13, 2)</f>
        <v>36789</v>
      </c>
      <c r="D2494" s="34" t="n">
        <f aca="false">IF(OR(C2494=B2494, AND(C2494&lt;&gt;C2493, C2493&gt;B2493)), 1, 0)</f>
        <v>0</v>
      </c>
      <c r="E2494" s="4" t="n">
        <f aca="false" t="array" ref="E2494:E2494">INDEX($A$9:A2493, MAX(IF($D$9:D2493=1, ROW(D$9:$D2493)-ROW($D$9)+1, 0)))</f>
        <v>47289</v>
      </c>
      <c r="F2494" s="36" t="n">
        <f aca="false">(A2494-$A$2)/365.25</f>
        <v>9.52498288843258</v>
      </c>
      <c r="G2494" s="37" t="n">
        <f aca="false">INDEX('Default Prob'!$P$5:$P$14,MIN(1+_xlfn.IFNA(MATCH(F2494,'Default Prob'!$F$5:$F$14,1),0),COUNT('Default Prob'!$P$5:$P$14)))</f>
        <v>0.0473961358254833</v>
      </c>
      <c r="H2494" s="37" t="n">
        <f aca="false">H2493*EXP(-G2493*(F2494-F2493))</f>
        <v>0.680492814769619</v>
      </c>
      <c r="I2494" s="38" t="n">
        <f aca="false">H2493-H2494</f>
        <v>8.83088913947727E-005</v>
      </c>
      <c r="J2494" s="39" t="n">
        <f aca="false">INDEX('Default Prob'!$C$3:$C$20, _xlfn.IFNA(MATCH(F2494, 'Default Prob'!$B$3:$B$20, 1), 1))</f>
        <v>-0.0015</v>
      </c>
      <c r="K2494" s="40" t="n">
        <f aca="false">1/((1+J2494)^F2494)</f>
        <v>1.01440090886756</v>
      </c>
      <c r="L2494" s="41" t="n">
        <f aca="false">IF(AND(D2494, A2494 &lt;= $G$2), $D$5*$D$2*(A2494-E2494)/365.25, 0)</f>
        <v>0</v>
      </c>
      <c r="M2494" s="41" t="n">
        <f aca="false">IF(A2494&lt;=$G$2, $D$5*$D$2*(A2494-E2494)/365.25, 0)</f>
        <v>0</v>
      </c>
      <c r="N2494" s="42" t="n">
        <f aca="false">(L2494*H2494 + M2494*I2494) * K2494</f>
        <v>0</v>
      </c>
      <c r="O2494" s="43" t="n">
        <f aca="false">IF(A2494&lt;=$G$2, $D$2*(1-$D$3), 0)</f>
        <v>0</v>
      </c>
      <c r="P2494" s="44" t="n">
        <f aca="false">O2494*I2494*K2494</f>
        <v>0</v>
      </c>
    </row>
    <row r="2495" customFormat="false" ht="15" hidden="false" customHeight="false" outlineLevel="0" collapsed="false">
      <c r="A2495" s="4" t="n">
        <f aca="false">WORKDAY(A2494, 1)</f>
        <v>47374</v>
      </c>
      <c r="B2495" s="33" t="n">
        <f aca="false">DATE(2000, MONTH(A2495), DAY(A2495))</f>
        <v>36782</v>
      </c>
      <c r="C2495" s="33" t="n">
        <f aca="false">VLOOKUP(B2495, $R$9:$S$13, 2)</f>
        <v>36789</v>
      </c>
      <c r="D2495" s="34" t="n">
        <f aca="false">IF(OR(C2495=B2495, AND(C2495&lt;&gt;C2494, C2494&gt;B2494)), 1, 0)</f>
        <v>0</v>
      </c>
      <c r="E2495" s="4" t="n">
        <f aca="false" t="array" ref="E2495:E2495">INDEX($A$9:A2494, MAX(IF($D$9:D2494=1, ROW(D$9:$D2494)-ROW($D$9)+1, 0)))</f>
        <v>47289</v>
      </c>
      <c r="F2495" s="36" t="n">
        <f aca="false">(A2495-$A$2)/365.25</f>
        <v>9.52772073921971</v>
      </c>
      <c r="G2495" s="37" t="n">
        <f aca="false">INDEX('Default Prob'!$P$5:$P$14,MIN(1+_xlfn.IFNA(MATCH(F2495,'Default Prob'!$F$5:$F$14,1),0),COUNT('Default Prob'!$P$5:$P$14)))</f>
        <v>0.0473961358254833</v>
      </c>
      <c r="H2495" s="37" t="n">
        <f aca="false">H2494*EXP(-G2494*(F2495-F2494))</f>
        <v>0.680404517336756</v>
      </c>
      <c r="I2495" s="38" t="n">
        <f aca="false">H2494-H2495</f>
        <v>8.82974328632047E-005</v>
      </c>
      <c r="J2495" s="39" t="n">
        <f aca="false">INDEX('Default Prob'!$C$3:$C$20, _xlfn.IFNA(MATCH(F2495, 'Default Prob'!$B$3:$B$20, 1), 1))</f>
        <v>-0.0015</v>
      </c>
      <c r="K2495" s="40" t="n">
        <f aca="false">1/((1+J2495)^F2495)</f>
        <v>1.01440507792118</v>
      </c>
      <c r="L2495" s="41" t="n">
        <f aca="false">IF(AND(D2495, A2495 &lt;= $G$2), $D$5*$D$2*(A2495-E2495)/365.25, 0)</f>
        <v>0</v>
      </c>
      <c r="M2495" s="41" t="n">
        <f aca="false">IF(A2495&lt;=$G$2, $D$5*$D$2*(A2495-E2495)/365.25, 0)</f>
        <v>0</v>
      </c>
      <c r="N2495" s="42" t="n">
        <f aca="false">(L2495*H2495 + M2495*I2495) * K2495</f>
        <v>0</v>
      </c>
      <c r="O2495" s="43" t="n">
        <f aca="false">IF(A2495&lt;=$G$2, $D$2*(1-$D$3), 0)</f>
        <v>0</v>
      </c>
      <c r="P2495" s="44" t="n">
        <f aca="false">O2495*I2495*K2495</f>
        <v>0</v>
      </c>
    </row>
    <row r="2496" customFormat="false" ht="15" hidden="false" customHeight="false" outlineLevel="0" collapsed="false">
      <c r="A2496" s="4" t="n">
        <f aca="false">WORKDAY(A2495, 1)</f>
        <v>47375</v>
      </c>
      <c r="B2496" s="33" t="n">
        <f aca="false">DATE(2000, MONTH(A2496), DAY(A2496))</f>
        <v>36783</v>
      </c>
      <c r="C2496" s="33" t="n">
        <f aca="false">VLOOKUP(B2496, $R$9:$S$13, 2)</f>
        <v>36789</v>
      </c>
      <c r="D2496" s="34" t="n">
        <f aca="false">IF(OR(C2496=B2496, AND(C2496&lt;&gt;C2495, C2495&gt;B2495)), 1, 0)</f>
        <v>0</v>
      </c>
      <c r="E2496" s="4" t="n">
        <f aca="false" t="array" ref="E2496:E2496">INDEX($A$9:A2495, MAX(IF($D$9:D2495=1, ROW(D$9:$D2495)-ROW($D$9)+1, 0)))</f>
        <v>47289</v>
      </c>
      <c r="F2496" s="36" t="n">
        <f aca="false">(A2496-$A$2)/365.25</f>
        <v>9.53045859000684</v>
      </c>
      <c r="G2496" s="37" t="n">
        <f aca="false">INDEX('Default Prob'!$P$5:$P$14,MIN(1+_xlfn.IFNA(MATCH(F2496,'Default Prob'!$F$5:$F$14,1),0),COUNT('Default Prob'!$P$5:$P$14)))</f>
        <v>0.0473961358254833</v>
      </c>
      <c r="H2496" s="37" t="n">
        <f aca="false">H2495*EXP(-G2495*(F2496-F2495))</f>
        <v>0.680316231360938</v>
      </c>
      <c r="I2496" s="38" t="n">
        <f aca="false">H2495-H2496</f>
        <v>8.82859758183363E-005</v>
      </c>
      <c r="J2496" s="39" t="n">
        <f aca="false">INDEX('Default Prob'!$C$3:$C$20, _xlfn.IFNA(MATCH(F2496, 'Default Prob'!$B$3:$B$20, 1), 1))</f>
        <v>-0.0015</v>
      </c>
      <c r="K2496" s="40" t="n">
        <f aca="false">1/((1+J2496)^F2496)</f>
        <v>1.01440924699194</v>
      </c>
      <c r="L2496" s="41" t="n">
        <f aca="false">IF(AND(D2496, A2496 &lt;= $G$2), $D$5*$D$2*(A2496-E2496)/365.25, 0)</f>
        <v>0</v>
      </c>
      <c r="M2496" s="41" t="n">
        <f aca="false">IF(A2496&lt;=$G$2, $D$5*$D$2*(A2496-E2496)/365.25, 0)</f>
        <v>0</v>
      </c>
      <c r="N2496" s="42" t="n">
        <f aca="false">(L2496*H2496 + M2496*I2496) * K2496</f>
        <v>0</v>
      </c>
      <c r="O2496" s="43" t="n">
        <f aca="false">IF(A2496&lt;=$G$2, $D$2*(1-$D$3), 0)</f>
        <v>0</v>
      </c>
      <c r="P2496" s="44" t="n">
        <f aca="false">O2496*I2496*K2496</f>
        <v>0</v>
      </c>
    </row>
    <row r="2497" customFormat="false" ht="15" hidden="false" customHeight="false" outlineLevel="0" collapsed="false">
      <c r="A2497" s="4" t="n">
        <f aca="false">WORKDAY(A2496, 1)</f>
        <v>47378</v>
      </c>
      <c r="B2497" s="33" t="n">
        <f aca="false">DATE(2000, MONTH(A2497), DAY(A2497))</f>
        <v>36786</v>
      </c>
      <c r="C2497" s="33" t="n">
        <f aca="false">VLOOKUP(B2497, $R$9:$S$13, 2)</f>
        <v>36789</v>
      </c>
      <c r="D2497" s="34" t="n">
        <f aca="false">IF(OR(C2497=B2497, AND(C2497&lt;&gt;C2496, C2496&gt;B2496)), 1, 0)</f>
        <v>0</v>
      </c>
      <c r="E2497" s="4" t="n">
        <f aca="false" t="array" ref="E2497:E2497">INDEX($A$9:A2496, MAX(IF($D$9:D2496=1, ROW(D$9:$D2496)-ROW($D$9)+1, 0)))</f>
        <v>47289</v>
      </c>
      <c r="F2497" s="36" t="n">
        <f aca="false">(A2497-$A$2)/365.25</f>
        <v>9.53867214236824</v>
      </c>
      <c r="G2497" s="37" t="n">
        <f aca="false">INDEX('Default Prob'!$P$5:$P$14,MIN(1+_xlfn.IFNA(MATCH(F2497,'Default Prob'!$F$5:$F$14,1),0),COUNT('Default Prob'!$P$5:$P$14)))</f>
        <v>0.0473961358254833</v>
      </c>
      <c r="H2497" s="37" t="n">
        <f aca="false">H2496*EXP(-G2496*(F2497-F2496))</f>
        <v>0.680051442160886</v>
      </c>
      <c r="I2497" s="38" t="n">
        <f aca="false">H2496-H2497</f>
        <v>0.000264789200051685</v>
      </c>
      <c r="J2497" s="39" t="n">
        <f aca="false">INDEX('Default Prob'!$C$3:$C$20, _xlfn.IFNA(MATCH(F2497, 'Default Prob'!$B$3:$B$20, 1), 1))</f>
        <v>-0.0015</v>
      </c>
      <c r="K2497" s="40" t="n">
        <f aca="false">1/((1+J2497)^F2497)</f>
        <v>1.01442175430702</v>
      </c>
      <c r="L2497" s="41" t="n">
        <f aca="false">IF(AND(D2497, A2497 &lt;= $G$2), $D$5*$D$2*(A2497-E2497)/365.25, 0)</f>
        <v>0</v>
      </c>
      <c r="M2497" s="41" t="n">
        <f aca="false">IF(A2497&lt;=$G$2, $D$5*$D$2*(A2497-E2497)/365.25, 0)</f>
        <v>0</v>
      </c>
      <c r="N2497" s="42" t="n">
        <f aca="false">(L2497*H2497 + M2497*I2497) * K2497</f>
        <v>0</v>
      </c>
      <c r="O2497" s="43" t="n">
        <f aca="false">IF(A2497&lt;=$G$2, $D$2*(1-$D$3), 0)</f>
        <v>0</v>
      </c>
      <c r="P2497" s="44" t="n">
        <f aca="false">O2497*I2497*K2497</f>
        <v>0</v>
      </c>
    </row>
    <row r="2498" customFormat="false" ht="15" hidden="false" customHeight="false" outlineLevel="0" collapsed="false">
      <c r="A2498" s="4" t="n">
        <f aca="false">WORKDAY(A2497, 1)</f>
        <v>47379</v>
      </c>
      <c r="B2498" s="33" t="n">
        <f aca="false">DATE(2000, MONTH(A2498), DAY(A2498))</f>
        <v>36787</v>
      </c>
      <c r="C2498" s="33" t="n">
        <f aca="false">VLOOKUP(B2498, $R$9:$S$13, 2)</f>
        <v>36789</v>
      </c>
      <c r="D2498" s="34" t="n">
        <f aca="false">IF(OR(C2498=B2498, AND(C2498&lt;&gt;C2497, C2497&gt;B2497)), 1, 0)</f>
        <v>0</v>
      </c>
      <c r="E2498" s="4" t="n">
        <f aca="false" t="array" ref="E2498:E2498">INDEX($A$9:A2497, MAX(IF($D$9:D2497=1, ROW(D$9:$D2497)-ROW($D$9)+1, 0)))</f>
        <v>47289</v>
      </c>
      <c r="F2498" s="36" t="n">
        <f aca="false">(A2498-$A$2)/365.25</f>
        <v>9.54140999315537</v>
      </c>
      <c r="G2498" s="37" t="n">
        <f aca="false">INDEX('Default Prob'!$P$5:$P$14,MIN(1+_xlfn.IFNA(MATCH(F2498,'Default Prob'!$F$5:$F$14,1),0),COUNT('Default Prob'!$P$5:$P$14)))</f>
        <v>0.0473961358254833</v>
      </c>
      <c r="H2498" s="37" t="n">
        <f aca="false">H2497*EXP(-G2497*(F2498-F2497))</f>
        <v>0.679963201998383</v>
      </c>
      <c r="I2498" s="38" t="n">
        <f aca="false">H2497-H2498</f>
        <v>8.82401625034168E-005</v>
      </c>
      <c r="J2498" s="39" t="n">
        <f aca="false">INDEX('Default Prob'!$C$3:$C$20, _xlfn.IFNA(MATCH(F2498, 'Default Prob'!$B$3:$B$20, 1), 1))</f>
        <v>-0.0015</v>
      </c>
      <c r="K2498" s="40" t="n">
        <f aca="false">1/((1+J2498)^F2498)</f>
        <v>1.01442592344631</v>
      </c>
      <c r="L2498" s="41" t="n">
        <f aca="false">IF(AND(D2498, A2498 &lt;= $G$2), $D$5*$D$2*(A2498-E2498)/365.25, 0)</f>
        <v>0</v>
      </c>
      <c r="M2498" s="41" t="n">
        <f aca="false">IF(A2498&lt;=$G$2, $D$5*$D$2*(A2498-E2498)/365.25, 0)</f>
        <v>0</v>
      </c>
      <c r="N2498" s="42" t="n">
        <f aca="false">(L2498*H2498 + M2498*I2498) * K2498</f>
        <v>0</v>
      </c>
      <c r="O2498" s="43" t="n">
        <f aca="false">IF(A2498&lt;=$G$2, $D$2*(1-$D$3), 0)</f>
        <v>0</v>
      </c>
      <c r="P2498" s="44" t="n">
        <f aca="false">O2498*I2498*K2498</f>
        <v>0</v>
      </c>
    </row>
    <row r="2499" customFormat="false" ht="15" hidden="false" customHeight="false" outlineLevel="0" collapsed="false">
      <c r="A2499" s="4" t="n">
        <f aca="false">WORKDAY(A2498, 1)</f>
        <v>47380</v>
      </c>
      <c r="B2499" s="33" t="n">
        <f aca="false">DATE(2000, MONTH(A2499), DAY(A2499))</f>
        <v>36788</v>
      </c>
      <c r="C2499" s="33" t="n">
        <f aca="false">VLOOKUP(B2499, $R$9:$S$13, 2)</f>
        <v>36789</v>
      </c>
      <c r="D2499" s="34" t="n">
        <f aca="false">IF(OR(C2499=B2499, AND(C2499&lt;&gt;C2498, C2498&gt;B2498)), 1, 0)</f>
        <v>0</v>
      </c>
      <c r="E2499" s="4" t="n">
        <f aca="false" t="array" ref="E2499:E2499">INDEX($A$9:A2498, MAX(IF($D$9:D2498=1, ROW(D$9:$D2498)-ROW($D$9)+1, 0)))</f>
        <v>47289</v>
      </c>
      <c r="F2499" s="36" t="n">
        <f aca="false">(A2499-$A$2)/365.25</f>
        <v>9.54414784394251</v>
      </c>
      <c r="G2499" s="37" t="n">
        <f aca="false">INDEX('Default Prob'!$P$5:$P$14,MIN(1+_xlfn.IFNA(MATCH(F2499,'Default Prob'!$F$5:$F$14,1),0),COUNT('Default Prob'!$P$5:$P$14)))</f>
        <v>0.0473961358254833</v>
      </c>
      <c r="H2499" s="37" t="n">
        <f aca="false">H2498*EXP(-G2498*(F2499-F2498))</f>
        <v>0.679874973285493</v>
      </c>
      <c r="I2499" s="38" t="n">
        <f aca="false">H2498-H2499</f>
        <v>8.82287128898263E-005</v>
      </c>
      <c r="J2499" s="39" t="n">
        <f aca="false">INDEX('Default Prob'!$C$3:$C$20, _xlfn.IFNA(MATCH(F2499, 'Default Prob'!$B$3:$B$20, 1), 1))</f>
        <v>-0.0015</v>
      </c>
      <c r="K2499" s="40" t="n">
        <f aca="false">1/((1+J2499)^F2499)</f>
        <v>1.01443009260274</v>
      </c>
      <c r="L2499" s="41" t="n">
        <f aca="false">IF(AND(D2499, A2499 &lt;= $G$2), $D$5*$D$2*(A2499-E2499)/365.25, 0)</f>
        <v>0</v>
      </c>
      <c r="M2499" s="41" t="n">
        <f aca="false">IF(A2499&lt;=$G$2, $D$5*$D$2*(A2499-E2499)/365.25, 0)</f>
        <v>0</v>
      </c>
      <c r="N2499" s="42" t="n">
        <f aca="false">(L2499*H2499 + M2499*I2499) * K2499</f>
        <v>0</v>
      </c>
      <c r="O2499" s="43" t="n">
        <f aca="false">IF(A2499&lt;=$G$2, $D$2*(1-$D$3), 0)</f>
        <v>0</v>
      </c>
      <c r="P2499" s="44" t="n">
        <f aca="false">O2499*I2499*K2499</f>
        <v>0</v>
      </c>
    </row>
    <row r="2500" customFormat="false" ht="15" hidden="false" customHeight="false" outlineLevel="0" collapsed="false">
      <c r="A2500" s="4" t="n">
        <f aca="false">WORKDAY(A2499, 1)</f>
        <v>47381</v>
      </c>
      <c r="B2500" s="33" t="n">
        <f aca="false">DATE(2000, MONTH(A2500), DAY(A2500))</f>
        <v>36789</v>
      </c>
      <c r="C2500" s="33" t="n">
        <f aca="false">VLOOKUP(B2500, $R$9:$S$13, 2)</f>
        <v>36789</v>
      </c>
      <c r="D2500" s="34" t="n">
        <f aca="false">IF(OR(C2500=B2500, AND(C2500&lt;&gt;C2499, C2499&gt;B2499)), 1, 0)</f>
        <v>1</v>
      </c>
      <c r="E2500" s="4" t="n">
        <f aca="false" t="array" ref="E2500:E2500">INDEX($A$9:A2499, MAX(IF($D$9:D2499=1, ROW(D$9:$D2499)-ROW($D$9)+1, 0)))</f>
        <v>47289</v>
      </c>
      <c r="F2500" s="36" t="n">
        <f aca="false">(A2500-$A$2)/365.25</f>
        <v>9.54688569472964</v>
      </c>
      <c r="G2500" s="37" t="n">
        <f aca="false">INDEX('Default Prob'!$P$5:$P$14,MIN(1+_xlfn.IFNA(MATCH(F2500,'Default Prob'!$F$5:$F$14,1),0),COUNT('Default Prob'!$P$5:$P$14)))</f>
        <v>0.0473961358254833</v>
      </c>
      <c r="H2500" s="37" t="n">
        <f aca="false">H2499*EXP(-G2499*(F2500-F2499))</f>
        <v>0.679786756020731</v>
      </c>
      <c r="I2500" s="38" t="n">
        <f aca="false">H2499-H2500</f>
        <v>8.82172647617141E-005</v>
      </c>
      <c r="J2500" s="39" t="n">
        <f aca="false">INDEX('Default Prob'!$C$3:$C$20, _xlfn.IFNA(MATCH(F2500, 'Default Prob'!$B$3:$B$20, 1), 1))</f>
        <v>-0.0015</v>
      </c>
      <c r="K2500" s="40" t="n">
        <f aca="false">1/((1+J2500)^F2500)</f>
        <v>1.01443426177631</v>
      </c>
      <c r="L2500" s="41" t="n">
        <f aca="false">IF(AND(D2500, A2500 &lt;= $G$2), $D$5*$D$2*(A2500-E2500)/365.25, 0)</f>
        <v>0</v>
      </c>
      <c r="M2500" s="41" t="n">
        <f aca="false">IF(A2500&lt;=$G$2, $D$5*$D$2*(A2500-E2500)/365.25, 0)</f>
        <v>0</v>
      </c>
      <c r="N2500" s="42" t="n">
        <f aca="false">(L2500*H2500 + M2500*I2500) * K2500</f>
        <v>0</v>
      </c>
      <c r="O2500" s="43" t="n">
        <f aca="false">IF(A2500&lt;=$G$2, $D$2*(1-$D$3), 0)</f>
        <v>0</v>
      </c>
      <c r="P2500" s="44" t="n">
        <f aca="false">O2500*I2500*K2500</f>
        <v>0</v>
      </c>
    </row>
    <row r="2501" customFormat="false" ht="15" hidden="false" customHeight="false" outlineLevel="0" collapsed="false">
      <c r="A2501" s="4" t="n">
        <f aca="false">WORKDAY(A2500, 1)</f>
        <v>47382</v>
      </c>
      <c r="B2501" s="33" t="n">
        <f aca="false">DATE(2000, MONTH(A2501), DAY(A2501))</f>
        <v>36790</v>
      </c>
      <c r="C2501" s="33" t="n">
        <f aca="false">VLOOKUP(B2501, $R$9:$S$13, 2)</f>
        <v>36880</v>
      </c>
      <c r="D2501" s="34" t="n">
        <f aca="false">IF(OR(C2501=B2501, AND(C2501&lt;&gt;C2500, C2500&gt;B2500)), 1, 0)</f>
        <v>0</v>
      </c>
      <c r="E2501" s="4" t="n">
        <f aca="false" t="array" ref="E2501:E2501">INDEX($A$9:A2500, MAX(IF($D$9:D2500=1, ROW(D$9:$D2500)-ROW($D$9)+1, 0)))</f>
        <v>47381</v>
      </c>
      <c r="F2501" s="36" t="n">
        <f aca="false">(A2501-$A$2)/365.25</f>
        <v>9.54962354551677</v>
      </c>
      <c r="G2501" s="37" t="n">
        <f aca="false">INDEX('Default Prob'!$P$5:$P$14,MIN(1+_xlfn.IFNA(MATCH(F2501,'Default Prob'!$F$5:$F$14,1),0),COUNT('Default Prob'!$P$5:$P$14)))</f>
        <v>0.0473961358254833</v>
      </c>
      <c r="H2501" s="37" t="n">
        <f aca="false">H2500*EXP(-G2500*(F2501-F2500))</f>
        <v>0.679698550202612</v>
      </c>
      <c r="I2501" s="38" t="n">
        <f aca="false">H2500-H2501</f>
        <v>8.82058181191914E-005</v>
      </c>
      <c r="J2501" s="39" t="n">
        <f aca="false">INDEX('Default Prob'!$C$3:$C$20, _xlfn.IFNA(MATCH(F2501, 'Default Prob'!$B$3:$B$20, 1), 1))</f>
        <v>-0.0015</v>
      </c>
      <c r="K2501" s="40" t="n">
        <f aca="false">1/((1+J2501)^F2501)</f>
        <v>1.01443843096701</v>
      </c>
      <c r="L2501" s="41" t="n">
        <f aca="false">IF(AND(D2501, A2501 &lt;= $G$2), $D$5*$D$2*(A2501-E2501)/365.25, 0)</f>
        <v>0</v>
      </c>
      <c r="M2501" s="41" t="n">
        <f aca="false">IF(A2501&lt;=$G$2, $D$5*$D$2*(A2501-E2501)/365.25, 0)</f>
        <v>0</v>
      </c>
      <c r="N2501" s="42" t="n">
        <f aca="false">(L2501*H2501 + M2501*I2501) * K2501</f>
        <v>0</v>
      </c>
      <c r="O2501" s="43" t="n">
        <f aca="false">IF(A2501&lt;=$G$2, $D$2*(1-$D$3), 0)</f>
        <v>0</v>
      </c>
      <c r="P2501" s="44" t="n">
        <f aca="false">O2501*I2501*K2501</f>
        <v>0</v>
      </c>
    </row>
    <row r="2502" customFormat="false" ht="15" hidden="false" customHeight="false" outlineLevel="0" collapsed="false">
      <c r="A2502" s="4" t="n">
        <f aca="false">WORKDAY(A2501, 1)</f>
        <v>47385</v>
      </c>
      <c r="B2502" s="33" t="n">
        <f aca="false">DATE(2000, MONTH(A2502), DAY(A2502))</f>
        <v>36793</v>
      </c>
      <c r="C2502" s="33" t="n">
        <f aca="false">VLOOKUP(B2502, $R$9:$S$13, 2)</f>
        <v>36880</v>
      </c>
      <c r="D2502" s="34" t="n">
        <f aca="false">IF(OR(C2502=B2502, AND(C2502&lt;&gt;C2501, C2501&gt;B2501)), 1, 0)</f>
        <v>0</v>
      </c>
      <c r="E2502" s="4" t="n">
        <f aca="false" t="array" ref="E2502:E2502">INDEX($A$9:A2501, MAX(IF($D$9:D2501=1, ROW(D$9:$D2501)-ROW($D$9)+1, 0)))</f>
        <v>47381</v>
      </c>
      <c r="F2502" s="36" t="n">
        <f aca="false">(A2502-$A$2)/365.25</f>
        <v>9.55783709787817</v>
      </c>
      <c r="G2502" s="37" t="n">
        <f aca="false">INDEX('Default Prob'!$P$5:$P$14,MIN(1+_xlfn.IFNA(MATCH(F2502,'Default Prob'!$F$5:$F$14,1),0),COUNT('Default Prob'!$P$5:$P$14)))</f>
        <v>0.0473961358254833</v>
      </c>
      <c r="H2502" s="37" t="n">
        <f aca="false">H2501*EXP(-G2501*(F2502-F2501))</f>
        <v>0.679434001413258</v>
      </c>
      <c r="I2502" s="38" t="n">
        <f aca="false">H2501-H2502</f>
        <v>0.000264548789353891</v>
      </c>
      <c r="J2502" s="39" t="n">
        <f aca="false">INDEX('Default Prob'!$C$3:$C$20, _xlfn.IFNA(MATCH(F2502, 'Default Prob'!$B$3:$B$20, 1), 1))</f>
        <v>-0.0015</v>
      </c>
      <c r="K2502" s="40" t="n">
        <f aca="false">1/((1+J2502)^F2502)</f>
        <v>1.01445093864191</v>
      </c>
      <c r="L2502" s="41" t="n">
        <f aca="false">IF(AND(D2502, A2502 &lt;= $G$2), $D$5*$D$2*(A2502-E2502)/365.25, 0)</f>
        <v>0</v>
      </c>
      <c r="M2502" s="41" t="n">
        <f aca="false">IF(A2502&lt;=$G$2, $D$5*$D$2*(A2502-E2502)/365.25, 0)</f>
        <v>0</v>
      </c>
      <c r="N2502" s="42" t="n">
        <f aca="false">(L2502*H2502 + M2502*I2502) * K2502</f>
        <v>0</v>
      </c>
      <c r="O2502" s="43" t="n">
        <f aca="false">IF(A2502&lt;=$G$2, $D$2*(1-$D$3), 0)</f>
        <v>0</v>
      </c>
      <c r="P2502" s="44" t="n">
        <f aca="false">O2502*I2502*K2502</f>
        <v>0</v>
      </c>
    </row>
    <row r="2503" customFormat="false" ht="15" hidden="false" customHeight="false" outlineLevel="0" collapsed="false">
      <c r="A2503" s="4" t="n">
        <f aca="false">WORKDAY(A2502, 1)</f>
        <v>47386</v>
      </c>
      <c r="B2503" s="33" t="n">
        <f aca="false">DATE(2000, MONTH(A2503), DAY(A2503))</f>
        <v>36794</v>
      </c>
      <c r="C2503" s="33" t="n">
        <f aca="false">VLOOKUP(B2503, $R$9:$S$13, 2)</f>
        <v>36880</v>
      </c>
      <c r="D2503" s="34" t="n">
        <f aca="false">IF(OR(C2503=B2503, AND(C2503&lt;&gt;C2502, C2502&gt;B2502)), 1, 0)</f>
        <v>0</v>
      </c>
      <c r="E2503" s="4" t="n">
        <f aca="false" t="array" ref="E2503:E2503">INDEX($A$9:A2502, MAX(IF($D$9:D2502=1, ROW(D$9:$D2502)-ROW($D$9)+1, 0)))</f>
        <v>47381</v>
      </c>
      <c r="F2503" s="36" t="n">
        <f aca="false">(A2503-$A$2)/365.25</f>
        <v>9.5605749486653</v>
      </c>
      <c r="G2503" s="37" t="n">
        <f aca="false">INDEX('Default Prob'!$P$5:$P$14,MIN(1+_xlfn.IFNA(MATCH(F2503,'Default Prob'!$F$5:$F$14,1),0),COUNT('Default Prob'!$P$5:$P$14)))</f>
        <v>0.0473961358254833</v>
      </c>
      <c r="H2503" s="37" t="n">
        <f aca="false">H2502*EXP(-G2502*(F2503-F2502))</f>
        <v>0.679345841366858</v>
      </c>
      <c r="I2503" s="38" t="n">
        <f aca="false">H2502-H2503</f>
        <v>8.81600463996657E-005</v>
      </c>
      <c r="J2503" s="39" t="n">
        <f aca="false">INDEX('Default Prob'!$C$3:$C$20, _xlfn.IFNA(MATCH(F2503, 'Default Prob'!$B$3:$B$20, 1), 1))</f>
        <v>-0.0015</v>
      </c>
      <c r="K2503" s="40" t="n">
        <f aca="false">1/((1+J2503)^F2503)</f>
        <v>1.01445510790115</v>
      </c>
      <c r="L2503" s="41" t="n">
        <f aca="false">IF(AND(D2503, A2503 &lt;= $G$2), $D$5*$D$2*(A2503-E2503)/365.25, 0)</f>
        <v>0</v>
      </c>
      <c r="M2503" s="41" t="n">
        <f aca="false">IF(A2503&lt;=$G$2, $D$5*$D$2*(A2503-E2503)/365.25, 0)</f>
        <v>0</v>
      </c>
      <c r="N2503" s="42" t="n">
        <f aca="false">(L2503*H2503 + M2503*I2503) * K2503</f>
        <v>0</v>
      </c>
      <c r="O2503" s="43" t="n">
        <f aca="false">IF(A2503&lt;=$G$2, $D$2*(1-$D$3), 0)</f>
        <v>0</v>
      </c>
      <c r="P2503" s="44" t="n">
        <f aca="false">O2503*I2503*K2503</f>
        <v>0</v>
      </c>
    </row>
    <row r="2504" customFormat="false" ht="15" hidden="false" customHeight="false" outlineLevel="0" collapsed="false">
      <c r="A2504" s="4" t="n">
        <f aca="false">WORKDAY(A2503, 1)</f>
        <v>47387</v>
      </c>
      <c r="B2504" s="33" t="n">
        <f aca="false">DATE(2000, MONTH(A2504), DAY(A2504))</f>
        <v>36795</v>
      </c>
      <c r="C2504" s="33" t="n">
        <f aca="false">VLOOKUP(B2504, $R$9:$S$13, 2)</f>
        <v>36880</v>
      </c>
      <c r="D2504" s="34" t="n">
        <f aca="false">IF(OR(C2504=B2504, AND(C2504&lt;&gt;C2503, C2503&gt;B2503)), 1, 0)</f>
        <v>0</v>
      </c>
      <c r="E2504" s="4" t="n">
        <f aca="false" t="array" ref="E2504:E2504">INDEX($A$9:A2503, MAX(IF($D$9:D2503=1, ROW(D$9:$D2503)-ROW($D$9)+1, 0)))</f>
        <v>47381</v>
      </c>
      <c r="F2504" s="36" t="n">
        <f aca="false">(A2504-$A$2)/365.25</f>
        <v>9.56331279945243</v>
      </c>
      <c r="G2504" s="37" t="n">
        <f aca="false">INDEX('Default Prob'!$P$5:$P$14,MIN(1+_xlfn.IFNA(MATCH(F2504,'Default Prob'!$F$5:$F$14,1),0),COUNT('Default Prob'!$P$5:$P$14)))</f>
        <v>0.0473961358254833</v>
      </c>
      <c r="H2504" s="37" t="n">
        <f aca="false">H2503*EXP(-G2503*(F2504-F2503))</f>
        <v>0.679257692759677</v>
      </c>
      <c r="I2504" s="38" t="n">
        <f aca="false">H2503-H2504</f>
        <v>8.81486071814264E-005</v>
      </c>
      <c r="J2504" s="39" t="n">
        <f aca="false">INDEX('Default Prob'!$C$3:$C$20, _xlfn.IFNA(MATCH(F2504, 'Default Prob'!$B$3:$B$20, 1), 1))</f>
        <v>-0.0015</v>
      </c>
      <c r="K2504" s="40" t="n">
        <f aca="false">1/((1+J2504)^F2504)</f>
        <v>1.01445927717753</v>
      </c>
      <c r="L2504" s="41" t="n">
        <f aca="false">IF(AND(D2504, A2504 &lt;= $G$2), $D$5*$D$2*(A2504-E2504)/365.25, 0)</f>
        <v>0</v>
      </c>
      <c r="M2504" s="41" t="n">
        <f aca="false">IF(A2504&lt;=$G$2, $D$5*$D$2*(A2504-E2504)/365.25, 0)</f>
        <v>0</v>
      </c>
      <c r="N2504" s="42" t="n">
        <f aca="false">(L2504*H2504 + M2504*I2504) * K2504</f>
        <v>0</v>
      </c>
      <c r="O2504" s="43" t="n">
        <f aca="false">IF(A2504&lt;=$G$2, $D$2*(1-$D$3), 0)</f>
        <v>0</v>
      </c>
      <c r="P2504" s="44" t="n">
        <f aca="false">O2504*I2504*K2504</f>
        <v>0</v>
      </c>
    </row>
    <row r="2505" customFormat="false" ht="15" hidden="false" customHeight="false" outlineLevel="0" collapsed="false">
      <c r="A2505" s="4" t="n">
        <f aca="false">WORKDAY(A2504, 1)</f>
        <v>47388</v>
      </c>
      <c r="B2505" s="33" t="n">
        <f aca="false">DATE(2000, MONTH(A2505), DAY(A2505))</f>
        <v>36796</v>
      </c>
      <c r="C2505" s="33" t="n">
        <f aca="false">VLOOKUP(B2505, $R$9:$S$13, 2)</f>
        <v>36880</v>
      </c>
      <c r="D2505" s="34" t="n">
        <f aca="false">IF(OR(C2505=B2505, AND(C2505&lt;&gt;C2504, C2504&gt;B2504)), 1, 0)</f>
        <v>0</v>
      </c>
      <c r="E2505" s="4" t="n">
        <f aca="false" t="array" ref="E2505:E2505">INDEX($A$9:A2504, MAX(IF($D$9:D2504=1, ROW(D$9:$D2504)-ROW($D$9)+1, 0)))</f>
        <v>47381</v>
      </c>
      <c r="F2505" s="36" t="n">
        <f aca="false">(A2505-$A$2)/365.25</f>
        <v>9.56605065023956</v>
      </c>
      <c r="G2505" s="37" t="n">
        <f aca="false">INDEX('Default Prob'!$P$5:$P$14,MIN(1+_xlfn.IFNA(MATCH(F2505,'Default Prob'!$F$5:$F$14,1),0),COUNT('Default Prob'!$P$5:$P$14)))</f>
        <v>0.0473961358254833</v>
      </c>
      <c r="H2505" s="37" t="n">
        <f aca="false">H2504*EXP(-G2504*(F2505-F2504))</f>
        <v>0.679169555590229</v>
      </c>
      <c r="I2505" s="38" t="n">
        <f aca="false">H2504-H2505</f>
        <v>8.81371694476663E-005</v>
      </c>
      <c r="J2505" s="39" t="n">
        <f aca="false">INDEX('Default Prob'!$C$3:$C$20, _xlfn.IFNA(MATCH(F2505, 'Default Prob'!$B$3:$B$20, 1), 1))</f>
        <v>-0.0015</v>
      </c>
      <c r="K2505" s="40" t="n">
        <f aca="false">1/((1+J2505)^F2505)</f>
        <v>1.01446344647104</v>
      </c>
      <c r="L2505" s="41" t="n">
        <f aca="false">IF(AND(D2505, A2505 &lt;= $G$2), $D$5*$D$2*(A2505-E2505)/365.25, 0)</f>
        <v>0</v>
      </c>
      <c r="M2505" s="41" t="n">
        <f aca="false">IF(A2505&lt;=$G$2, $D$5*$D$2*(A2505-E2505)/365.25, 0)</f>
        <v>0</v>
      </c>
      <c r="N2505" s="42" t="n">
        <f aca="false">(L2505*H2505 + M2505*I2505) * K2505</f>
        <v>0</v>
      </c>
      <c r="O2505" s="43" t="n">
        <f aca="false">IF(A2505&lt;=$G$2, $D$2*(1-$D$3), 0)</f>
        <v>0</v>
      </c>
      <c r="P2505" s="44" t="n">
        <f aca="false">O2505*I2505*K2505</f>
        <v>0</v>
      </c>
    </row>
    <row r="2506" customFormat="false" ht="15" hidden="false" customHeight="false" outlineLevel="0" collapsed="false">
      <c r="A2506" s="4" t="n">
        <f aca="false">WORKDAY(A2505, 1)</f>
        <v>47389</v>
      </c>
      <c r="B2506" s="33" t="n">
        <f aca="false">DATE(2000, MONTH(A2506), DAY(A2506))</f>
        <v>36797</v>
      </c>
      <c r="C2506" s="33" t="n">
        <f aca="false">VLOOKUP(B2506, $R$9:$S$13, 2)</f>
        <v>36880</v>
      </c>
      <c r="D2506" s="34" t="n">
        <f aca="false">IF(OR(C2506=B2506, AND(C2506&lt;&gt;C2505, C2505&gt;B2505)), 1, 0)</f>
        <v>0</v>
      </c>
      <c r="E2506" s="4" t="n">
        <f aca="false" t="array" ref="E2506:E2506">INDEX($A$9:A2505, MAX(IF($D$9:D2505=1, ROW(D$9:$D2505)-ROW($D$9)+1, 0)))</f>
        <v>47381</v>
      </c>
      <c r="F2506" s="36" t="n">
        <f aca="false">(A2506-$A$2)/365.25</f>
        <v>9.56878850102669</v>
      </c>
      <c r="G2506" s="37" t="n">
        <f aca="false">INDEX('Default Prob'!$P$5:$P$14,MIN(1+_xlfn.IFNA(MATCH(F2506,'Default Prob'!$F$5:$F$14,1),0),COUNT('Default Prob'!$P$5:$P$14)))</f>
        <v>0.0473961358254833</v>
      </c>
      <c r="H2506" s="37" t="n">
        <f aca="false">H2505*EXP(-G2505*(F2506-F2505))</f>
        <v>0.679081429857031</v>
      </c>
      <c r="I2506" s="38" t="n">
        <f aca="false">H2505-H2506</f>
        <v>8.81257331977192E-005</v>
      </c>
      <c r="J2506" s="39" t="n">
        <f aca="false">INDEX('Default Prob'!$C$3:$C$20, _xlfn.IFNA(MATCH(F2506, 'Default Prob'!$B$3:$B$20, 1), 1))</f>
        <v>-0.0015</v>
      </c>
      <c r="K2506" s="40" t="n">
        <f aca="false">1/((1+J2506)^F2506)</f>
        <v>1.01446761578168</v>
      </c>
      <c r="L2506" s="41" t="n">
        <f aca="false">IF(AND(D2506, A2506 &lt;= $G$2), $D$5*$D$2*(A2506-E2506)/365.25, 0)</f>
        <v>0</v>
      </c>
      <c r="M2506" s="41" t="n">
        <f aca="false">IF(A2506&lt;=$G$2, $D$5*$D$2*(A2506-E2506)/365.25, 0)</f>
        <v>0</v>
      </c>
      <c r="N2506" s="42" t="n">
        <f aca="false">(L2506*H2506 + M2506*I2506) * K2506</f>
        <v>0</v>
      </c>
      <c r="O2506" s="43" t="n">
        <f aca="false">IF(A2506&lt;=$G$2, $D$2*(1-$D$3), 0)</f>
        <v>0</v>
      </c>
      <c r="P2506" s="44" t="n">
        <f aca="false">O2506*I2506*K2506</f>
        <v>0</v>
      </c>
    </row>
    <row r="2507" customFormat="false" ht="15" hidden="false" customHeight="false" outlineLevel="0" collapsed="false">
      <c r="A2507" s="4" t="n">
        <f aca="false">WORKDAY(A2506, 1)</f>
        <v>47392</v>
      </c>
      <c r="B2507" s="33" t="n">
        <f aca="false">DATE(2000, MONTH(A2507), DAY(A2507))</f>
        <v>36800</v>
      </c>
      <c r="C2507" s="33" t="n">
        <f aca="false">VLOOKUP(B2507, $R$9:$S$13, 2)</f>
        <v>36880</v>
      </c>
      <c r="D2507" s="34" t="n">
        <f aca="false">IF(OR(C2507=B2507, AND(C2507&lt;&gt;C2506, C2506&gt;B2506)), 1, 0)</f>
        <v>0</v>
      </c>
      <c r="E2507" s="4" t="n">
        <f aca="false" t="array" ref="E2507:E2507">INDEX($A$9:A2506, MAX(IF($D$9:D2506=1, ROW(D$9:$D2506)-ROW($D$9)+1, 0)))</f>
        <v>47381</v>
      </c>
      <c r="F2507" s="36" t="n">
        <f aca="false">(A2507-$A$2)/365.25</f>
        <v>9.57700205338809</v>
      </c>
      <c r="G2507" s="37" t="n">
        <f aca="false">INDEX('Default Prob'!$P$5:$P$14,MIN(1+_xlfn.IFNA(MATCH(F2507,'Default Prob'!$F$5:$F$14,1),0),COUNT('Default Prob'!$P$5:$P$14)))</f>
        <v>0.0473961358254833</v>
      </c>
      <c r="H2507" s="37" t="n">
        <f aca="false">H2506*EXP(-G2506*(F2507-F2506))</f>
        <v>0.678817121260098</v>
      </c>
      <c r="I2507" s="38" t="n">
        <f aca="false">H2506-H2507</f>
        <v>0.000264308596933049</v>
      </c>
      <c r="J2507" s="39" t="n">
        <f aca="false">INDEX('Default Prob'!$C$3:$C$20, _xlfn.IFNA(MATCH(F2507, 'Default Prob'!$B$3:$B$20, 1), 1))</f>
        <v>-0.0015</v>
      </c>
      <c r="K2507" s="40" t="n">
        <f aca="false">1/((1+J2507)^F2507)</f>
        <v>1.01448012381643</v>
      </c>
      <c r="L2507" s="41" t="n">
        <f aca="false">IF(AND(D2507, A2507 &lt;= $G$2), $D$5*$D$2*(A2507-E2507)/365.25, 0)</f>
        <v>0</v>
      </c>
      <c r="M2507" s="41" t="n">
        <f aca="false">IF(A2507&lt;=$G$2, $D$5*$D$2*(A2507-E2507)/365.25, 0)</f>
        <v>0</v>
      </c>
      <c r="N2507" s="42" t="n">
        <f aca="false">(L2507*H2507 + M2507*I2507) * K2507</f>
        <v>0</v>
      </c>
      <c r="O2507" s="43" t="n">
        <f aca="false">IF(A2507&lt;=$G$2, $D$2*(1-$D$3), 0)</f>
        <v>0</v>
      </c>
      <c r="P2507" s="44" t="n">
        <f aca="false">O2507*I2507*K2507</f>
        <v>0</v>
      </c>
    </row>
    <row r="2508" customFormat="false" ht="15" hidden="false" customHeight="false" outlineLevel="0" collapsed="false">
      <c r="A2508" s="4" t="n">
        <f aca="false">WORKDAY(A2507, 1)</f>
        <v>47393</v>
      </c>
      <c r="B2508" s="33" t="n">
        <f aca="false">DATE(2000, MONTH(A2508), DAY(A2508))</f>
        <v>36801</v>
      </c>
      <c r="C2508" s="33" t="n">
        <f aca="false">VLOOKUP(B2508, $R$9:$S$13, 2)</f>
        <v>36880</v>
      </c>
      <c r="D2508" s="34" t="n">
        <f aca="false">IF(OR(C2508=B2508, AND(C2508&lt;&gt;C2507, C2507&gt;B2507)), 1, 0)</f>
        <v>0</v>
      </c>
      <c r="E2508" s="4" t="n">
        <f aca="false" t="array" ref="E2508:E2508">INDEX($A$9:A2507, MAX(IF($D$9:D2507=1, ROW(D$9:$D2507)-ROW($D$9)+1, 0)))</f>
        <v>47381</v>
      </c>
      <c r="F2508" s="36" t="n">
        <f aca="false">(A2508-$A$2)/365.25</f>
        <v>9.57973990417522</v>
      </c>
      <c r="G2508" s="37" t="n">
        <f aca="false">INDEX('Default Prob'!$P$5:$P$14,MIN(1+_xlfn.IFNA(MATCH(F2508,'Default Prob'!$F$5:$F$14,1),0),COUNT('Default Prob'!$P$5:$P$14)))</f>
        <v>0.0473961358254833</v>
      </c>
      <c r="H2508" s="37" t="n">
        <f aca="false">H2507*EXP(-G2507*(F2508-F2507))</f>
        <v>0.678729041257063</v>
      </c>
      <c r="I2508" s="38" t="n">
        <f aca="false">H2507-H2508</f>
        <v>8.80800030358397E-005</v>
      </c>
      <c r="J2508" s="39" t="n">
        <f aca="false">INDEX('Default Prob'!$C$3:$C$20, _xlfn.IFNA(MATCH(F2508, 'Default Prob'!$B$3:$B$20, 1), 1))</f>
        <v>-0.0015</v>
      </c>
      <c r="K2508" s="40" t="n">
        <f aca="false">1/((1+J2508)^F2508)</f>
        <v>1.01448429319561</v>
      </c>
      <c r="L2508" s="41" t="n">
        <f aca="false">IF(AND(D2508, A2508 &lt;= $G$2), $D$5*$D$2*(A2508-E2508)/365.25, 0)</f>
        <v>0</v>
      </c>
      <c r="M2508" s="41" t="n">
        <f aca="false">IF(A2508&lt;=$G$2, $D$5*$D$2*(A2508-E2508)/365.25, 0)</f>
        <v>0</v>
      </c>
      <c r="N2508" s="42" t="n">
        <f aca="false">(L2508*H2508 + M2508*I2508) * K2508</f>
        <v>0</v>
      </c>
      <c r="O2508" s="43" t="n">
        <f aca="false">IF(A2508&lt;=$G$2, $D$2*(1-$D$3), 0)</f>
        <v>0</v>
      </c>
      <c r="P2508" s="44" t="n">
        <f aca="false">O2508*I2508*K2508</f>
        <v>0</v>
      </c>
    </row>
    <row r="2509" customFormat="false" ht="15" hidden="false" customHeight="false" outlineLevel="0" collapsed="false">
      <c r="A2509" s="4" t="n">
        <f aca="false">WORKDAY(A2508, 1)</f>
        <v>47394</v>
      </c>
      <c r="B2509" s="33" t="n">
        <f aca="false">DATE(2000, MONTH(A2509), DAY(A2509))</f>
        <v>36802</v>
      </c>
      <c r="C2509" s="33" t="n">
        <f aca="false">VLOOKUP(B2509, $R$9:$S$13, 2)</f>
        <v>36880</v>
      </c>
      <c r="D2509" s="34" t="n">
        <f aca="false">IF(OR(C2509=B2509, AND(C2509&lt;&gt;C2508, C2508&gt;B2508)), 1, 0)</f>
        <v>0</v>
      </c>
      <c r="E2509" s="4" t="n">
        <f aca="false" t="array" ref="E2509:E2509">INDEX($A$9:A2508, MAX(IF($D$9:D2508=1, ROW(D$9:$D2508)-ROW($D$9)+1, 0)))</f>
        <v>47381</v>
      </c>
      <c r="F2509" s="36" t="n">
        <f aca="false">(A2509-$A$2)/365.25</f>
        <v>9.58247775496236</v>
      </c>
      <c r="G2509" s="37" t="n">
        <f aca="false">INDEX('Default Prob'!$P$5:$P$14,MIN(1+_xlfn.IFNA(MATCH(F2509,'Default Prob'!$F$5:$F$14,1),0),COUNT('Default Prob'!$P$5:$P$14)))</f>
        <v>0.0473961358254833</v>
      </c>
      <c r="H2509" s="37" t="n">
        <f aca="false">H2508*EXP(-G2508*(F2509-F2508))</f>
        <v>0.678640972682859</v>
      </c>
      <c r="I2509" s="38" t="n">
        <f aca="false">H2508-H2509</f>
        <v>8.80685742037368E-005</v>
      </c>
      <c r="J2509" s="39" t="n">
        <f aca="false">INDEX('Default Prob'!$C$3:$C$20, _xlfn.IFNA(MATCH(F2509, 'Default Prob'!$B$3:$B$20, 1), 1))</f>
        <v>-0.0015</v>
      </c>
      <c r="K2509" s="40" t="n">
        <f aca="false">1/((1+J2509)^F2509)</f>
        <v>1.01448846259193</v>
      </c>
      <c r="L2509" s="41" t="n">
        <f aca="false">IF(AND(D2509, A2509 &lt;= $G$2), $D$5*$D$2*(A2509-E2509)/365.25, 0)</f>
        <v>0</v>
      </c>
      <c r="M2509" s="41" t="n">
        <f aca="false">IF(A2509&lt;=$G$2, $D$5*$D$2*(A2509-E2509)/365.25, 0)</f>
        <v>0</v>
      </c>
      <c r="N2509" s="42" t="n">
        <f aca="false">(L2509*H2509 + M2509*I2509) * K2509</f>
        <v>0</v>
      </c>
      <c r="O2509" s="43" t="n">
        <f aca="false">IF(A2509&lt;=$G$2, $D$2*(1-$D$3), 0)</f>
        <v>0</v>
      </c>
      <c r="P2509" s="44" t="n">
        <f aca="false">O2509*I2509*K2509</f>
        <v>0</v>
      </c>
    </row>
    <row r="2510" customFormat="false" ht="15" hidden="false" customHeight="false" outlineLevel="0" collapsed="false">
      <c r="A2510" s="4" t="n">
        <f aca="false">WORKDAY(A2509, 1)</f>
        <v>47395</v>
      </c>
      <c r="B2510" s="33" t="n">
        <f aca="false">DATE(2000, MONTH(A2510), DAY(A2510))</f>
        <v>36803</v>
      </c>
      <c r="C2510" s="33" t="n">
        <f aca="false">VLOOKUP(B2510, $R$9:$S$13, 2)</f>
        <v>36880</v>
      </c>
      <c r="D2510" s="34" t="n">
        <f aca="false">IF(OR(C2510=B2510, AND(C2510&lt;&gt;C2509, C2509&gt;B2509)), 1, 0)</f>
        <v>0</v>
      </c>
      <c r="E2510" s="4" t="n">
        <f aca="false" t="array" ref="E2510:E2510">INDEX($A$9:A2509, MAX(IF($D$9:D2509=1, ROW(D$9:$D2509)-ROW($D$9)+1, 0)))</f>
        <v>47381</v>
      </c>
      <c r="F2510" s="36" t="n">
        <f aca="false">(A2510-$A$2)/365.25</f>
        <v>9.58521560574949</v>
      </c>
      <c r="G2510" s="37" t="n">
        <f aca="false">INDEX('Default Prob'!$P$5:$P$14,MIN(1+_xlfn.IFNA(MATCH(F2510,'Default Prob'!$F$5:$F$14,1),0),COUNT('Default Prob'!$P$5:$P$14)))</f>
        <v>0.0473961358254833</v>
      </c>
      <c r="H2510" s="37" t="n">
        <f aca="false">H2509*EXP(-G2509*(F2510-F2509))</f>
        <v>0.678552915536004</v>
      </c>
      <c r="I2510" s="38" t="n">
        <f aca="false">H2509-H2510</f>
        <v>8.80571468545588E-005</v>
      </c>
      <c r="J2510" s="39" t="n">
        <f aca="false">INDEX('Default Prob'!$C$3:$C$20, _xlfn.IFNA(MATCH(F2510, 'Default Prob'!$B$3:$B$20, 1), 1))</f>
        <v>-0.0015</v>
      </c>
      <c r="K2510" s="40" t="n">
        <f aca="false">1/((1+J2510)^F2510)</f>
        <v>1.01449263200539</v>
      </c>
      <c r="L2510" s="41" t="n">
        <f aca="false">IF(AND(D2510, A2510 &lt;= $G$2), $D$5*$D$2*(A2510-E2510)/365.25, 0)</f>
        <v>0</v>
      </c>
      <c r="M2510" s="41" t="n">
        <f aca="false">IF(A2510&lt;=$G$2, $D$5*$D$2*(A2510-E2510)/365.25, 0)</f>
        <v>0</v>
      </c>
      <c r="N2510" s="42" t="n">
        <f aca="false">(L2510*H2510 + M2510*I2510) * K2510</f>
        <v>0</v>
      </c>
      <c r="O2510" s="43" t="n">
        <f aca="false">IF(A2510&lt;=$G$2, $D$2*(1-$D$3), 0)</f>
        <v>0</v>
      </c>
      <c r="P2510" s="44" t="n">
        <f aca="false">O2510*I2510*K2510</f>
        <v>0</v>
      </c>
    </row>
    <row r="2511" customFormat="false" ht="15" hidden="false" customHeight="false" outlineLevel="0" collapsed="false">
      <c r="A2511" s="4" t="n">
        <f aca="false">WORKDAY(A2510, 1)</f>
        <v>47396</v>
      </c>
      <c r="B2511" s="33" t="n">
        <f aca="false">DATE(2000, MONTH(A2511), DAY(A2511))</f>
        <v>36804</v>
      </c>
      <c r="C2511" s="33" t="n">
        <f aca="false">VLOOKUP(B2511, $R$9:$S$13, 2)</f>
        <v>36880</v>
      </c>
      <c r="D2511" s="34" t="n">
        <f aca="false">IF(OR(C2511=B2511, AND(C2511&lt;&gt;C2510, C2510&gt;B2510)), 1, 0)</f>
        <v>0</v>
      </c>
      <c r="E2511" s="4" t="n">
        <f aca="false" t="array" ref="E2511:E2511">INDEX($A$9:A2510, MAX(IF($D$9:D2510=1, ROW(D$9:$D2510)-ROW($D$9)+1, 0)))</f>
        <v>47381</v>
      </c>
      <c r="F2511" s="36" t="n">
        <f aca="false">(A2511-$A$2)/365.25</f>
        <v>9.58795345653662</v>
      </c>
      <c r="G2511" s="37" t="n">
        <f aca="false">INDEX('Default Prob'!$P$5:$P$14,MIN(1+_xlfn.IFNA(MATCH(F2511,'Default Prob'!$F$5:$F$14,1),0),COUNT('Default Prob'!$P$5:$P$14)))</f>
        <v>0.0473961358254833</v>
      </c>
      <c r="H2511" s="37" t="n">
        <f aca="false">H2510*EXP(-G2510*(F2511-F2510))</f>
        <v>0.678464869815016</v>
      </c>
      <c r="I2511" s="38" t="n">
        <f aca="false">H2510-H2511</f>
        <v>8.80457209881946E-005</v>
      </c>
      <c r="J2511" s="39" t="n">
        <f aca="false">INDEX('Default Prob'!$C$3:$C$20, _xlfn.IFNA(MATCH(F2511, 'Default Prob'!$B$3:$B$20, 1), 1))</f>
        <v>-0.0015</v>
      </c>
      <c r="K2511" s="40" t="n">
        <f aca="false">1/((1+J2511)^F2511)</f>
        <v>1.01449680143599</v>
      </c>
      <c r="L2511" s="41" t="n">
        <f aca="false">IF(AND(D2511, A2511 &lt;= $G$2), $D$5*$D$2*(A2511-E2511)/365.25, 0)</f>
        <v>0</v>
      </c>
      <c r="M2511" s="41" t="n">
        <f aca="false">IF(A2511&lt;=$G$2, $D$5*$D$2*(A2511-E2511)/365.25, 0)</f>
        <v>0</v>
      </c>
      <c r="N2511" s="42" t="n">
        <f aca="false">(L2511*H2511 + M2511*I2511) * K2511</f>
        <v>0</v>
      </c>
      <c r="O2511" s="43" t="n">
        <f aca="false">IF(A2511&lt;=$G$2, $D$2*(1-$D$3), 0)</f>
        <v>0</v>
      </c>
      <c r="P2511" s="44" t="n">
        <f aca="false">O2511*I2511*K2511</f>
        <v>0</v>
      </c>
    </row>
    <row r="2512" customFormat="false" ht="15" hidden="false" customHeight="false" outlineLevel="0" collapsed="false">
      <c r="A2512" s="4" t="n">
        <f aca="false">WORKDAY(A2511, 1)</f>
        <v>47399</v>
      </c>
      <c r="B2512" s="33" t="n">
        <f aca="false">DATE(2000, MONTH(A2512), DAY(A2512))</f>
        <v>36807</v>
      </c>
      <c r="C2512" s="33" t="n">
        <f aca="false">VLOOKUP(B2512, $R$9:$S$13, 2)</f>
        <v>36880</v>
      </c>
      <c r="D2512" s="34" t="n">
        <f aca="false">IF(OR(C2512=B2512, AND(C2512&lt;&gt;C2511, C2511&gt;B2511)), 1, 0)</f>
        <v>0</v>
      </c>
      <c r="E2512" s="4" t="n">
        <f aca="false" t="array" ref="E2512:E2512">INDEX($A$9:A2511, MAX(IF($D$9:D2511=1, ROW(D$9:$D2511)-ROW($D$9)+1, 0)))</f>
        <v>47381</v>
      </c>
      <c r="F2512" s="36" t="n">
        <f aca="false">(A2512-$A$2)/365.25</f>
        <v>9.59616700889801</v>
      </c>
      <c r="G2512" s="37" t="n">
        <f aca="false">INDEX('Default Prob'!$P$5:$P$14,MIN(1+_xlfn.IFNA(MATCH(F2512,'Default Prob'!$F$5:$F$14,1),0),COUNT('Default Prob'!$P$5:$P$14)))</f>
        <v>0.0473961358254833</v>
      </c>
      <c r="H2512" s="37" t="n">
        <f aca="false">H2511*EXP(-G2511*(F2512-F2511))</f>
        <v>0.678200801192426</v>
      </c>
      <c r="I2512" s="38" t="n">
        <f aca="false">H2511-H2512</f>
        <v>0.00026406862259043</v>
      </c>
      <c r="J2512" s="39" t="n">
        <f aca="false">INDEX('Default Prob'!$C$3:$C$20, _xlfn.IFNA(MATCH(F2512, 'Default Prob'!$B$3:$B$20, 1), 1))</f>
        <v>-0.0015</v>
      </c>
      <c r="K2512" s="40" t="n">
        <f aca="false">1/((1+J2512)^F2512)</f>
        <v>1.01450930983058</v>
      </c>
      <c r="L2512" s="41" t="n">
        <f aca="false">IF(AND(D2512, A2512 &lt;= $G$2), $D$5*$D$2*(A2512-E2512)/365.25, 0)</f>
        <v>0</v>
      </c>
      <c r="M2512" s="41" t="n">
        <f aca="false">IF(A2512&lt;=$G$2, $D$5*$D$2*(A2512-E2512)/365.25, 0)</f>
        <v>0</v>
      </c>
      <c r="N2512" s="42" t="n">
        <f aca="false">(L2512*H2512 + M2512*I2512) * K2512</f>
        <v>0</v>
      </c>
      <c r="O2512" s="43" t="n">
        <f aca="false">IF(A2512&lt;=$G$2, $D$2*(1-$D$3), 0)</f>
        <v>0</v>
      </c>
      <c r="P2512" s="44" t="n">
        <f aca="false">O2512*I2512*K2512</f>
        <v>0</v>
      </c>
    </row>
    <row r="2513" customFormat="false" ht="15" hidden="false" customHeight="false" outlineLevel="0" collapsed="false">
      <c r="A2513" s="4" t="n">
        <f aca="false">WORKDAY(A2512, 1)</f>
        <v>47400</v>
      </c>
      <c r="B2513" s="33" t="n">
        <f aca="false">DATE(2000, MONTH(A2513), DAY(A2513))</f>
        <v>36808</v>
      </c>
      <c r="C2513" s="33" t="n">
        <f aca="false">VLOOKUP(B2513, $R$9:$S$13, 2)</f>
        <v>36880</v>
      </c>
      <c r="D2513" s="34" t="n">
        <f aca="false">IF(OR(C2513=B2513, AND(C2513&lt;&gt;C2512, C2512&gt;B2512)), 1, 0)</f>
        <v>0</v>
      </c>
      <c r="E2513" s="4" t="n">
        <f aca="false" t="array" ref="E2513:E2513">INDEX($A$9:A2512, MAX(IF($D$9:D2512=1, ROW(D$9:$D2512)-ROW($D$9)+1, 0)))</f>
        <v>47381</v>
      </c>
      <c r="F2513" s="36" t="n">
        <f aca="false">(A2513-$A$2)/365.25</f>
        <v>9.59890485968515</v>
      </c>
      <c r="G2513" s="37" t="n">
        <f aca="false">INDEX('Default Prob'!$P$5:$P$14,MIN(1+_xlfn.IFNA(MATCH(F2513,'Default Prob'!$F$5:$F$14,1),0),COUNT('Default Prob'!$P$5:$P$14)))</f>
        <v>0.0473961358254833</v>
      </c>
      <c r="H2513" s="37" t="n">
        <f aca="false">H2512*EXP(-G2512*(F2513-F2512))</f>
        <v>0.67811280116008</v>
      </c>
      <c r="I2513" s="38" t="n">
        <f aca="false">H2512-H2513</f>
        <v>8.80000323461028E-005</v>
      </c>
      <c r="J2513" s="39" t="n">
        <f aca="false">INDEX('Default Prob'!$C$3:$C$20, _xlfn.IFNA(MATCH(F2513, 'Default Prob'!$B$3:$B$20, 1), 1))</f>
        <v>-0.0015</v>
      </c>
      <c r="K2513" s="40" t="n">
        <f aca="false">1/((1+J2513)^F2513)</f>
        <v>1.01451347932972</v>
      </c>
      <c r="L2513" s="41" t="n">
        <f aca="false">IF(AND(D2513, A2513 &lt;= $G$2), $D$5*$D$2*(A2513-E2513)/365.25, 0)</f>
        <v>0</v>
      </c>
      <c r="M2513" s="41" t="n">
        <f aca="false">IF(A2513&lt;=$G$2, $D$5*$D$2*(A2513-E2513)/365.25, 0)</f>
        <v>0</v>
      </c>
      <c r="N2513" s="42" t="n">
        <f aca="false">(L2513*H2513 + M2513*I2513) * K2513</f>
        <v>0</v>
      </c>
      <c r="O2513" s="43" t="n">
        <f aca="false">IF(A2513&lt;=$G$2, $D$2*(1-$D$3), 0)</f>
        <v>0</v>
      </c>
      <c r="P2513" s="44" t="n">
        <f aca="false">O2513*I2513*K2513</f>
        <v>0</v>
      </c>
    </row>
    <row r="2514" customFormat="false" ht="15" hidden="false" customHeight="false" outlineLevel="0" collapsed="false">
      <c r="A2514" s="4" t="n">
        <f aca="false">WORKDAY(A2513, 1)</f>
        <v>47401</v>
      </c>
      <c r="B2514" s="33" t="n">
        <f aca="false">DATE(2000, MONTH(A2514), DAY(A2514))</f>
        <v>36809</v>
      </c>
      <c r="C2514" s="33" t="n">
        <f aca="false">VLOOKUP(B2514, $R$9:$S$13, 2)</f>
        <v>36880</v>
      </c>
      <c r="D2514" s="34" t="n">
        <f aca="false">IF(OR(C2514=B2514, AND(C2514&lt;&gt;C2513, C2513&gt;B2513)), 1, 0)</f>
        <v>0</v>
      </c>
      <c r="E2514" s="4" t="n">
        <f aca="false" t="array" ref="E2514:E2514">INDEX($A$9:A2513, MAX(IF($D$9:D2513=1, ROW(D$9:$D2513)-ROW($D$9)+1, 0)))</f>
        <v>47381</v>
      </c>
      <c r="F2514" s="36" t="n">
        <f aca="false">(A2514-$A$2)/365.25</f>
        <v>9.60164271047228</v>
      </c>
      <c r="G2514" s="37" t="n">
        <f aca="false">INDEX('Default Prob'!$P$5:$P$14,MIN(1+_xlfn.IFNA(MATCH(F2514,'Default Prob'!$F$5:$F$14,1),0),COUNT('Default Prob'!$P$5:$P$14)))</f>
        <v>0.0473961358254833</v>
      </c>
      <c r="H2514" s="37" t="n">
        <f aca="false">H2513*EXP(-G2513*(F2514-F2513))</f>
        <v>0.678024812546189</v>
      </c>
      <c r="I2514" s="38" t="n">
        <f aca="false">H2513-H2514</f>
        <v>8.79886138905883E-005</v>
      </c>
      <c r="J2514" s="39" t="n">
        <f aca="false">INDEX('Default Prob'!$C$3:$C$20, _xlfn.IFNA(MATCH(F2514, 'Default Prob'!$B$3:$B$20, 1), 1))</f>
        <v>-0.0015</v>
      </c>
      <c r="K2514" s="40" t="n">
        <f aca="false">1/((1+J2514)^F2514)</f>
        <v>1.01451764884599</v>
      </c>
      <c r="L2514" s="41" t="n">
        <f aca="false">IF(AND(D2514, A2514 &lt;= $G$2), $D$5*$D$2*(A2514-E2514)/365.25, 0)</f>
        <v>0</v>
      </c>
      <c r="M2514" s="41" t="n">
        <f aca="false">IF(A2514&lt;=$G$2, $D$5*$D$2*(A2514-E2514)/365.25, 0)</f>
        <v>0</v>
      </c>
      <c r="N2514" s="42" t="n">
        <f aca="false">(L2514*H2514 + M2514*I2514) * K2514</f>
        <v>0</v>
      </c>
      <c r="O2514" s="43" t="n">
        <f aca="false">IF(A2514&lt;=$G$2, $D$2*(1-$D$3), 0)</f>
        <v>0</v>
      </c>
      <c r="P2514" s="44" t="n">
        <f aca="false">O2514*I2514*K2514</f>
        <v>0</v>
      </c>
    </row>
    <row r="2515" customFormat="false" ht="15" hidden="false" customHeight="false" outlineLevel="0" collapsed="false">
      <c r="A2515" s="4" t="n">
        <f aca="false">WORKDAY(A2514, 1)</f>
        <v>47402</v>
      </c>
      <c r="B2515" s="33" t="n">
        <f aca="false">DATE(2000, MONTH(A2515), DAY(A2515))</f>
        <v>36810</v>
      </c>
      <c r="C2515" s="33" t="n">
        <f aca="false">VLOOKUP(B2515, $R$9:$S$13, 2)</f>
        <v>36880</v>
      </c>
      <c r="D2515" s="34" t="n">
        <f aca="false">IF(OR(C2515=B2515, AND(C2515&lt;&gt;C2514, C2514&gt;B2514)), 1, 0)</f>
        <v>0</v>
      </c>
      <c r="E2515" s="4" t="n">
        <f aca="false" t="array" ref="E2515:E2515">INDEX($A$9:A2514, MAX(IF($D$9:D2514=1, ROW(D$9:$D2514)-ROW($D$9)+1, 0)))</f>
        <v>47381</v>
      </c>
      <c r="F2515" s="36" t="n">
        <f aca="false">(A2515-$A$2)/365.25</f>
        <v>9.60438056125941</v>
      </c>
      <c r="G2515" s="37" t="n">
        <f aca="false">INDEX('Default Prob'!$P$5:$P$14,MIN(1+_xlfn.IFNA(MATCH(F2515,'Default Prob'!$F$5:$F$14,1),0),COUNT('Default Prob'!$P$5:$P$14)))</f>
        <v>0.0473961358254833</v>
      </c>
      <c r="H2515" s="37" t="n">
        <f aca="false">H2514*EXP(-G2514*(F2515-F2514))</f>
        <v>0.677936835349272</v>
      </c>
      <c r="I2515" s="38" t="n">
        <f aca="false">H2514-H2515</f>
        <v>8.79771969165555E-005</v>
      </c>
      <c r="J2515" s="39" t="n">
        <f aca="false">INDEX('Default Prob'!$C$3:$C$20, _xlfn.IFNA(MATCH(F2515, 'Default Prob'!$B$3:$B$20, 1), 1))</f>
        <v>-0.0015</v>
      </c>
      <c r="K2515" s="40" t="n">
        <f aca="false">1/((1+J2515)^F2515)</f>
        <v>1.0145218183794</v>
      </c>
      <c r="L2515" s="41" t="n">
        <f aca="false">IF(AND(D2515, A2515 &lt;= $G$2), $D$5*$D$2*(A2515-E2515)/365.25, 0)</f>
        <v>0</v>
      </c>
      <c r="M2515" s="41" t="n">
        <f aca="false">IF(A2515&lt;=$G$2, $D$5*$D$2*(A2515-E2515)/365.25, 0)</f>
        <v>0</v>
      </c>
      <c r="N2515" s="42" t="n">
        <f aca="false">(L2515*H2515 + M2515*I2515) * K2515</f>
        <v>0</v>
      </c>
      <c r="O2515" s="43" t="n">
        <f aca="false">IF(A2515&lt;=$G$2, $D$2*(1-$D$3), 0)</f>
        <v>0</v>
      </c>
      <c r="P2515" s="44" t="n">
        <f aca="false">O2515*I2515*K2515</f>
        <v>0</v>
      </c>
    </row>
    <row r="2516" customFormat="false" ht="15" hidden="false" customHeight="false" outlineLevel="0" collapsed="false">
      <c r="A2516" s="4" t="n">
        <f aca="false">WORKDAY(A2515, 1)</f>
        <v>47403</v>
      </c>
      <c r="B2516" s="33" t="n">
        <f aca="false">DATE(2000, MONTH(A2516), DAY(A2516))</f>
        <v>36811</v>
      </c>
      <c r="C2516" s="33" t="n">
        <f aca="false">VLOOKUP(B2516, $R$9:$S$13, 2)</f>
        <v>36880</v>
      </c>
      <c r="D2516" s="34" t="n">
        <f aca="false">IF(OR(C2516=B2516, AND(C2516&lt;&gt;C2515, C2515&gt;B2515)), 1, 0)</f>
        <v>0</v>
      </c>
      <c r="E2516" s="4" t="n">
        <f aca="false" t="array" ref="E2516:E2516">INDEX($A$9:A2515, MAX(IF($D$9:D2515=1, ROW(D$9:$D2515)-ROW($D$9)+1, 0)))</f>
        <v>47381</v>
      </c>
      <c r="F2516" s="36" t="n">
        <f aca="false">(A2516-$A$2)/365.25</f>
        <v>9.60711841204654</v>
      </c>
      <c r="G2516" s="37" t="n">
        <f aca="false">INDEX('Default Prob'!$P$5:$P$14,MIN(1+_xlfn.IFNA(MATCH(F2516,'Default Prob'!$F$5:$F$14,1),0),COUNT('Default Prob'!$P$5:$P$14)))</f>
        <v>0.0473961358254833</v>
      </c>
      <c r="H2516" s="37" t="n">
        <f aca="false">H2515*EXP(-G2515*(F2516-F2515))</f>
        <v>0.677848869567848</v>
      </c>
      <c r="I2516" s="38" t="n">
        <f aca="false">H2515-H2516</f>
        <v>8.79657814241153E-005</v>
      </c>
      <c r="J2516" s="39" t="n">
        <f aca="false">INDEX('Default Prob'!$C$3:$C$20, _xlfn.IFNA(MATCH(F2516, 'Default Prob'!$B$3:$B$20, 1), 1))</f>
        <v>-0.0015</v>
      </c>
      <c r="K2516" s="40" t="n">
        <f aca="false">1/((1+J2516)^F2516)</f>
        <v>1.01452598792995</v>
      </c>
      <c r="L2516" s="41" t="n">
        <f aca="false">IF(AND(D2516, A2516 &lt;= $G$2), $D$5*$D$2*(A2516-E2516)/365.25, 0)</f>
        <v>0</v>
      </c>
      <c r="M2516" s="41" t="n">
        <f aca="false">IF(A2516&lt;=$G$2, $D$5*$D$2*(A2516-E2516)/365.25, 0)</f>
        <v>0</v>
      </c>
      <c r="N2516" s="42" t="n">
        <f aca="false">(L2516*H2516 + M2516*I2516) * K2516</f>
        <v>0</v>
      </c>
      <c r="O2516" s="43" t="n">
        <f aca="false">IF(A2516&lt;=$G$2, $D$2*(1-$D$3), 0)</f>
        <v>0</v>
      </c>
      <c r="P2516" s="44" t="n">
        <f aca="false">O2516*I2516*K2516</f>
        <v>0</v>
      </c>
    </row>
    <row r="2517" customFormat="false" ht="15" hidden="false" customHeight="false" outlineLevel="0" collapsed="false">
      <c r="A2517" s="4" t="n">
        <f aca="false">WORKDAY(A2516, 1)</f>
        <v>47406</v>
      </c>
      <c r="B2517" s="33" t="n">
        <f aca="false">DATE(2000, MONTH(A2517), DAY(A2517))</f>
        <v>36814</v>
      </c>
      <c r="C2517" s="33" t="n">
        <f aca="false">VLOOKUP(B2517, $R$9:$S$13, 2)</f>
        <v>36880</v>
      </c>
      <c r="D2517" s="34" t="n">
        <f aca="false">IF(OR(C2517=B2517, AND(C2517&lt;&gt;C2516, C2516&gt;B2516)), 1, 0)</f>
        <v>0</v>
      </c>
      <c r="E2517" s="4" t="n">
        <f aca="false" t="array" ref="E2517:E2517">INDEX($A$9:A2516, MAX(IF($D$9:D2516=1, ROW(D$9:$D2516)-ROW($D$9)+1, 0)))</f>
        <v>47381</v>
      </c>
      <c r="F2517" s="36" t="n">
        <f aca="false">(A2517-$A$2)/365.25</f>
        <v>9.61533196440794</v>
      </c>
      <c r="G2517" s="37" t="n">
        <f aca="false">INDEX('Default Prob'!$P$5:$P$14,MIN(1+_xlfn.IFNA(MATCH(F2517,'Default Prob'!$F$5:$F$14,1),0),COUNT('Default Prob'!$P$5:$P$14)))</f>
        <v>0.0473961358254833</v>
      </c>
      <c r="H2517" s="37" t="n">
        <f aca="false">H2516*EXP(-G2516*(F2517-F2516))</f>
        <v>0.67758504070172</v>
      </c>
      <c r="I2517" s="38" t="n">
        <f aca="false">H2516-H2517</f>
        <v>0.000263828866128413</v>
      </c>
      <c r="J2517" s="39" t="n">
        <f aca="false">INDEX('Default Prob'!$C$3:$C$20, _xlfn.IFNA(MATCH(F2517, 'Default Prob'!$B$3:$B$20, 1), 1))</f>
        <v>-0.0015</v>
      </c>
      <c r="K2517" s="40" t="n">
        <f aca="false">1/((1+J2517)^F2517)</f>
        <v>1.0145384966844</v>
      </c>
      <c r="L2517" s="41" t="n">
        <f aca="false">IF(AND(D2517, A2517 &lt;= $G$2), $D$5*$D$2*(A2517-E2517)/365.25, 0)</f>
        <v>0</v>
      </c>
      <c r="M2517" s="41" t="n">
        <f aca="false">IF(A2517&lt;=$G$2, $D$5*$D$2*(A2517-E2517)/365.25, 0)</f>
        <v>0</v>
      </c>
      <c r="N2517" s="42" t="n">
        <f aca="false">(L2517*H2517 + M2517*I2517) * K2517</f>
        <v>0</v>
      </c>
      <c r="O2517" s="43" t="n">
        <f aca="false">IF(A2517&lt;=$G$2, $D$2*(1-$D$3), 0)</f>
        <v>0</v>
      </c>
      <c r="P2517" s="44" t="n">
        <f aca="false">O2517*I2517*K2517</f>
        <v>0</v>
      </c>
    </row>
    <row r="2518" customFormat="false" ht="15" hidden="false" customHeight="false" outlineLevel="0" collapsed="false">
      <c r="A2518" s="4" t="n">
        <f aca="false">WORKDAY(A2517, 1)</f>
        <v>47407</v>
      </c>
      <c r="B2518" s="33" t="n">
        <f aca="false">DATE(2000, MONTH(A2518), DAY(A2518))</f>
        <v>36815</v>
      </c>
      <c r="C2518" s="33" t="n">
        <f aca="false">VLOOKUP(B2518, $R$9:$S$13, 2)</f>
        <v>36880</v>
      </c>
      <c r="D2518" s="34" t="n">
        <f aca="false">IF(OR(C2518=B2518, AND(C2518&lt;&gt;C2517, C2517&gt;B2517)), 1, 0)</f>
        <v>0</v>
      </c>
      <c r="E2518" s="4" t="n">
        <f aca="false" t="array" ref="E2518:E2518">INDEX($A$9:A2517, MAX(IF($D$9:D2517=1, ROW(D$9:$D2517)-ROW($D$9)+1, 0)))</f>
        <v>47381</v>
      </c>
      <c r="F2518" s="36" t="n">
        <f aca="false">(A2518-$A$2)/365.25</f>
        <v>9.61806981519507</v>
      </c>
      <c r="G2518" s="37" t="n">
        <f aca="false">INDEX('Default Prob'!$P$5:$P$14,MIN(1+_xlfn.IFNA(MATCH(F2518,'Default Prob'!$F$5:$F$14,1),0),COUNT('Default Prob'!$P$5:$P$14)))</f>
        <v>0.0473961358254833</v>
      </c>
      <c r="H2518" s="37" t="n">
        <f aca="false">H2517*EXP(-G2517*(F2518-F2517))</f>
        <v>0.677497120567456</v>
      </c>
      <c r="I2518" s="38" t="n">
        <f aca="false">H2517-H2518</f>
        <v>8.79201342642855E-005</v>
      </c>
      <c r="J2518" s="39" t="n">
        <f aca="false">INDEX('Default Prob'!$C$3:$C$20, _xlfn.IFNA(MATCH(F2518, 'Default Prob'!$B$3:$B$20, 1), 1))</f>
        <v>-0.0015</v>
      </c>
      <c r="K2518" s="40" t="n">
        <f aca="false">1/((1+J2518)^F2518)</f>
        <v>1.01454266630349</v>
      </c>
      <c r="L2518" s="41" t="n">
        <f aca="false">IF(AND(D2518, A2518 &lt;= $G$2), $D$5*$D$2*(A2518-E2518)/365.25, 0)</f>
        <v>0</v>
      </c>
      <c r="M2518" s="41" t="n">
        <f aca="false">IF(A2518&lt;=$G$2, $D$5*$D$2*(A2518-E2518)/365.25, 0)</f>
        <v>0</v>
      </c>
      <c r="N2518" s="42" t="n">
        <f aca="false">(L2518*H2518 + M2518*I2518) * K2518</f>
        <v>0</v>
      </c>
      <c r="O2518" s="43" t="n">
        <f aca="false">IF(A2518&lt;=$G$2, $D$2*(1-$D$3), 0)</f>
        <v>0</v>
      </c>
      <c r="P2518" s="44" t="n">
        <f aca="false">O2518*I2518*K2518</f>
        <v>0</v>
      </c>
    </row>
    <row r="2519" customFormat="false" ht="15" hidden="false" customHeight="false" outlineLevel="0" collapsed="false">
      <c r="A2519" s="4" t="n">
        <f aca="false">WORKDAY(A2518, 1)</f>
        <v>47408</v>
      </c>
      <c r="B2519" s="33" t="n">
        <f aca="false">DATE(2000, MONTH(A2519), DAY(A2519))</f>
        <v>36816</v>
      </c>
      <c r="C2519" s="33" t="n">
        <f aca="false">VLOOKUP(B2519, $R$9:$S$13, 2)</f>
        <v>36880</v>
      </c>
      <c r="D2519" s="34" t="n">
        <f aca="false">IF(OR(C2519=B2519, AND(C2519&lt;&gt;C2518, C2518&gt;B2518)), 1, 0)</f>
        <v>0</v>
      </c>
      <c r="E2519" s="4" t="n">
        <f aca="false" t="array" ref="E2519:E2519">INDEX($A$9:A2518, MAX(IF($D$9:D2518=1, ROW(D$9:$D2518)-ROW($D$9)+1, 0)))</f>
        <v>47381</v>
      </c>
      <c r="F2519" s="36" t="n">
        <f aca="false">(A2519-$A$2)/365.25</f>
        <v>9.6208076659822</v>
      </c>
      <c r="G2519" s="37" t="n">
        <f aca="false">INDEX('Default Prob'!$P$5:$P$14,MIN(1+_xlfn.IFNA(MATCH(F2519,'Default Prob'!$F$5:$F$14,1),0),COUNT('Default Prob'!$P$5:$P$14)))</f>
        <v>0.0473961358254833</v>
      </c>
      <c r="H2519" s="37" t="n">
        <f aca="false">H2518*EXP(-G2518*(F2519-F2518))</f>
        <v>0.67740921184128</v>
      </c>
      <c r="I2519" s="38" t="n">
        <f aca="false">H2518-H2519</f>
        <v>8.79087261759226E-005</v>
      </c>
      <c r="J2519" s="39" t="n">
        <f aca="false">INDEX('Default Prob'!$C$3:$C$20, _xlfn.IFNA(MATCH(F2519, 'Default Prob'!$B$3:$B$20, 1), 1))</f>
        <v>-0.0015</v>
      </c>
      <c r="K2519" s="40" t="n">
        <f aca="false">1/((1+J2519)^F2519)</f>
        <v>1.01454683593972</v>
      </c>
      <c r="L2519" s="41" t="n">
        <f aca="false">IF(AND(D2519, A2519 &lt;= $G$2), $D$5*$D$2*(A2519-E2519)/365.25, 0)</f>
        <v>0</v>
      </c>
      <c r="M2519" s="41" t="n">
        <f aca="false">IF(A2519&lt;=$G$2, $D$5*$D$2*(A2519-E2519)/365.25, 0)</f>
        <v>0</v>
      </c>
      <c r="N2519" s="42" t="n">
        <f aca="false">(L2519*H2519 + M2519*I2519) * K2519</f>
        <v>0</v>
      </c>
      <c r="O2519" s="43" t="n">
        <f aca="false">IF(A2519&lt;=$G$2, $D$2*(1-$D$3), 0)</f>
        <v>0</v>
      </c>
      <c r="P2519" s="44" t="n">
        <f aca="false">O2519*I2519*K2519</f>
        <v>0</v>
      </c>
    </row>
    <row r="2520" customFormat="false" ht="15" hidden="false" customHeight="false" outlineLevel="0" collapsed="false">
      <c r="A2520" s="4" t="n">
        <f aca="false">WORKDAY(A2519, 1)</f>
        <v>47409</v>
      </c>
      <c r="B2520" s="33" t="n">
        <f aca="false">DATE(2000, MONTH(A2520), DAY(A2520))</f>
        <v>36817</v>
      </c>
      <c r="C2520" s="33" t="n">
        <f aca="false">VLOOKUP(B2520, $R$9:$S$13, 2)</f>
        <v>36880</v>
      </c>
      <c r="D2520" s="34" t="n">
        <f aca="false">IF(OR(C2520=B2520, AND(C2520&lt;&gt;C2519, C2519&gt;B2519)), 1, 0)</f>
        <v>0</v>
      </c>
      <c r="E2520" s="4" t="n">
        <f aca="false" t="array" ref="E2520:E2520">INDEX($A$9:A2519, MAX(IF($D$9:D2519=1, ROW(D$9:$D2519)-ROW($D$9)+1, 0)))</f>
        <v>47381</v>
      </c>
      <c r="F2520" s="36" t="n">
        <f aca="false">(A2520-$A$2)/365.25</f>
        <v>9.62354551676934</v>
      </c>
      <c r="G2520" s="37" t="n">
        <f aca="false">INDEX('Default Prob'!$P$5:$P$14,MIN(1+_xlfn.IFNA(MATCH(F2520,'Default Prob'!$F$5:$F$14,1),0),COUNT('Default Prob'!$P$5:$P$14)))</f>
        <v>0.0473961358254833</v>
      </c>
      <c r="H2520" s="37" t="n">
        <f aca="false">H2519*EXP(-G2519*(F2520-F2519))</f>
        <v>0.677321314521712</v>
      </c>
      <c r="I2520" s="38" t="n">
        <f aca="false">H2519-H2520</f>
        <v>8.78973195679311E-005</v>
      </c>
      <c r="J2520" s="39" t="n">
        <f aca="false">INDEX('Default Prob'!$C$3:$C$20, _xlfn.IFNA(MATCH(F2520, 'Default Prob'!$B$3:$B$20, 1), 1))</f>
        <v>-0.0015</v>
      </c>
      <c r="K2520" s="40" t="n">
        <f aca="false">1/((1+J2520)^F2520)</f>
        <v>1.01455100559308</v>
      </c>
      <c r="L2520" s="41" t="n">
        <f aca="false">IF(AND(D2520, A2520 &lt;= $G$2), $D$5*$D$2*(A2520-E2520)/365.25, 0)</f>
        <v>0</v>
      </c>
      <c r="M2520" s="41" t="n">
        <f aca="false">IF(A2520&lt;=$G$2, $D$5*$D$2*(A2520-E2520)/365.25, 0)</f>
        <v>0</v>
      </c>
      <c r="N2520" s="42" t="n">
        <f aca="false">(L2520*H2520 + M2520*I2520) * K2520</f>
        <v>0</v>
      </c>
      <c r="O2520" s="43" t="n">
        <f aca="false">IF(A2520&lt;=$G$2, $D$2*(1-$D$3), 0)</f>
        <v>0</v>
      </c>
      <c r="P2520" s="44" t="n">
        <f aca="false">O2520*I2520*K2520</f>
        <v>0</v>
      </c>
    </row>
    <row r="2521" customFormat="false" ht="15" hidden="false" customHeight="false" outlineLevel="0" collapsed="false">
      <c r="A2521" s="4" t="n">
        <f aca="false">WORKDAY(A2520, 1)</f>
        <v>47410</v>
      </c>
      <c r="B2521" s="33" t="n">
        <f aca="false">DATE(2000, MONTH(A2521), DAY(A2521))</f>
        <v>36818</v>
      </c>
      <c r="C2521" s="33" t="n">
        <f aca="false">VLOOKUP(B2521, $R$9:$S$13, 2)</f>
        <v>36880</v>
      </c>
      <c r="D2521" s="34" t="n">
        <f aca="false">IF(OR(C2521=B2521, AND(C2521&lt;&gt;C2520, C2520&gt;B2520)), 1, 0)</f>
        <v>0</v>
      </c>
      <c r="E2521" s="4" t="n">
        <f aca="false" t="array" ref="E2521:E2521">INDEX($A$9:A2520, MAX(IF($D$9:D2520=1, ROW(D$9:$D2520)-ROW($D$9)+1, 0)))</f>
        <v>47381</v>
      </c>
      <c r="F2521" s="36" t="n">
        <f aca="false">(A2521-$A$2)/365.25</f>
        <v>9.62628336755647</v>
      </c>
      <c r="G2521" s="37" t="n">
        <f aca="false">INDEX('Default Prob'!$P$5:$P$14,MIN(1+_xlfn.IFNA(MATCH(F2521,'Default Prob'!$F$5:$F$14,1),0),COUNT('Default Prob'!$P$5:$P$14)))</f>
        <v>0.0473961358254833</v>
      </c>
      <c r="H2521" s="37" t="n">
        <f aca="false">H2520*EXP(-G2520*(F2521-F2520))</f>
        <v>0.677233428607272</v>
      </c>
      <c r="I2521" s="38" t="n">
        <f aca="false">H2520-H2521</f>
        <v>8.78859144397559E-005</v>
      </c>
      <c r="J2521" s="39" t="n">
        <f aca="false">INDEX('Default Prob'!$C$3:$C$20, _xlfn.IFNA(MATCH(F2521, 'Default Prob'!$B$3:$B$20, 1), 1))</f>
        <v>-0.0015</v>
      </c>
      <c r="K2521" s="40" t="n">
        <f aca="false">1/((1+J2521)^F2521)</f>
        <v>1.01455517526358</v>
      </c>
      <c r="L2521" s="41" t="n">
        <f aca="false">IF(AND(D2521, A2521 &lt;= $G$2), $D$5*$D$2*(A2521-E2521)/365.25, 0)</f>
        <v>0</v>
      </c>
      <c r="M2521" s="41" t="n">
        <f aca="false">IF(A2521&lt;=$G$2, $D$5*$D$2*(A2521-E2521)/365.25, 0)</f>
        <v>0</v>
      </c>
      <c r="N2521" s="42" t="n">
        <f aca="false">(L2521*H2521 + M2521*I2521) * K2521</f>
        <v>0</v>
      </c>
      <c r="O2521" s="43" t="n">
        <f aca="false">IF(A2521&lt;=$G$2, $D$2*(1-$D$3), 0)</f>
        <v>0</v>
      </c>
      <c r="P2521" s="44" t="n">
        <f aca="false">O2521*I2521*K2521</f>
        <v>0</v>
      </c>
    </row>
    <row r="2522" customFormat="false" ht="15" hidden="false" customHeight="false" outlineLevel="0" collapsed="false">
      <c r="A2522" s="4" t="n">
        <f aca="false">WORKDAY(A2521, 1)</f>
        <v>47413</v>
      </c>
      <c r="B2522" s="33" t="n">
        <f aca="false">DATE(2000, MONTH(A2522), DAY(A2522))</f>
        <v>36821</v>
      </c>
      <c r="C2522" s="33" t="n">
        <f aca="false">VLOOKUP(B2522, $R$9:$S$13, 2)</f>
        <v>36880</v>
      </c>
      <c r="D2522" s="34" t="n">
        <f aca="false">IF(OR(C2522=B2522, AND(C2522&lt;&gt;C2521, C2521&gt;B2521)), 1, 0)</f>
        <v>0</v>
      </c>
      <c r="E2522" s="4" t="n">
        <f aca="false" t="array" ref="E2522:E2522">INDEX($A$9:A2521, MAX(IF($D$9:D2521=1, ROW(D$9:$D2521)-ROW($D$9)+1, 0)))</f>
        <v>47381</v>
      </c>
      <c r="F2522" s="36" t="n">
        <f aca="false">(A2522-$A$2)/365.25</f>
        <v>9.63449691991787</v>
      </c>
      <c r="G2522" s="37" t="n">
        <f aca="false">INDEX('Default Prob'!$P$5:$P$14,MIN(1+_xlfn.IFNA(MATCH(F2522,'Default Prob'!$F$5:$F$14,1),0),COUNT('Default Prob'!$P$5:$P$14)))</f>
        <v>0.0473961358254833</v>
      </c>
      <c r="H2522" s="37" t="n">
        <f aca="false">H2521*EXP(-G2521*(F2522-F2521))</f>
        <v>0.676969839279923</v>
      </c>
      <c r="I2522" s="38" t="n">
        <f aca="false">H2521-H2522</f>
        <v>0.000263589327349156</v>
      </c>
      <c r="J2522" s="39" t="n">
        <f aca="false">INDEX('Default Prob'!$C$3:$C$20, _xlfn.IFNA(MATCH(F2522, 'Default Prob'!$B$3:$B$20, 1), 1))</f>
        <v>-0.0015</v>
      </c>
      <c r="K2522" s="40" t="n">
        <f aca="false">1/((1+J2522)^F2522)</f>
        <v>1.01456768437791</v>
      </c>
      <c r="L2522" s="41" t="n">
        <f aca="false">IF(AND(D2522, A2522 &lt;= $G$2), $D$5*$D$2*(A2522-E2522)/365.25, 0)</f>
        <v>0</v>
      </c>
      <c r="M2522" s="41" t="n">
        <f aca="false">IF(A2522&lt;=$G$2, $D$5*$D$2*(A2522-E2522)/365.25, 0)</f>
        <v>0</v>
      </c>
      <c r="N2522" s="42" t="n">
        <f aca="false">(L2522*H2522 + M2522*I2522) * K2522</f>
        <v>0</v>
      </c>
      <c r="O2522" s="43" t="n">
        <f aca="false">IF(A2522&lt;=$G$2, $D$2*(1-$D$3), 0)</f>
        <v>0</v>
      </c>
      <c r="P2522" s="44" t="n">
        <f aca="false">O2522*I2522*K2522</f>
        <v>0</v>
      </c>
    </row>
    <row r="2523" customFormat="false" ht="15" hidden="false" customHeight="false" outlineLevel="0" collapsed="false">
      <c r="A2523" s="4" t="n">
        <f aca="false">WORKDAY(A2522, 1)</f>
        <v>47414</v>
      </c>
      <c r="B2523" s="33" t="n">
        <f aca="false">DATE(2000, MONTH(A2523), DAY(A2523))</f>
        <v>36822</v>
      </c>
      <c r="C2523" s="33" t="n">
        <f aca="false">VLOOKUP(B2523, $R$9:$S$13, 2)</f>
        <v>36880</v>
      </c>
      <c r="D2523" s="34" t="n">
        <f aca="false">IF(OR(C2523=B2523, AND(C2523&lt;&gt;C2522, C2522&gt;B2522)), 1, 0)</f>
        <v>0</v>
      </c>
      <c r="E2523" s="4" t="n">
        <f aca="false" t="array" ref="E2523:E2523">INDEX($A$9:A2522, MAX(IF($D$9:D2522=1, ROW(D$9:$D2522)-ROW($D$9)+1, 0)))</f>
        <v>47381</v>
      </c>
      <c r="F2523" s="36" t="n">
        <f aca="false">(A2523-$A$2)/365.25</f>
        <v>9.637234770705</v>
      </c>
      <c r="G2523" s="37" t="n">
        <f aca="false">INDEX('Default Prob'!$P$5:$P$14,MIN(1+_xlfn.IFNA(MATCH(F2523,'Default Prob'!$F$5:$F$14,1),0),COUNT('Default Prob'!$P$5:$P$14)))</f>
        <v>0.0473961358254833</v>
      </c>
      <c r="H2523" s="37" t="n">
        <f aca="false">H2522*EXP(-G2522*(F2523-F2522))</f>
        <v>0.676881998971198</v>
      </c>
      <c r="I2523" s="38" t="n">
        <f aca="false">H2522-H2523</f>
        <v>8.78403087244406E-005</v>
      </c>
      <c r="J2523" s="39" t="n">
        <f aca="false">INDEX('Default Prob'!$C$3:$C$20, _xlfn.IFNA(MATCH(F2523, 'Default Prob'!$B$3:$B$20, 1), 1))</f>
        <v>-0.0015</v>
      </c>
      <c r="K2523" s="40" t="n">
        <f aca="false">1/((1+J2523)^F2523)</f>
        <v>1.01457185411696</v>
      </c>
      <c r="L2523" s="41" t="n">
        <f aca="false">IF(AND(D2523, A2523 &lt;= $G$2), $D$5*$D$2*(A2523-E2523)/365.25, 0)</f>
        <v>0</v>
      </c>
      <c r="M2523" s="41" t="n">
        <f aca="false">IF(A2523&lt;=$G$2, $D$5*$D$2*(A2523-E2523)/365.25, 0)</f>
        <v>0</v>
      </c>
      <c r="N2523" s="42" t="n">
        <f aca="false">(L2523*H2523 + M2523*I2523) * K2523</f>
        <v>0</v>
      </c>
      <c r="O2523" s="43" t="n">
        <f aca="false">IF(A2523&lt;=$G$2, $D$2*(1-$D$3), 0)</f>
        <v>0</v>
      </c>
      <c r="P2523" s="44" t="n">
        <f aca="false">O2523*I2523*K2523</f>
        <v>0</v>
      </c>
    </row>
    <row r="2524" customFormat="false" ht="15" hidden="false" customHeight="false" outlineLevel="0" collapsed="false">
      <c r="A2524" s="4" t="n">
        <f aca="false">WORKDAY(A2523, 1)</f>
        <v>47415</v>
      </c>
      <c r="B2524" s="33" t="n">
        <f aca="false">DATE(2000, MONTH(A2524), DAY(A2524))</f>
        <v>36823</v>
      </c>
      <c r="C2524" s="33" t="n">
        <f aca="false">VLOOKUP(B2524, $R$9:$S$13, 2)</f>
        <v>36880</v>
      </c>
      <c r="D2524" s="34" t="n">
        <f aca="false">IF(OR(C2524=B2524, AND(C2524&lt;&gt;C2523, C2523&gt;B2523)), 1, 0)</f>
        <v>0</v>
      </c>
      <c r="E2524" s="4" t="n">
        <f aca="false" t="array" ref="E2524:E2524">INDEX($A$9:A2523, MAX(IF($D$9:D2523=1, ROW(D$9:$D2523)-ROW($D$9)+1, 0)))</f>
        <v>47381</v>
      </c>
      <c r="F2524" s="36" t="n">
        <f aca="false">(A2524-$A$2)/365.25</f>
        <v>9.63997262149213</v>
      </c>
      <c r="G2524" s="37" t="n">
        <f aca="false">INDEX('Default Prob'!$P$5:$P$14,MIN(1+_xlfn.IFNA(MATCH(F2524,'Default Prob'!$F$5:$F$14,1),0),COUNT('Default Prob'!$P$5:$P$14)))</f>
        <v>0.0473961358254833</v>
      </c>
      <c r="H2524" s="37" t="n">
        <f aca="false">H2523*EXP(-G2523*(F2524-F2523))</f>
        <v>0.676794170060204</v>
      </c>
      <c r="I2524" s="38" t="n">
        <f aca="false">H2523-H2524</f>
        <v>8.78289109940145E-005</v>
      </c>
      <c r="J2524" s="39" t="n">
        <f aca="false">INDEX('Default Prob'!$C$3:$C$20, _xlfn.IFNA(MATCH(F2524, 'Default Prob'!$B$3:$B$20, 1), 1))</f>
        <v>-0.0015</v>
      </c>
      <c r="K2524" s="40" t="n">
        <f aca="false">1/((1+J2524)^F2524)</f>
        <v>1.01457602387314</v>
      </c>
      <c r="L2524" s="41" t="n">
        <f aca="false">IF(AND(D2524, A2524 &lt;= $G$2), $D$5*$D$2*(A2524-E2524)/365.25, 0)</f>
        <v>0</v>
      </c>
      <c r="M2524" s="41" t="n">
        <f aca="false">IF(A2524&lt;=$G$2, $D$5*$D$2*(A2524-E2524)/365.25, 0)</f>
        <v>0</v>
      </c>
      <c r="N2524" s="42" t="n">
        <f aca="false">(L2524*H2524 + M2524*I2524) * K2524</f>
        <v>0</v>
      </c>
      <c r="O2524" s="43" t="n">
        <f aca="false">IF(A2524&lt;=$G$2, $D$2*(1-$D$3), 0)</f>
        <v>0</v>
      </c>
      <c r="P2524" s="44" t="n">
        <f aca="false">O2524*I2524*K2524</f>
        <v>0</v>
      </c>
    </row>
    <row r="2525" customFormat="false" ht="15" hidden="false" customHeight="false" outlineLevel="0" collapsed="false">
      <c r="A2525" s="4" t="n">
        <f aca="false">WORKDAY(A2524, 1)</f>
        <v>47416</v>
      </c>
      <c r="B2525" s="33" t="n">
        <f aca="false">DATE(2000, MONTH(A2525), DAY(A2525))</f>
        <v>36824</v>
      </c>
      <c r="C2525" s="33" t="n">
        <f aca="false">VLOOKUP(B2525, $R$9:$S$13, 2)</f>
        <v>36880</v>
      </c>
      <c r="D2525" s="34" t="n">
        <f aca="false">IF(OR(C2525=B2525, AND(C2525&lt;&gt;C2524, C2524&gt;B2524)), 1, 0)</f>
        <v>0</v>
      </c>
      <c r="E2525" s="4" t="n">
        <f aca="false" t="array" ref="E2525:E2525">INDEX($A$9:A2524, MAX(IF($D$9:D2524=1, ROW(D$9:$D2524)-ROW($D$9)+1, 0)))</f>
        <v>47381</v>
      </c>
      <c r="F2525" s="36" t="n">
        <f aca="false">(A2525-$A$2)/365.25</f>
        <v>9.64271047227926</v>
      </c>
      <c r="G2525" s="37" t="n">
        <f aca="false">INDEX('Default Prob'!$P$5:$P$14,MIN(1+_xlfn.IFNA(MATCH(F2525,'Default Prob'!$F$5:$F$14,1),0),COUNT('Default Prob'!$P$5:$P$14)))</f>
        <v>0.0473961358254833</v>
      </c>
      <c r="H2525" s="37" t="n">
        <f aca="false">H2524*EXP(-G2524*(F2525-F2524))</f>
        <v>0.676706352545462</v>
      </c>
      <c r="I2525" s="38" t="n">
        <f aca="false">H2524-H2525</f>
        <v>8.78175147422944E-005</v>
      </c>
      <c r="J2525" s="39" t="n">
        <f aca="false">INDEX('Default Prob'!$C$3:$C$20, _xlfn.IFNA(MATCH(F2525, 'Default Prob'!$B$3:$B$20, 1), 1))</f>
        <v>-0.0015</v>
      </c>
      <c r="K2525" s="40" t="n">
        <f aca="false">1/((1+J2525)^F2525)</f>
        <v>1.01458019364647</v>
      </c>
      <c r="L2525" s="41" t="n">
        <f aca="false">IF(AND(D2525, A2525 &lt;= $G$2), $D$5*$D$2*(A2525-E2525)/365.25, 0)</f>
        <v>0</v>
      </c>
      <c r="M2525" s="41" t="n">
        <f aca="false">IF(A2525&lt;=$G$2, $D$5*$D$2*(A2525-E2525)/365.25, 0)</f>
        <v>0</v>
      </c>
      <c r="N2525" s="42" t="n">
        <f aca="false">(L2525*H2525 + M2525*I2525) * K2525</f>
        <v>0</v>
      </c>
      <c r="O2525" s="43" t="n">
        <f aca="false">IF(A2525&lt;=$G$2, $D$2*(1-$D$3), 0)</f>
        <v>0</v>
      </c>
      <c r="P2525" s="44" t="n">
        <f aca="false">O2525*I2525*K2525</f>
        <v>0</v>
      </c>
    </row>
    <row r="2526" customFormat="false" ht="15" hidden="false" customHeight="false" outlineLevel="0" collapsed="false">
      <c r="A2526" s="4" t="n">
        <f aca="false">WORKDAY(A2525, 1)</f>
        <v>47417</v>
      </c>
      <c r="B2526" s="33" t="n">
        <f aca="false">DATE(2000, MONTH(A2526), DAY(A2526))</f>
        <v>36825</v>
      </c>
      <c r="C2526" s="33" t="n">
        <f aca="false">VLOOKUP(B2526, $R$9:$S$13, 2)</f>
        <v>36880</v>
      </c>
      <c r="D2526" s="34" t="n">
        <f aca="false">IF(OR(C2526=B2526, AND(C2526&lt;&gt;C2525, C2525&gt;B2525)), 1, 0)</f>
        <v>0</v>
      </c>
      <c r="E2526" s="4" t="n">
        <f aca="false" t="array" ref="E2526:E2526">INDEX($A$9:A2525, MAX(IF($D$9:D2525=1, ROW(D$9:$D2525)-ROW($D$9)+1, 0)))</f>
        <v>47381</v>
      </c>
      <c r="F2526" s="36" t="n">
        <f aca="false">(A2526-$A$2)/365.25</f>
        <v>9.64544832306639</v>
      </c>
      <c r="G2526" s="37" t="n">
        <f aca="false">INDEX('Default Prob'!$P$5:$P$14,MIN(1+_xlfn.IFNA(MATCH(F2526,'Default Prob'!$F$5:$F$14,1),0),COUNT('Default Prob'!$P$5:$P$14)))</f>
        <v>0.0473961358254833</v>
      </c>
      <c r="H2526" s="37" t="n">
        <f aca="false">H2525*EXP(-G2525*(F2526-F2525))</f>
        <v>0.676618546425493</v>
      </c>
      <c r="I2526" s="38" t="n">
        <f aca="false">H2525-H2526</f>
        <v>8.78061199693914E-005</v>
      </c>
      <c r="J2526" s="39" t="n">
        <f aca="false">INDEX('Default Prob'!$C$3:$C$20, _xlfn.IFNA(MATCH(F2526, 'Default Prob'!$B$3:$B$20, 1), 1))</f>
        <v>-0.0015</v>
      </c>
      <c r="K2526" s="40" t="n">
        <f aca="false">1/((1+J2526)^F2526)</f>
        <v>1.01458436343693</v>
      </c>
      <c r="L2526" s="41" t="n">
        <f aca="false">IF(AND(D2526, A2526 &lt;= $G$2), $D$5*$D$2*(A2526-E2526)/365.25, 0)</f>
        <v>0</v>
      </c>
      <c r="M2526" s="41" t="n">
        <f aca="false">IF(A2526&lt;=$G$2, $D$5*$D$2*(A2526-E2526)/365.25, 0)</f>
        <v>0</v>
      </c>
      <c r="N2526" s="42" t="n">
        <f aca="false">(L2526*H2526 + M2526*I2526) * K2526</f>
        <v>0</v>
      </c>
      <c r="O2526" s="43" t="n">
        <f aca="false">IF(A2526&lt;=$G$2, $D$2*(1-$D$3), 0)</f>
        <v>0</v>
      </c>
      <c r="P2526" s="44" t="n">
        <f aca="false">O2526*I2526*K2526</f>
        <v>0</v>
      </c>
    </row>
    <row r="2527" customFormat="false" ht="15" hidden="false" customHeight="false" outlineLevel="0" collapsed="false">
      <c r="A2527" s="4" t="n">
        <f aca="false">WORKDAY(A2526, 1)</f>
        <v>47420</v>
      </c>
      <c r="B2527" s="33" t="n">
        <f aca="false">DATE(2000, MONTH(A2527), DAY(A2527))</f>
        <v>36828</v>
      </c>
      <c r="C2527" s="33" t="n">
        <f aca="false">VLOOKUP(B2527, $R$9:$S$13, 2)</f>
        <v>36880</v>
      </c>
      <c r="D2527" s="34" t="n">
        <f aca="false">IF(OR(C2527=B2527, AND(C2527&lt;&gt;C2526, C2526&gt;B2526)), 1, 0)</f>
        <v>0</v>
      </c>
      <c r="E2527" s="4" t="n">
        <f aca="false" t="array" ref="E2527:E2527">INDEX($A$9:A2526, MAX(IF($D$9:D2526=1, ROW(D$9:$D2526)-ROW($D$9)+1, 0)))</f>
        <v>47381</v>
      </c>
      <c r="F2527" s="36" t="n">
        <f aca="false">(A2527-$A$2)/365.25</f>
        <v>9.65366187542779</v>
      </c>
      <c r="G2527" s="37" t="n">
        <f aca="false">INDEX('Default Prob'!$P$5:$P$14,MIN(1+_xlfn.IFNA(MATCH(F2527,'Default Prob'!$F$5:$F$14,1),0),COUNT('Default Prob'!$P$5:$P$14)))</f>
        <v>0.0473961358254833</v>
      </c>
      <c r="H2527" s="37" t="n">
        <f aca="false">H2526*EXP(-G2526*(F2527-F2526))</f>
        <v>0.676355196419438</v>
      </c>
      <c r="I2527" s="38" t="n">
        <f aca="false">H2526-H2527</f>
        <v>0.000263350006054819</v>
      </c>
      <c r="J2527" s="39" t="n">
        <f aca="false">INDEX('Default Prob'!$C$3:$C$20, _xlfn.IFNA(MATCH(F2527, 'Default Prob'!$B$3:$B$20, 1), 1))</f>
        <v>-0.0015</v>
      </c>
      <c r="K2527" s="40" t="n">
        <f aca="false">1/((1+J2527)^F2527)</f>
        <v>1.01459687291113</v>
      </c>
      <c r="L2527" s="41" t="n">
        <f aca="false">IF(AND(D2527, A2527 &lt;= $G$2), $D$5*$D$2*(A2527-E2527)/365.25, 0)</f>
        <v>0</v>
      </c>
      <c r="M2527" s="41" t="n">
        <f aca="false">IF(A2527&lt;=$G$2, $D$5*$D$2*(A2527-E2527)/365.25, 0)</f>
        <v>0</v>
      </c>
      <c r="N2527" s="42" t="n">
        <f aca="false">(L2527*H2527 + M2527*I2527) * K2527</f>
        <v>0</v>
      </c>
      <c r="O2527" s="43" t="n">
        <f aca="false">IF(A2527&lt;=$G$2, $D$2*(1-$D$3), 0)</f>
        <v>0</v>
      </c>
      <c r="P2527" s="44" t="n">
        <f aca="false">O2527*I2527*K2527</f>
        <v>0</v>
      </c>
    </row>
    <row r="2528" customFormat="false" ht="15" hidden="false" customHeight="false" outlineLevel="0" collapsed="false">
      <c r="A2528" s="4" t="n">
        <f aca="false">WORKDAY(A2527, 1)</f>
        <v>47421</v>
      </c>
      <c r="B2528" s="33" t="n">
        <f aca="false">DATE(2000, MONTH(A2528), DAY(A2528))</f>
        <v>36829</v>
      </c>
      <c r="C2528" s="33" t="n">
        <f aca="false">VLOOKUP(B2528, $R$9:$S$13, 2)</f>
        <v>36880</v>
      </c>
      <c r="D2528" s="34" t="n">
        <f aca="false">IF(OR(C2528=B2528, AND(C2528&lt;&gt;C2527, C2527&gt;B2527)), 1, 0)</f>
        <v>0</v>
      </c>
      <c r="E2528" s="4" t="n">
        <f aca="false" t="array" ref="E2528:E2528">INDEX($A$9:A2527, MAX(IF($D$9:D2527=1, ROW(D$9:$D2527)-ROW($D$9)+1, 0)))</f>
        <v>47381</v>
      </c>
      <c r="F2528" s="36" t="n">
        <f aca="false">(A2528-$A$2)/365.25</f>
        <v>9.65639972621492</v>
      </c>
      <c r="G2528" s="37" t="n">
        <f aca="false">INDEX('Default Prob'!$P$5:$P$14,MIN(1+_xlfn.IFNA(MATCH(F2528,'Default Prob'!$F$5:$F$14,1),0),COUNT('Default Prob'!$P$5:$P$14)))</f>
        <v>0.0473961358254833</v>
      </c>
      <c r="H2528" s="37" t="n">
        <f aca="false">H2527*EXP(-G2527*(F2528-F2527))</f>
        <v>0.676267435863777</v>
      </c>
      <c r="I2528" s="38" t="n">
        <f aca="false">H2527-H2528</f>
        <v>8.7760555660954E-005</v>
      </c>
      <c r="J2528" s="39" t="n">
        <f aca="false">INDEX('Default Prob'!$C$3:$C$20, _xlfn.IFNA(MATCH(F2528, 'Default Prob'!$B$3:$B$20, 1), 1))</f>
        <v>-0.0015</v>
      </c>
      <c r="K2528" s="40" t="n">
        <f aca="false">1/((1+J2528)^F2528)</f>
        <v>1.01460104277014</v>
      </c>
      <c r="L2528" s="41" t="n">
        <f aca="false">IF(AND(D2528, A2528 &lt;= $G$2), $D$5*$D$2*(A2528-E2528)/365.25, 0)</f>
        <v>0</v>
      </c>
      <c r="M2528" s="41" t="n">
        <f aca="false">IF(A2528&lt;=$G$2, $D$5*$D$2*(A2528-E2528)/365.25, 0)</f>
        <v>0</v>
      </c>
      <c r="N2528" s="42" t="n">
        <f aca="false">(L2528*H2528 + M2528*I2528) * K2528</f>
        <v>0</v>
      </c>
      <c r="O2528" s="43" t="n">
        <f aca="false">IF(A2528&lt;=$G$2, $D$2*(1-$D$3), 0)</f>
        <v>0</v>
      </c>
      <c r="P2528" s="44" t="n">
        <f aca="false">O2528*I2528*K2528</f>
        <v>0</v>
      </c>
    </row>
    <row r="2529" customFormat="false" ht="15" hidden="false" customHeight="false" outlineLevel="0" collapsed="false">
      <c r="A2529" s="4" t="n">
        <f aca="false">WORKDAY(A2528, 1)</f>
        <v>47422</v>
      </c>
      <c r="B2529" s="33" t="n">
        <f aca="false">DATE(2000, MONTH(A2529), DAY(A2529))</f>
        <v>36830</v>
      </c>
      <c r="C2529" s="33" t="n">
        <f aca="false">VLOOKUP(B2529, $R$9:$S$13, 2)</f>
        <v>36880</v>
      </c>
      <c r="D2529" s="34" t="n">
        <f aca="false">IF(OR(C2529=B2529, AND(C2529&lt;&gt;C2528, C2528&gt;B2528)), 1, 0)</f>
        <v>0</v>
      </c>
      <c r="E2529" s="4" t="n">
        <f aca="false" t="array" ref="E2529:E2529">INDEX($A$9:A2528, MAX(IF($D$9:D2528=1, ROW(D$9:$D2528)-ROW($D$9)+1, 0)))</f>
        <v>47381</v>
      </c>
      <c r="F2529" s="36" t="n">
        <f aca="false">(A2529-$A$2)/365.25</f>
        <v>9.65913757700205</v>
      </c>
      <c r="G2529" s="37" t="n">
        <f aca="false">INDEX('Default Prob'!$P$5:$P$14,MIN(1+_xlfn.IFNA(MATCH(F2529,'Default Prob'!$F$5:$F$14,1),0),COUNT('Default Prob'!$P$5:$P$14)))</f>
        <v>0.0473961358254833</v>
      </c>
      <c r="H2529" s="37" t="n">
        <f aca="false">H2528*EXP(-G2528*(F2529-F2528))</f>
        <v>0.676179686695498</v>
      </c>
      <c r="I2529" s="38" t="n">
        <f aca="false">H2528-H2529</f>
        <v>8.77491682786946E-005</v>
      </c>
      <c r="J2529" s="39" t="n">
        <f aca="false">INDEX('Default Prob'!$C$3:$C$20, _xlfn.IFNA(MATCH(F2529, 'Default Prob'!$B$3:$B$20, 1), 1))</f>
        <v>-0.0015</v>
      </c>
      <c r="K2529" s="40" t="n">
        <f aca="false">1/((1+J2529)^F2529)</f>
        <v>1.01460521264629</v>
      </c>
      <c r="L2529" s="41" t="n">
        <f aca="false">IF(AND(D2529, A2529 &lt;= $G$2), $D$5*$D$2*(A2529-E2529)/365.25, 0)</f>
        <v>0</v>
      </c>
      <c r="M2529" s="41" t="n">
        <f aca="false">IF(A2529&lt;=$G$2, $D$5*$D$2*(A2529-E2529)/365.25, 0)</f>
        <v>0</v>
      </c>
      <c r="N2529" s="42" t="n">
        <f aca="false">(L2529*H2529 + M2529*I2529) * K2529</f>
        <v>0</v>
      </c>
      <c r="O2529" s="43" t="n">
        <f aca="false">IF(A2529&lt;=$G$2, $D$2*(1-$D$3), 0)</f>
        <v>0</v>
      </c>
      <c r="P2529" s="44" t="n">
        <f aca="false">O2529*I2529*K2529</f>
        <v>0</v>
      </c>
    </row>
    <row r="2530" customFormat="false" ht="15" hidden="false" customHeight="false" outlineLevel="0" collapsed="false">
      <c r="A2530" s="4" t="n">
        <f aca="false">WORKDAY(A2529, 1)</f>
        <v>47423</v>
      </c>
      <c r="B2530" s="33" t="n">
        <f aca="false">DATE(2000, MONTH(A2530), DAY(A2530))</f>
        <v>36831</v>
      </c>
      <c r="C2530" s="33" t="n">
        <f aca="false">VLOOKUP(B2530, $R$9:$S$13, 2)</f>
        <v>36880</v>
      </c>
      <c r="D2530" s="34" t="n">
        <f aca="false">IF(OR(C2530=B2530, AND(C2530&lt;&gt;C2529, C2529&gt;B2529)), 1, 0)</f>
        <v>0</v>
      </c>
      <c r="E2530" s="4" t="n">
        <f aca="false" t="array" ref="E2530:E2530">INDEX($A$9:A2529, MAX(IF($D$9:D2529=1, ROW(D$9:$D2529)-ROW($D$9)+1, 0)))</f>
        <v>47381</v>
      </c>
      <c r="F2530" s="36" t="n">
        <f aca="false">(A2530-$A$2)/365.25</f>
        <v>9.66187542778919</v>
      </c>
      <c r="G2530" s="37" t="n">
        <f aca="false">INDEX('Default Prob'!$P$5:$P$14,MIN(1+_xlfn.IFNA(MATCH(F2530,'Default Prob'!$F$5:$F$14,1),0),COUNT('Default Prob'!$P$5:$P$14)))</f>
        <v>0.0473961358254833</v>
      </c>
      <c r="H2530" s="37" t="n">
        <f aca="false">H2529*EXP(-G2529*(F2530-F2529))</f>
        <v>0.676091948913124</v>
      </c>
      <c r="I2530" s="38" t="n">
        <f aca="false">H2529-H2530</f>
        <v>8.77377823741421E-005</v>
      </c>
      <c r="J2530" s="39" t="n">
        <f aca="false">INDEX('Default Prob'!$C$3:$C$20, _xlfn.IFNA(MATCH(F2530, 'Default Prob'!$B$3:$B$20, 1), 1))</f>
        <v>-0.0015</v>
      </c>
      <c r="K2530" s="40" t="n">
        <f aca="false">1/((1+J2530)^F2530)</f>
        <v>1.01460938253957</v>
      </c>
      <c r="L2530" s="41" t="n">
        <f aca="false">IF(AND(D2530, A2530 &lt;= $G$2), $D$5*$D$2*(A2530-E2530)/365.25, 0)</f>
        <v>0</v>
      </c>
      <c r="M2530" s="41" t="n">
        <f aca="false">IF(A2530&lt;=$G$2, $D$5*$D$2*(A2530-E2530)/365.25, 0)</f>
        <v>0</v>
      </c>
      <c r="N2530" s="42" t="n">
        <f aca="false">(L2530*H2530 + M2530*I2530) * K2530</f>
        <v>0</v>
      </c>
      <c r="O2530" s="43" t="n">
        <f aca="false">IF(A2530&lt;=$G$2, $D$2*(1-$D$3), 0)</f>
        <v>0</v>
      </c>
      <c r="P2530" s="44" t="n">
        <f aca="false">O2530*I2530*K2530</f>
        <v>0</v>
      </c>
    </row>
    <row r="2531" customFormat="false" ht="15" hidden="false" customHeight="false" outlineLevel="0" collapsed="false">
      <c r="A2531" s="4" t="n">
        <f aca="false">WORKDAY(A2530, 1)</f>
        <v>47424</v>
      </c>
      <c r="B2531" s="33" t="n">
        <f aca="false">DATE(2000, MONTH(A2531), DAY(A2531))</f>
        <v>36832</v>
      </c>
      <c r="C2531" s="33" t="n">
        <f aca="false">VLOOKUP(B2531, $R$9:$S$13, 2)</f>
        <v>36880</v>
      </c>
      <c r="D2531" s="34" t="n">
        <f aca="false">IF(OR(C2531=B2531, AND(C2531&lt;&gt;C2530, C2530&gt;B2530)), 1, 0)</f>
        <v>0</v>
      </c>
      <c r="E2531" s="4" t="n">
        <f aca="false" t="array" ref="E2531:E2531">INDEX($A$9:A2530, MAX(IF($D$9:D2530=1, ROW(D$9:$D2530)-ROW($D$9)+1, 0)))</f>
        <v>47381</v>
      </c>
      <c r="F2531" s="36" t="n">
        <f aca="false">(A2531-$A$2)/365.25</f>
        <v>9.66461327857632</v>
      </c>
      <c r="G2531" s="37" t="n">
        <f aca="false">INDEX('Default Prob'!$P$5:$P$14,MIN(1+_xlfn.IFNA(MATCH(F2531,'Default Prob'!$F$5:$F$14,1),0),COUNT('Default Prob'!$P$5:$P$14)))</f>
        <v>0.0473961358254833</v>
      </c>
      <c r="H2531" s="37" t="n">
        <f aca="false">H2530*EXP(-G2530*(F2531-F2530))</f>
        <v>0.676004222515177</v>
      </c>
      <c r="I2531" s="38" t="n">
        <f aca="false">H2530-H2531</f>
        <v>8.77263979468523E-005</v>
      </c>
      <c r="J2531" s="39" t="n">
        <f aca="false">INDEX('Default Prob'!$C$3:$C$20, _xlfn.IFNA(MATCH(F2531, 'Default Prob'!$B$3:$B$20, 1), 1))</f>
        <v>-0.0015</v>
      </c>
      <c r="K2531" s="40" t="n">
        <f aca="false">1/((1+J2531)^F2531)</f>
        <v>1.01461355245</v>
      </c>
      <c r="L2531" s="41" t="n">
        <f aca="false">IF(AND(D2531, A2531 &lt;= $G$2), $D$5*$D$2*(A2531-E2531)/365.25, 0)</f>
        <v>0</v>
      </c>
      <c r="M2531" s="41" t="n">
        <f aca="false">IF(A2531&lt;=$G$2, $D$5*$D$2*(A2531-E2531)/365.25, 0)</f>
        <v>0</v>
      </c>
      <c r="N2531" s="42" t="n">
        <f aca="false">(L2531*H2531 + M2531*I2531) * K2531</f>
        <v>0</v>
      </c>
      <c r="O2531" s="43" t="n">
        <f aca="false">IF(A2531&lt;=$G$2, $D$2*(1-$D$3), 0)</f>
        <v>0</v>
      </c>
      <c r="P2531" s="44" t="n">
        <f aca="false">O2531*I2531*K2531</f>
        <v>0</v>
      </c>
    </row>
    <row r="2532" customFormat="false" ht="15" hidden="false" customHeight="false" outlineLevel="0" collapsed="false">
      <c r="A2532" s="4" t="n">
        <f aca="false">WORKDAY(A2531, 1)</f>
        <v>47427</v>
      </c>
      <c r="B2532" s="33" t="n">
        <f aca="false">DATE(2000, MONTH(A2532), DAY(A2532))</f>
        <v>36835</v>
      </c>
      <c r="C2532" s="33" t="n">
        <f aca="false">VLOOKUP(B2532, $R$9:$S$13, 2)</f>
        <v>36880</v>
      </c>
      <c r="D2532" s="34" t="n">
        <f aca="false">IF(OR(C2532=B2532, AND(C2532&lt;&gt;C2531, C2531&gt;B2531)), 1, 0)</f>
        <v>0</v>
      </c>
      <c r="E2532" s="4" t="n">
        <f aca="false" t="array" ref="E2532:E2532">INDEX($A$9:A2531, MAX(IF($D$9:D2531=1, ROW(D$9:$D2531)-ROW($D$9)+1, 0)))</f>
        <v>47381</v>
      </c>
      <c r="F2532" s="36" t="n">
        <f aca="false">(A2532-$A$2)/365.25</f>
        <v>9.67282683093771</v>
      </c>
      <c r="G2532" s="37" t="n">
        <f aca="false">INDEX('Default Prob'!$P$5:$P$14,MIN(1+_xlfn.IFNA(MATCH(F2532,'Default Prob'!$F$5:$F$14,1),0),COUNT('Default Prob'!$P$5:$P$14)))</f>
        <v>0.0473961358254833</v>
      </c>
      <c r="H2532" s="37" t="n">
        <f aca="false">H2531*EXP(-G2531*(F2532-F2531))</f>
        <v>0.675741111613129</v>
      </c>
      <c r="I2532" s="38" t="n">
        <f aca="false">H2531-H2532</f>
        <v>0.000263110902048114</v>
      </c>
      <c r="J2532" s="39" t="n">
        <f aca="false">INDEX('Default Prob'!$C$3:$C$20, _xlfn.IFNA(MATCH(F2532, 'Default Prob'!$B$3:$B$20, 1), 1))</f>
        <v>-0.0015</v>
      </c>
      <c r="K2532" s="40" t="n">
        <f aca="false">1/((1+J2532)^F2532)</f>
        <v>1.01462606228409</v>
      </c>
      <c r="L2532" s="41" t="n">
        <f aca="false">IF(AND(D2532, A2532 &lt;= $G$2), $D$5*$D$2*(A2532-E2532)/365.25, 0)</f>
        <v>0</v>
      </c>
      <c r="M2532" s="41" t="n">
        <f aca="false">IF(A2532&lt;=$G$2, $D$5*$D$2*(A2532-E2532)/365.25, 0)</f>
        <v>0</v>
      </c>
      <c r="N2532" s="42" t="n">
        <f aca="false">(L2532*H2532 + M2532*I2532) * K2532</f>
        <v>0</v>
      </c>
      <c r="O2532" s="43" t="n">
        <f aca="false">IF(A2532&lt;=$G$2, $D$2*(1-$D$3), 0)</f>
        <v>0</v>
      </c>
      <c r="P2532" s="44" t="n">
        <f aca="false">O2532*I2532*K2532</f>
        <v>0</v>
      </c>
    </row>
    <row r="2533" customFormat="false" ht="15" hidden="false" customHeight="false" outlineLevel="0" collapsed="false">
      <c r="A2533" s="4" t="n">
        <f aca="false">WORKDAY(A2532, 1)</f>
        <v>47428</v>
      </c>
      <c r="B2533" s="33" t="n">
        <f aca="false">DATE(2000, MONTH(A2533), DAY(A2533))</f>
        <v>36836</v>
      </c>
      <c r="C2533" s="33" t="n">
        <f aca="false">VLOOKUP(B2533, $R$9:$S$13, 2)</f>
        <v>36880</v>
      </c>
      <c r="D2533" s="34" t="n">
        <f aca="false">IF(OR(C2533=B2533, AND(C2533&lt;&gt;C2532, C2532&gt;B2532)), 1, 0)</f>
        <v>0</v>
      </c>
      <c r="E2533" s="4" t="n">
        <f aca="false" t="array" ref="E2533:E2533">INDEX($A$9:A2532, MAX(IF($D$9:D2532=1, ROW(D$9:$D2532)-ROW($D$9)+1, 0)))</f>
        <v>47381</v>
      </c>
      <c r="F2533" s="36" t="n">
        <f aca="false">(A2533-$A$2)/365.25</f>
        <v>9.67556468172485</v>
      </c>
      <c r="G2533" s="37" t="n">
        <f aca="false">INDEX('Default Prob'!$P$5:$P$14,MIN(1+_xlfn.IFNA(MATCH(F2533,'Default Prob'!$F$5:$F$14,1),0),COUNT('Default Prob'!$P$5:$P$14)))</f>
        <v>0.0473961358254833</v>
      </c>
      <c r="H2533" s="37" t="n">
        <f aca="false">H2532*EXP(-G2532*(F2533-F2532))</f>
        <v>0.675653430738121</v>
      </c>
      <c r="I2533" s="38" t="n">
        <f aca="false">H2532-H2533</f>
        <v>8.76808750078784E-005</v>
      </c>
      <c r="J2533" s="39" t="n">
        <f aca="false">INDEX('Default Prob'!$C$3:$C$20, _xlfn.IFNA(MATCH(F2533, 'Default Prob'!$B$3:$B$20, 1), 1))</f>
        <v>-0.0015</v>
      </c>
      <c r="K2533" s="40" t="n">
        <f aca="false">1/((1+J2533)^F2533)</f>
        <v>1.01463023226306</v>
      </c>
      <c r="L2533" s="41" t="n">
        <f aca="false">IF(AND(D2533, A2533 &lt;= $G$2), $D$5*$D$2*(A2533-E2533)/365.25, 0)</f>
        <v>0</v>
      </c>
      <c r="M2533" s="41" t="n">
        <f aca="false">IF(A2533&lt;=$G$2, $D$5*$D$2*(A2533-E2533)/365.25, 0)</f>
        <v>0</v>
      </c>
      <c r="N2533" s="42" t="n">
        <f aca="false">(L2533*H2533 + M2533*I2533) * K2533</f>
        <v>0</v>
      </c>
      <c r="O2533" s="43" t="n">
        <f aca="false">IF(A2533&lt;=$G$2, $D$2*(1-$D$3), 0)</f>
        <v>0</v>
      </c>
      <c r="P2533" s="44" t="n">
        <f aca="false">O2533*I2533*K2533</f>
        <v>0</v>
      </c>
    </row>
    <row r="2534" customFormat="false" ht="15" hidden="false" customHeight="false" outlineLevel="0" collapsed="false">
      <c r="A2534" s="4" t="n">
        <f aca="false">WORKDAY(A2533, 1)</f>
        <v>47429</v>
      </c>
      <c r="B2534" s="33" t="n">
        <f aca="false">DATE(2000, MONTH(A2534), DAY(A2534))</f>
        <v>36837</v>
      </c>
      <c r="C2534" s="33" t="n">
        <f aca="false">VLOOKUP(B2534, $R$9:$S$13, 2)</f>
        <v>36880</v>
      </c>
      <c r="D2534" s="34" t="n">
        <f aca="false">IF(OR(C2534=B2534, AND(C2534&lt;&gt;C2533, C2533&gt;B2533)), 1, 0)</f>
        <v>0</v>
      </c>
      <c r="E2534" s="4" t="n">
        <f aca="false" t="array" ref="E2534:E2534">INDEX($A$9:A2533, MAX(IF($D$9:D2533=1, ROW(D$9:$D2533)-ROW($D$9)+1, 0)))</f>
        <v>47381</v>
      </c>
      <c r="F2534" s="36" t="n">
        <f aca="false">(A2534-$A$2)/365.25</f>
        <v>9.67830253251198</v>
      </c>
      <c r="G2534" s="37" t="n">
        <f aca="false">INDEX('Default Prob'!$P$5:$P$14,MIN(1+_xlfn.IFNA(MATCH(F2534,'Default Prob'!$F$5:$F$14,1),0),COUNT('Default Prob'!$P$5:$P$14)))</f>
        <v>0.0473961358254833</v>
      </c>
      <c r="H2534" s="37" t="n">
        <f aca="false">H2533*EXP(-G2533*(F2534-F2533))</f>
        <v>0.675565761240157</v>
      </c>
      <c r="I2534" s="38" t="n">
        <f aca="false">H2533-H2534</f>
        <v>8.76694979645709E-005</v>
      </c>
      <c r="J2534" s="39" t="n">
        <f aca="false">INDEX('Default Prob'!$C$3:$C$20, _xlfn.IFNA(MATCH(F2534, 'Default Prob'!$B$3:$B$20, 1), 1))</f>
        <v>-0.0015</v>
      </c>
      <c r="K2534" s="40" t="n">
        <f aca="false">1/((1+J2534)^F2534)</f>
        <v>1.01463440225918</v>
      </c>
      <c r="L2534" s="41" t="n">
        <f aca="false">IF(AND(D2534, A2534 &lt;= $G$2), $D$5*$D$2*(A2534-E2534)/365.25, 0)</f>
        <v>0</v>
      </c>
      <c r="M2534" s="41" t="n">
        <f aca="false">IF(A2534&lt;=$G$2, $D$5*$D$2*(A2534-E2534)/365.25, 0)</f>
        <v>0</v>
      </c>
      <c r="N2534" s="42" t="n">
        <f aca="false">(L2534*H2534 + M2534*I2534) * K2534</f>
        <v>0</v>
      </c>
      <c r="O2534" s="43" t="n">
        <f aca="false">IF(A2534&lt;=$G$2, $D$2*(1-$D$3), 0)</f>
        <v>0</v>
      </c>
      <c r="P2534" s="44" t="n">
        <f aca="false">O2534*I2534*K2534</f>
        <v>0</v>
      </c>
    </row>
    <row r="2535" customFormat="false" ht="15" hidden="false" customHeight="false" outlineLevel="0" collapsed="false">
      <c r="A2535" s="4" t="n">
        <f aca="false">WORKDAY(A2534, 1)</f>
        <v>47430</v>
      </c>
      <c r="B2535" s="33" t="n">
        <f aca="false">DATE(2000, MONTH(A2535), DAY(A2535))</f>
        <v>36838</v>
      </c>
      <c r="C2535" s="33" t="n">
        <f aca="false">VLOOKUP(B2535, $R$9:$S$13, 2)</f>
        <v>36880</v>
      </c>
      <c r="D2535" s="34" t="n">
        <f aca="false">IF(OR(C2535=B2535, AND(C2535&lt;&gt;C2534, C2534&gt;B2534)), 1, 0)</f>
        <v>0</v>
      </c>
      <c r="E2535" s="4" t="n">
        <f aca="false" t="array" ref="E2535:E2535">INDEX($A$9:A2534, MAX(IF($D$9:D2534=1, ROW(D$9:$D2534)-ROW($D$9)+1, 0)))</f>
        <v>47381</v>
      </c>
      <c r="F2535" s="36" t="n">
        <f aca="false">(A2535-$A$2)/365.25</f>
        <v>9.68104038329911</v>
      </c>
      <c r="G2535" s="37" t="n">
        <f aca="false">INDEX('Default Prob'!$P$5:$P$14,MIN(1+_xlfn.IFNA(MATCH(F2535,'Default Prob'!$F$5:$F$14,1),0),COUNT('Default Prob'!$P$5:$P$14)))</f>
        <v>0.0473961358254833</v>
      </c>
      <c r="H2535" s="37" t="n">
        <f aca="false">H2534*EXP(-G2534*(F2535-F2534))</f>
        <v>0.675478103117759</v>
      </c>
      <c r="I2535" s="38" t="n">
        <f aca="false">H2534-H2535</f>
        <v>8.7658122397638E-005</v>
      </c>
      <c r="J2535" s="39" t="n">
        <f aca="false">INDEX('Default Prob'!$C$3:$C$20, _xlfn.IFNA(MATCH(F2535, 'Default Prob'!$B$3:$B$20, 1), 1))</f>
        <v>-0.0015</v>
      </c>
      <c r="K2535" s="40" t="n">
        <f aca="false">1/((1+J2535)^F2535)</f>
        <v>1.01463857227243</v>
      </c>
      <c r="L2535" s="41" t="n">
        <f aca="false">IF(AND(D2535, A2535 &lt;= $G$2), $D$5*$D$2*(A2535-E2535)/365.25, 0)</f>
        <v>0</v>
      </c>
      <c r="M2535" s="41" t="n">
        <f aca="false">IF(A2535&lt;=$G$2, $D$5*$D$2*(A2535-E2535)/365.25, 0)</f>
        <v>0</v>
      </c>
      <c r="N2535" s="42" t="n">
        <f aca="false">(L2535*H2535 + M2535*I2535) * K2535</f>
        <v>0</v>
      </c>
      <c r="O2535" s="43" t="n">
        <f aca="false">IF(A2535&lt;=$G$2, $D$2*(1-$D$3), 0)</f>
        <v>0</v>
      </c>
      <c r="P2535" s="44" t="n">
        <f aca="false">O2535*I2535*K2535</f>
        <v>0</v>
      </c>
    </row>
    <row r="2536" customFormat="false" ht="15" hidden="false" customHeight="false" outlineLevel="0" collapsed="false">
      <c r="A2536" s="4" t="n">
        <f aca="false">WORKDAY(A2535, 1)</f>
        <v>47431</v>
      </c>
      <c r="B2536" s="33" t="n">
        <f aca="false">DATE(2000, MONTH(A2536), DAY(A2536))</f>
        <v>36839</v>
      </c>
      <c r="C2536" s="33" t="n">
        <f aca="false">VLOOKUP(B2536, $R$9:$S$13, 2)</f>
        <v>36880</v>
      </c>
      <c r="D2536" s="34" t="n">
        <f aca="false">IF(OR(C2536=B2536, AND(C2536&lt;&gt;C2535, C2535&gt;B2535)), 1, 0)</f>
        <v>0</v>
      </c>
      <c r="E2536" s="4" t="n">
        <f aca="false" t="array" ref="E2536:E2536">INDEX($A$9:A2535, MAX(IF($D$9:D2535=1, ROW(D$9:$D2535)-ROW($D$9)+1, 0)))</f>
        <v>47381</v>
      </c>
      <c r="F2536" s="36" t="n">
        <f aca="false">(A2536-$A$2)/365.25</f>
        <v>9.68377823408624</v>
      </c>
      <c r="G2536" s="37" t="n">
        <f aca="false">INDEX('Default Prob'!$P$5:$P$14,MIN(1+_xlfn.IFNA(MATCH(F2536,'Default Prob'!$F$5:$F$14,1),0),COUNT('Default Prob'!$P$5:$P$14)))</f>
        <v>0.0473961358254833</v>
      </c>
      <c r="H2536" s="37" t="n">
        <f aca="false">H2535*EXP(-G2535*(F2536-F2535))</f>
        <v>0.675390456369452</v>
      </c>
      <c r="I2536" s="38" t="n">
        <f aca="false">H2535-H2536</f>
        <v>8.76467483065246E-005</v>
      </c>
      <c r="J2536" s="39" t="n">
        <f aca="false">INDEX('Default Prob'!$C$3:$C$20, _xlfn.IFNA(MATCH(F2536, 'Default Prob'!$B$3:$B$20, 1), 1))</f>
        <v>-0.0015</v>
      </c>
      <c r="K2536" s="40" t="n">
        <f aca="false">1/((1+J2536)^F2536)</f>
        <v>1.01464274230282</v>
      </c>
      <c r="L2536" s="41" t="n">
        <f aca="false">IF(AND(D2536, A2536 &lt;= $G$2), $D$5*$D$2*(A2536-E2536)/365.25, 0)</f>
        <v>0</v>
      </c>
      <c r="M2536" s="41" t="n">
        <f aca="false">IF(A2536&lt;=$G$2, $D$5*$D$2*(A2536-E2536)/365.25, 0)</f>
        <v>0</v>
      </c>
      <c r="N2536" s="42" t="n">
        <f aca="false">(L2536*H2536 + M2536*I2536) * K2536</f>
        <v>0</v>
      </c>
      <c r="O2536" s="43" t="n">
        <f aca="false">IF(A2536&lt;=$G$2, $D$2*(1-$D$3), 0)</f>
        <v>0</v>
      </c>
      <c r="P2536" s="44" t="n">
        <f aca="false">O2536*I2536*K2536</f>
        <v>0</v>
      </c>
    </row>
    <row r="2537" customFormat="false" ht="15" hidden="false" customHeight="false" outlineLevel="0" collapsed="false">
      <c r="A2537" s="4" t="n">
        <f aca="false">WORKDAY(A2536, 1)</f>
        <v>47434</v>
      </c>
      <c r="B2537" s="33" t="n">
        <f aca="false">DATE(2000, MONTH(A2537), DAY(A2537))</f>
        <v>36842</v>
      </c>
      <c r="C2537" s="33" t="n">
        <f aca="false">VLOOKUP(B2537, $R$9:$S$13, 2)</f>
        <v>36880</v>
      </c>
      <c r="D2537" s="34" t="n">
        <f aca="false">IF(OR(C2537=B2537, AND(C2537&lt;&gt;C2536, C2536&gt;B2536)), 1, 0)</f>
        <v>0</v>
      </c>
      <c r="E2537" s="4" t="n">
        <f aca="false" t="array" ref="E2537:E2537">INDEX($A$9:A2536, MAX(IF($D$9:D2536=1, ROW(D$9:$D2536)-ROW($D$9)+1, 0)))</f>
        <v>47381</v>
      </c>
      <c r="F2537" s="36" t="n">
        <f aca="false">(A2537-$A$2)/365.25</f>
        <v>9.69199178644764</v>
      </c>
      <c r="G2537" s="37" t="n">
        <f aca="false">INDEX('Default Prob'!$P$5:$P$14,MIN(1+_xlfn.IFNA(MATCH(F2537,'Default Prob'!$F$5:$F$14,1),0),COUNT('Default Prob'!$P$5:$P$14)))</f>
        <v>0.0473961358254833</v>
      </c>
      <c r="H2537" s="37" t="n">
        <f aca="false">H2536*EXP(-G2536*(F2537-F2536))</f>
        <v>0.675127584354321</v>
      </c>
      <c r="I2537" s="38" t="n">
        <f aca="false">H2536-H2537</f>
        <v>0.000262872015131643</v>
      </c>
      <c r="J2537" s="39" t="n">
        <f aca="false">INDEX('Default Prob'!$C$3:$C$20, _xlfn.IFNA(MATCH(F2537, 'Default Prob'!$B$3:$B$20, 1), 1))</f>
        <v>-0.0015</v>
      </c>
      <c r="K2537" s="40" t="n">
        <f aca="false">1/((1+J2537)^F2537)</f>
        <v>1.01465525249681</v>
      </c>
      <c r="L2537" s="41" t="n">
        <f aca="false">IF(AND(D2537, A2537 &lt;= $G$2), $D$5*$D$2*(A2537-E2537)/365.25, 0)</f>
        <v>0</v>
      </c>
      <c r="M2537" s="41" t="n">
        <f aca="false">IF(A2537&lt;=$G$2, $D$5*$D$2*(A2537-E2537)/365.25, 0)</f>
        <v>0</v>
      </c>
      <c r="N2537" s="42" t="n">
        <f aca="false">(L2537*H2537 + M2537*I2537) * K2537</f>
        <v>0</v>
      </c>
      <c r="O2537" s="43" t="n">
        <f aca="false">IF(A2537&lt;=$G$2, $D$2*(1-$D$3), 0)</f>
        <v>0</v>
      </c>
      <c r="P2537" s="44" t="n">
        <f aca="false">O2537*I2537*K2537</f>
        <v>0</v>
      </c>
    </row>
    <row r="2538" customFormat="false" ht="15" hidden="false" customHeight="false" outlineLevel="0" collapsed="false">
      <c r="A2538" s="4" t="n">
        <f aca="false">WORKDAY(A2537, 1)</f>
        <v>47435</v>
      </c>
      <c r="B2538" s="33" t="n">
        <f aca="false">DATE(2000, MONTH(A2538), DAY(A2538))</f>
        <v>36843</v>
      </c>
      <c r="C2538" s="33" t="n">
        <f aca="false">VLOOKUP(B2538, $R$9:$S$13, 2)</f>
        <v>36880</v>
      </c>
      <c r="D2538" s="34" t="n">
        <f aca="false">IF(OR(C2538=B2538, AND(C2538&lt;&gt;C2537, C2537&gt;B2537)), 1, 0)</f>
        <v>0</v>
      </c>
      <c r="E2538" s="4" t="n">
        <f aca="false" t="array" ref="E2538:E2538">INDEX($A$9:A2537, MAX(IF($D$9:D2537=1, ROW(D$9:$D2537)-ROW($D$9)+1, 0)))</f>
        <v>47381</v>
      </c>
      <c r="F2538" s="36" t="n">
        <f aca="false">(A2538-$A$2)/365.25</f>
        <v>9.69472963723477</v>
      </c>
      <c r="G2538" s="37" t="n">
        <f aca="false">INDEX('Default Prob'!$P$5:$P$14,MIN(1+_xlfn.IFNA(MATCH(F2538,'Default Prob'!$F$5:$F$14,1),0),COUNT('Default Prob'!$P$5:$P$14)))</f>
        <v>0.0473961358254833</v>
      </c>
      <c r="H2538" s="37" t="n">
        <f aca="false">H2537*EXP(-G2537*(F2538-F2537))</f>
        <v>0.675039983087622</v>
      </c>
      <c r="I2538" s="38" t="n">
        <f aca="false">H2537-H2538</f>
        <v>8.76012666992665E-005</v>
      </c>
      <c r="J2538" s="39" t="n">
        <f aca="false">INDEX('Default Prob'!$C$3:$C$20, _xlfn.IFNA(MATCH(F2538, 'Default Prob'!$B$3:$B$20, 1), 1))</f>
        <v>-0.0015</v>
      </c>
      <c r="K2538" s="40" t="n">
        <f aca="false">1/((1+J2538)^F2538)</f>
        <v>1.01465942259575</v>
      </c>
      <c r="L2538" s="41" t="n">
        <f aca="false">IF(AND(D2538, A2538 &lt;= $G$2), $D$5*$D$2*(A2538-E2538)/365.25, 0)</f>
        <v>0</v>
      </c>
      <c r="M2538" s="41" t="n">
        <f aca="false">IF(A2538&lt;=$G$2, $D$5*$D$2*(A2538-E2538)/365.25, 0)</f>
        <v>0</v>
      </c>
      <c r="N2538" s="42" t="n">
        <f aca="false">(L2538*H2538 + M2538*I2538) * K2538</f>
        <v>0</v>
      </c>
      <c r="O2538" s="43" t="n">
        <f aca="false">IF(A2538&lt;=$G$2, $D$2*(1-$D$3), 0)</f>
        <v>0</v>
      </c>
      <c r="P2538" s="44" t="n">
        <f aca="false">O2538*I2538*K2538</f>
        <v>0</v>
      </c>
    </row>
    <row r="2539" customFormat="false" ht="15" hidden="false" customHeight="false" outlineLevel="0" collapsed="false">
      <c r="A2539" s="4" t="n">
        <f aca="false">WORKDAY(A2538, 1)</f>
        <v>47436</v>
      </c>
      <c r="B2539" s="33" t="n">
        <f aca="false">DATE(2000, MONTH(A2539), DAY(A2539))</f>
        <v>36844</v>
      </c>
      <c r="C2539" s="33" t="n">
        <f aca="false">VLOOKUP(B2539, $R$9:$S$13, 2)</f>
        <v>36880</v>
      </c>
      <c r="D2539" s="34" t="n">
        <f aca="false">IF(OR(C2539=B2539, AND(C2539&lt;&gt;C2538, C2538&gt;B2538)), 1, 0)</f>
        <v>0</v>
      </c>
      <c r="E2539" s="4" t="n">
        <f aca="false" t="array" ref="E2539:E2539">INDEX($A$9:A2538, MAX(IF($D$9:D2538=1, ROW(D$9:$D2538)-ROW($D$9)+1, 0)))</f>
        <v>47381</v>
      </c>
      <c r="F2539" s="36" t="n">
        <f aca="false">(A2539-$A$2)/365.25</f>
        <v>9.6974674880219</v>
      </c>
      <c r="G2539" s="37" t="n">
        <f aca="false">INDEX('Default Prob'!$P$5:$P$14,MIN(1+_xlfn.IFNA(MATCH(F2539,'Default Prob'!$F$5:$F$14,1),0),COUNT('Default Prob'!$P$5:$P$14)))</f>
        <v>0.0473961358254833</v>
      </c>
      <c r="H2539" s="37" t="n">
        <f aca="false">H2538*EXP(-G2538*(F2539-F2538))</f>
        <v>0.674952393187636</v>
      </c>
      <c r="I2539" s="38" t="n">
        <f aca="false">H2538-H2539</f>
        <v>8.75898999856961E-005</v>
      </c>
      <c r="J2539" s="39" t="n">
        <f aca="false">INDEX('Default Prob'!$C$3:$C$20, _xlfn.IFNA(MATCH(F2539, 'Default Prob'!$B$3:$B$20, 1), 1))</f>
        <v>-0.0015</v>
      </c>
      <c r="K2539" s="40" t="n">
        <f aca="false">1/((1+J2539)^F2539)</f>
        <v>1.01466359271183</v>
      </c>
      <c r="L2539" s="41" t="n">
        <f aca="false">IF(AND(D2539, A2539 &lt;= $G$2), $D$5*$D$2*(A2539-E2539)/365.25, 0)</f>
        <v>0</v>
      </c>
      <c r="M2539" s="41" t="n">
        <f aca="false">IF(A2539&lt;=$G$2, $D$5*$D$2*(A2539-E2539)/365.25, 0)</f>
        <v>0</v>
      </c>
      <c r="N2539" s="42" t="n">
        <f aca="false">(L2539*H2539 + M2539*I2539) * K2539</f>
        <v>0</v>
      </c>
      <c r="O2539" s="43" t="n">
        <f aca="false">IF(A2539&lt;=$G$2, $D$2*(1-$D$3), 0)</f>
        <v>0</v>
      </c>
      <c r="P2539" s="44" t="n">
        <f aca="false">O2539*I2539*K2539</f>
        <v>0</v>
      </c>
    </row>
    <row r="2540" customFormat="false" ht="15" hidden="false" customHeight="false" outlineLevel="0" collapsed="false">
      <c r="A2540" s="4" t="n">
        <f aca="false">WORKDAY(A2539, 1)</f>
        <v>47437</v>
      </c>
      <c r="B2540" s="33" t="n">
        <f aca="false">DATE(2000, MONTH(A2540), DAY(A2540))</f>
        <v>36845</v>
      </c>
      <c r="C2540" s="33" t="n">
        <f aca="false">VLOOKUP(B2540, $R$9:$S$13, 2)</f>
        <v>36880</v>
      </c>
      <c r="D2540" s="34" t="n">
        <f aca="false">IF(OR(C2540=B2540, AND(C2540&lt;&gt;C2539, C2539&gt;B2539)), 1, 0)</f>
        <v>0</v>
      </c>
      <c r="E2540" s="4" t="n">
        <f aca="false" t="array" ref="E2540:E2540">INDEX($A$9:A2539, MAX(IF($D$9:D2539=1, ROW(D$9:$D2539)-ROW($D$9)+1, 0)))</f>
        <v>47381</v>
      </c>
      <c r="F2540" s="36" t="n">
        <f aca="false">(A2540-$A$2)/365.25</f>
        <v>9.70020533880903</v>
      </c>
      <c r="G2540" s="37" t="n">
        <f aca="false">INDEX('Default Prob'!$P$5:$P$14,MIN(1+_xlfn.IFNA(MATCH(F2540,'Default Prob'!$F$5:$F$14,1),0),COUNT('Default Prob'!$P$5:$P$14)))</f>
        <v>0.0473961358254833</v>
      </c>
      <c r="H2540" s="37" t="n">
        <f aca="false">H2539*EXP(-G2539*(F2540-F2539))</f>
        <v>0.674864814652889</v>
      </c>
      <c r="I2540" s="38" t="n">
        <f aca="false">H2539-H2540</f>
        <v>8.7578534746835E-005</v>
      </c>
      <c r="J2540" s="39" t="n">
        <f aca="false">INDEX('Default Prob'!$C$3:$C$20, _xlfn.IFNA(MATCH(F2540, 'Default Prob'!$B$3:$B$20, 1), 1))</f>
        <v>-0.0015</v>
      </c>
      <c r="K2540" s="40" t="n">
        <f aca="false">1/((1+J2540)^F2540)</f>
        <v>1.01466776284505</v>
      </c>
      <c r="L2540" s="41" t="n">
        <f aca="false">IF(AND(D2540, A2540 &lt;= $G$2), $D$5*$D$2*(A2540-E2540)/365.25, 0)</f>
        <v>0</v>
      </c>
      <c r="M2540" s="41" t="n">
        <f aca="false">IF(A2540&lt;=$G$2, $D$5*$D$2*(A2540-E2540)/365.25, 0)</f>
        <v>0</v>
      </c>
      <c r="N2540" s="42" t="n">
        <f aca="false">(L2540*H2540 + M2540*I2540) * K2540</f>
        <v>0</v>
      </c>
      <c r="O2540" s="43" t="n">
        <f aca="false">IF(A2540&lt;=$G$2, $D$2*(1-$D$3), 0)</f>
        <v>0</v>
      </c>
      <c r="P2540" s="44" t="n">
        <f aca="false">O2540*I2540*K2540</f>
        <v>0</v>
      </c>
    </row>
    <row r="2541" customFormat="false" ht="15" hidden="false" customHeight="false" outlineLevel="0" collapsed="false">
      <c r="A2541" s="4" t="n">
        <f aca="false">WORKDAY(A2540, 1)</f>
        <v>47438</v>
      </c>
      <c r="B2541" s="33" t="n">
        <f aca="false">DATE(2000, MONTH(A2541), DAY(A2541))</f>
        <v>36846</v>
      </c>
      <c r="C2541" s="33" t="n">
        <f aca="false">VLOOKUP(B2541, $R$9:$S$13, 2)</f>
        <v>36880</v>
      </c>
      <c r="D2541" s="34" t="n">
        <f aca="false">IF(OR(C2541=B2541, AND(C2541&lt;&gt;C2540, C2540&gt;B2540)), 1, 0)</f>
        <v>0</v>
      </c>
      <c r="E2541" s="4" t="n">
        <f aca="false" t="array" ref="E2541:E2541">INDEX($A$9:A2540, MAX(IF($D$9:D2540=1, ROW(D$9:$D2540)-ROW($D$9)+1, 0)))</f>
        <v>47381</v>
      </c>
      <c r="F2541" s="36" t="n">
        <f aca="false">(A2541-$A$2)/365.25</f>
        <v>9.70294318959617</v>
      </c>
      <c r="G2541" s="37" t="n">
        <f aca="false">INDEX('Default Prob'!$P$5:$P$14,MIN(1+_xlfn.IFNA(MATCH(F2541,'Default Prob'!$F$5:$F$14,1),0),COUNT('Default Prob'!$P$5:$P$14)))</f>
        <v>0.0473961358254833</v>
      </c>
      <c r="H2541" s="37" t="n">
        <f aca="false">H2540*EXP(-G2540*(F2541-F2540))</f>
        <v>0.674777247481906</v>
      </c>
      <c r="I2541" s="38" t="n">
        <f aca="false">H2540-H2541</f>
        <v>8.75671709829051E-005</v>
      </c>
      <c r="J2541" s="39" t="n">
        <f aca="false">INDEX('Default Prob'!$C$3:$C$20, _xlfn.IFNA(MATCH(F2541, 'Default Prob'!$B$3:$B$20, 1), 1))</f>
        <v>-0.0015</v>
      </c>
      <c r="K2541" s="40" t="n">
        <f aca="false">1/((1+J2541)^F2541)</f>
        <v>1.01467193299541</v>
      </c>
      <c r="L2541" s="41" t="n">
        <f aca="false">IF(AND(D2541, A2541 &lt;= $G$2), $D$5*$D$2*(A2541-E2541)/365.25, 0)</f>
        <v>0</v>
      </c>
      <c r="M2541" s="41" t="n">
        <f aca="false">IF(A2541&lt;=$G$2, $D$5*$D$2*(A2541-E2541)/365.25, 0)</f>
        <v>0</v>
      </c>
      <c r="N2541" s="42" t="n">
        <f aca="false">(L2541*H2541 + M2541*I2541) * K2541</f>
        <v>0</v>
      </c>
      <c r="O2541" s="43" t="n">
        <f aca="false">IF(A2541&lt;=$G$2, $D$2*(1-$D$3), 0)</f>
        <v>0</v>
      </c>
      <c r="P2541" s="44" t="n">
        <f aca="false">O2541*I2541*K2541</f>
        <v>0</v>
      </c>
    </row>
    <row r="2542" customFormat="false" ht="15" hidden="false" customHeight="false" outlineLevel="0" collapsed="false">
      <c r="A2542" s="4" t="n">
        <f aca="false">WORKDAY(A2541, 1)</f>
        <v>47441</v>
      </c>
      <c r="B2542" s="33" t="n">
        <f aca="false">DATE(2000, MONTH(A2542), DAY(A2542))</f>
        <v>36849</v>
      </c>
      <c r="C2542" s="33" t="n">
        <f aca="false">VLOOKUP(B2542, $R$9:$S$13, 2)</f>
        <v>36880</v>
      </c>
      <c r="D2542" s="34" t="n">
        <f aca="false">IF(OR(C2542=B2542, AND(C2542&lt;&gt;C2541, C2541&gt;B2541)), 1, 0)</f>
        <v>0</v>
      </c>
      <c r="E2542" s="4" t="n">
        <f aca="false" t="array" ref="E2542:E2542">INDEX($A$9:A2541, MAX(IF($D$9:D2541=1, ROW(D$9:$D2541)-ROW($D$9)+1, 0)))</f>
        <v>47381</v>
      </c>
      <c r="F2542" s="36" t="n">
        <f aca="false">(A2542-$A$2)/365.25</f>
        <v>9.71115674195756</v>
      </c>
      <c r="G2542" s="37" t="n">
        <f aca="false">INDEX('Default Prob'!$P$5:$P$14,MIN(1+_xlfn.IFNA(MATCH(F2542,'Default Prob'!$F$5:$F$14,1),0),COUNT('Default Prob'!$P$5:$P$14)))</f>
        <v>0.0473961358254833</v>
      </c>
      <c r="H2542" s="37" t="n">
        <f aca="false">H2541*EXP(-G2541*(F2542-F2541))</f>
        <v>0.674514614136798</v>
      </c>
      <c r="I2542" s="38" t="n">
        <f aca="false">H2541-H2542</f>
        <v>0.000262633345108232</v>
      </c>
      <c r="J2542" s="39" t="n">
        <f aca="false">INDEX('Default Prob'!$C$3:$C$20, _xlfn.IFNA(MATCH(F2542, 'Default Prob'!$B$3:$B$20, 1), 1))</f>
        <v>-0.0015</v>
      </c>
      <c r="K2542" s="40" t="n">
        <f aca="false">1/((1+J2542)^F2542)</f>
        <v>1.01468444354932</v>
      </c>
      <c r="L2542" s="41" t="n">
        <f aca="false">IF(AND(D2542, A2542 &lt;= $G$2), $D$5*$D$2*(A2542-E2542)/365.25, 0)</f>
        <v>0</v>
      </c>
      <c r="M2542" s="41" t="n">
        <f aca="false">IF(A2542&lt;=$G$2, $D$5*$D$2*(A2542-E2542)/365.25, 0)</f>
        <v>0</v>
      </c>
      <c r="N2542" s="42" t="n">
        <f aca="false">(L2542*H2542 + M2542*I2542) * K2542</f>
        <v>0</v>
      </c>
      <c r="O2542" s="43" t="n">
        <f aca="false">IF(A2542&lt;=$G$2, $D$2*(1-$D$3), 0)</f>
        <v>0</v>
      </c>
      <c r="P2542" s="44" t="n">
        <f aca="false">O2542*I2542*K2542</f>
        <v>0</v>
      </c>
    </row>
    <row r="2543" customFormat="false" ht="15" hidden="false" customHeight="false" outlineLevel="0" collapsed="false">
      <c r="A2543" s="4" t="n">
        <f aca="false">WORKDAY(A2542, 1)</f>
        <v>47442</v>
      </c>
      <c r="B2543" s="33" t="n">
        <f aca="false">DATE(2000, MONTH(A2543), DAY(A2543))</f>
        <v>36850</v>
      </c>
      <c r="C2543" s="33" t="n">
        <f aca="false">VLOOKUP(B2543, $R$9:$S$13, 2)</f>
        <v>36880</v>
      </c>
      <c r="D2543" s="34" t="n">
        <f aca="false">IF(OR(C2543=B2543, AND(C2543&lt;&gt;C2542, C2542&gt;B2542)), 1, 0)</f>
        <v>0</v>
      </c>
      <c r="E2543" s="4" t="n">
        <f aca="false" t="array" ref="E2543:E2543">INDEX($A$9:A2542, MAX(IF($D$9:D2542=1, ROW(D$9:$D2542)-ROW($D$9)+1, 0)))</f>
        <v>47381</v>
      </c>
      <c r="F2543" s="36" t="n">
        <f aca="false">(A2543-$A$2)/365.25</f>
        <v>9.7138945927447</v>
      </c>
      <c r="G2543" s="37" t="n">
        <f aca="false">INDEX('Default Prob'!$P$5:$P$14,MIN(1+_xlfn.IFNA(MATCH(F2543,'Default Prob'!$F$5:$F$14,1),0),COUNT('Default Prob'!$P$5:$P$14)))</f>
        <v>0.0473961358254833</v>
      </c>
      <c r="H2543" s="37" t="n">
        <f aca="false">H2542*EXP(-G2542*(F2543-F2542))</f>
        <v>0.674427092406128</v>
      </c>
      <c r="I2543" s="38" t="n">
        <f aca="false">H2542-H2543</f>
        <v>8.75217306697262E-005</v>
      </c>
      <c r="J2543" s="39" t="n">
        <f aca="false">INDEX('Default Prob'!$C$3:$C$20, _xlfn.IFNA(MATCH(F2543, 'Default Prob'!$B$3:$B$20, 1), 1))</f>
        <v>-0.0015</v>
      </c>
      <c r="K2543" s="40" t="n">
        <f aca="false">1/((1+J2543)^F2543)</f>
        <v>1.01468861376823</v>
      </c>
      <c r="L2543" s="41" t="n">
        <f aca="false">IF(AND(D2543, A2543 &lt;= $G$2), $D$5*$D$2*(A2543-E2543)/365.25, 0)</f>
        <v>0</v>
      </c>
      <c r="M2543" s="41" t="n">
        <f aca="false">IF(A2543&lt;=$G$2, $D$5*$D$2*(A2543-E2543)/365.25, 0)</f>
        <v>0</v>
      </c>
      <c r="N2543" s="42" t="n">
        <f aca="false">(L2543*H2543 + M2543*I2543) * K2543</f>
        <v>0</v>
      </c>
      <c r="O2543" s="43" t="n">
        <f aca="false">IF(A2543&lt;=$G$2, $D$2*(1-$D$3), 0)</f>
        <v>0</v>
      </c>
      <c r="P2543" s="44" t="n">
        <f aca="false">O2543*I2543*K2543</f>
        <v>0</v>
      </c>
    </row>
    <row r="2544" customFormat="false" ht="15" hidden="false" customHeight="false" outlineLevel="0" collapsed="false">
      <c r="A2544" s="4" t="n">
        <f aca="false">WORKDAY(A2543, 1)</f>
        <v>47443</v>
      </c>
      <c r="B2544" s="33" t="n">
        <f aca="false">DATE(2000, MONTH(A2544), DAY(A2544))</f>
        <v>36851</v>
      </c>
      <c r="C2544" s="33" t="n">
        <f aca="false">VLOOKUP(B2544, $R$9:$S$13, 2)</f>
        <v>36880</v>
      </c>
      <c r="D2544" s="34" t="n">
        <f aca="false">IF(OR(C2544=B2544, AND(C2544&lt;&gt;C2543, C2543&gt;B2543)), 1, 0)</f>
        <v>0</v>
      </c>
      <c r="E2544" s="4" t="n">
        <f aca="false" t="array" ref="E2544:E2544">INDEX($A$9:A2543, MAX(IF($D$9:D2543=1, ROW(D$9:$D2543)-ROW($D$9)+1, 0)))</f>
        <v>47381</v>
      </c>
      <c r="F2544" s="36" t="n">
        <f aca="false">(A2544-$A$2)/365.25</f>
        <v>9.71663244353183</v>
      </c>
      <c r="G2544" s="37" t="n">
        <f aca="false">INDEX('Default Prob'!$P$5:$P$14,MIN(1+_xlfn.IFNA(MATCH(F2544,'Default Prob'!$F$5:$F$14,1),0),COUNT('Default Prob'!$P$5:$P$14)))</f>
        <v>0.0473961358254833</v>
      </c>
      <c r="H2544" s="37" t="n">
        <f aca="false">H2543*EXP(-G2543*(F2544-F2543))</f>
        <v>0.674339582031852</v>
      </c>
      <c r="I2544" s="38" t="n">
        <f aca="false">H2543-H2544</f>
        <v>8.7510374276234E-005</v>
      </c>
      <c r="J2544" s="39" t="n">
        <f aca="false">INDEX('Default Prob'!$C$3:$C$20, _xlfn.IFNA(MATCH(F2544, 'Default Prob'!$B$3:$B$20, 1), 1))</f>
        <v>-0.0015</v>
      </c>
      <c r="K2544" s="40" t="n">
        <f aca="false">1/((1+J2544)^F2544)</f>
        <v>1.01469278400428</v>
      </c>
      <c r="L2544" s="41" t="n">
        <f aca="false">IF(AND(D2544, A2544 &lt;= $G$2), $D$5*$D$2*(A2544-E2544)/365.25, 0)</f>
        <v>0</v>
      </c>
      <c r="M2544" s="41" t="n">
        <f aca="false">IF(A2544&lt;=$G$2, $D$5*$D$2*(A2544-E2544)/365.25, 0)</f>
        <v>0</v>
      </c>
      <c r="N2544" s="42" t="n">
        <f aca="false">(L2544*H2544 + M2544*I2544) * K2544</f>
        <v>0</v>
      </c>
      <c r="O2544" s="43" t="n">
        <f aca="false">IF(A2544&lt;=$G$2, $D$2*(1-$D$3), 0)</f>
        <v>0</v>
      </c>
      <c r="P2544" s="44" t="n">
        <f aca="false">O2544*I2544*K2544</f>
        <v>0</v>
      </c>
    </row>
    <row r="2545" customFormat="false" ht="15" hidden="false" customHeight="false" outlineLevel="0" collapsed="false">
      <c r="A2545" s="4" t="n">
        <f aca="false">WORKDAY(A2544, 1)</f>
        <v>47444</v>
      </c>
      <c r="B2545" s="33" t="n">
        <f aca="false">DATE(2000, MONTH(A2545), DAY(A2545))</f>
        <v>36852</v>
      </c>
      <c r="C2545" s="33" t="n">
        <f aca="false">VLOOKUP(B2545, $R$9:$S$13, 2)</f>
        <v>36880</v>
      </c>
      <c r="D2545" s="34" t="n">
        <f aca="false">IF(OR(C2545=B2545, AND(C2545&lt;&gt;C2544, C2544&gt;B2544)), 1, 0)</f>
        <v>0</v>
      </c>
      <c r="E2545" s="4" t="n">
        <f aca="false" t="array" ref="E2545:E2545">INDEX($A$9:A2544, MAX(IF($D$9:D2544=1, ROW(D$9:$D2544)-ROW($D$9)+1, 0)))</f>
        <v>47381</v>
      </c>
      <c r="F2545" s="36" t="n">
        <f aca="false">(A2545-$A$2)/365.25</f>
        <v>9.71937029431896</v>
      </c>
      <c r="G2545" s="37" t="n">
        <f aca="false">INDEX('Default Prob'!$P$5:$P$14,MIN(1+_xlfn.IFNA(MATCH(F2545,'Default Prob'!$F$5:$F$14,1),0),COUNT('Default Prob'!$P$5:$P$14)))</f>
        <v>0.0473961358254833</v>
      </c>
      <c r="H2545" s="37" t="n">
        <f aca="false">H2544*EXP(-G2544*(F2545-F2544))</f>
        <v>0.674252083012495</v>
      </c>
      <c r="I2545" s="38" t="n">
        <f aca="false">H2544-H2545</f>
        <v>8.74990193564518E-005</v>
      </c>
      <c r="J2545" s="39" t="n">
        <f aca="false">INDEX('Default Prob'!$C$3:$C$20, _xlfn.IFNA(MATCH(F2545, 'Default Prob'!$B$3:$B$20, 1), 1))</f>
        <v>-0.0015</v>
      </c>
      <c r="K2545" s="40" t="n">
        <f aca="false">1/((1+J2545)^F2545)</f>
        <v>1.01469695425748</v>
      </c>
      <c r="L2545" s="41" t="n">
        <f aca="false">IF(AND(D2545, A2545 &lt;= $G$2), $D$5*$D$2*(A2545-E2545)/365.25, 0)</f>
        <v>0</v>
      </c>
      <c r="M2545" s="41" t="n">
        <f aca="false">IF(A2545&lt;=$G$2, $D$5*$D$2*(A2545-E2545)/365.25, 0)</f>
        <v>0</v>
      </c>
      <c r="N2545" s="42" t="n">
        <f aca="false">(L2545*H2545 + M2545*I2545) * K2545</f>
        <v>0</v>
      </c>
      <c r="O2545" s="43" t="n">
        <f aca="false">IF(A2545&lt;=$G$2, $D$2*(1-$D$3), 0)</f>
        <v>0</v>
      </c>
      <c r="P2545" s="44" t="n">
        <f aca="false">O2545*I2545*K2545</f>
        <v>0</v>
      </c>
    </row>
    <row r="2546" customFormat="false" ht="15" hidden="false" customHeight="false" outlineLevel="0" collapsed="false">
      <c r="A2546" s="4" t="n">
        <f aca="false">WORKDAY(A2545, 1)</f>
        <v>47445</v>
      </c>
      <c r="B2546" s="33" t="n">
        <f aca="false">DATE(2000, MONTH(A2546), DAY(A2546))</f>
        <v>36853</v>
      </c>
      <c r="C2546" s="33" t="n">
        <f aca="false">VLOOKUP(B2546, $R$9:$S$13, 2)</f>
        <v>36880</v>
      </c>
      <c r="D2546" s="34" t="n">
        <f aca="false">IF(OR(C2546=B2546, AND(C2546&lt;&gt;C2545, C2545&gt;B2545)), 1, 0)</f>
        <v>0</v>
      </c>
      <c r="E2546" s="4" t="n">
        <f aca="false" t="array" ref="E2546:E2546">INDEX($A$9:A2545, MAX(IF($D$9:D2545=1, ROW(D$9:$D2545)-ROW($D$9)+1, 0)))</f>
        <v>47381</v>
      </c>
      <c r="F2546" s="36" t="n">
        <f aca="false">(A2546-$A$2)/365.25</f>
        <v>9.72210814510609</v>
      </c>
      <c r="G2546" s="37" t="n">
        <f aca="false">INDEX('Default Prob'!$P$5:$P$14,MIN(1+_xlfn.IFNA(MATCH(F2546,'Default Prob'!$F$5:$F$14,1),0),COUNT('Default Prob'!$P$5:$P$14)))</f>
        <v>0.0473961358254833</v>
      </c>
      <c r="H2546" s="37" t="n">
        <f aca="false">H2545*EXP(-G2545*(F2546-F2545))</f>
        <v>0.674164595346586</v>
      </c>
      <c r="I2546" s="38" t="n">
        <f aca="false">H2545-H2546</f>
        <v>8.74876659098245E-005</v>
      </c>
      <c r="J2546" s="39" t="n">
        <f aca="false">INDEX('Default Prob'!$C$3:$C$20, _xlfn.IFNA(MATCH(F2546, 'Default Prob'!$B$3:$B$20, 1), 1))</f>
        <v>-0.0015</v>
      </c>
      <c r="K2546" s="40" t="n">
        <f aca="false">1/((1+J2546)^F2546)</f>
        <v>1.01470112452781</v>
      </c>
      <c r="L2546" s="41" t="n">
        <f aca="false">IF(AND(D2546, A2546 &lt;= $G$2), $D$5*$D$2*(A2546-E2546)/365.25, 0)</f>
        <v>0</v>
      </c>
      <c r="M2546" s="41" t="n">
        <f aca="false">IF(A2546&lt;=$G$2, $D$5*$D$2*(A2546-E2546)/365.25, 0)</f>
        <v>0</v>
      </c>
      <c r="N2546" s="42" t="n">
        <f aca="false">(L2546*H2546 + M2546*I2546) * K2546</f>
        <v>0</v>
      </c>
      <c r="O2546" s="43" t="n">
        <f aca="false">IF(A2546&lt;=$G$2, $D$2*(1-$D$3), 0)</f>
        <v>0</v>
      </c>
      <c r="P2546" s="44" t="n">
        <f aca="false">O2546*I2546*K2546</f>
        <v>0</v>
      </c>
    </row>
    <row r="2547" customFormat="false" ht="15" hidden="false" customHeight="false" outlineLevel="0" collapsed="false">
      <c r="A2547" s="4" t="n">
        <f aca="false">WORKDAY(A2546, 1)</f>
        <v>47448</v>
      </c>
      <c r="B2547" s="33" t="n">
        <f aca="false">DATE(2000, MONTH(A2547), DAY(A2547))</f>
        <v>36856</v>
      </c>
      <c r="C2547" s="33" t="n">
        <f aca="false">VLOOKUP(B2547, $R$9:$S$13, 2)</f>
        <v>36880</v>
      </c>
      <c r="D2547" s="34" t="n">
        <f aca="false">IF(OR(C2547=B2547, AND(C2547&lt;&gt;C2546, C2546&gt;B2546)), 1, 0)</f>
        <v>0</v>
      </c>
      <c r="E2547" s="4" t="n">
        <f aca="false" t="array" ref="E2547:E2547">INDEX($A$9:A2546, MAX(IF($D$9:D2546=1, ROW(D$9:$D2546)-ROW($D$9)+1, 0)))</f>
        <v>47381</v>
      </c>
      <c r="F2547" s="36" t="n">
        <f aca="false">(A2547-$A$2)/365.25</f>
        <v>9.73032169746749</v>
      </c>
      <c r="G2547" s="37" t="n">
        <f aca="false">INDEX('Default Prob'!$P$5:$P$14,MIN(1+_xlfn.IFNA(MATCH(F2547,'Default Prob'!$F$5:$F$14,1),0),COUNT('Default Prob'!$P$5:$P$14)))</f>
        <v>0.0473961358254833</v>
      </c>
      <c r="H2547" s="37" t="n">
        <f aca="false">H2546*EXP(-G2546*(F2547-F2546))</f>
        <v>0.673902200454804</v>
      </c>
      <c r="I2547" s="38" t="n">
        <f aca="false">H2546-H2547</f>
        <v>0.000262394891781259</v>
      </c>
      <c r="J2547" s="39" t="n">
        <f aca="false">INDEX('Default Prob'!$C$3:$C$20, _xlfn.IFNA(MATCH(F2547, 'Default Prob'!$B$3:$B$20, 1), 1))</f>
        <v>-0.0015</v>
      </c>
      <c r="K2547" s="40" t="n">
        <f aca="false">1/((1+J2547)^F2547)</f>
        <v>1.01471363544163</v>
      </c>
      <c r="L2547" s="41" t="n">
        <f aca="false">IF(AND(D2547, A2547 &lt;= $G$2), $D$5*$D$2*(A2547-E2547)/365.25, 0)</f>
        <v>0</v>
      </c>
      <c r="M2547" s="41" t="n">
        <f aca="false">IF(A2547&lt;=$G$2, $D$5*$D$2*(A2547-E2547)/365.25, 0)</f>
        <v>0</v>
      </c>
      <c r="N2547" s="42" t="n">
        <f aca="false">(L2547*H2547 + M2547*I2547) * K2547</f>
        <v>0</v>
      </c>
      <c r="O2547" s="43" t="n">
        <f aca="false">IF(A2547&lt;=$G$2, $D$2*(1-$D$3), 0)</f>
        <v>0</v>
      </c>
      <c r="P2547" s="44" t="n">
        <f aca="false">O2547*I2547*K2547</f>
        <v>0</v>
      </c>
    </row>
    <row r="2548" customFormat="false" ht="15" hidden="false" customHeight="false" outlineLevel="0" collapsed="false">
      <c r="A2548" s="4" t="n">
        <f aca="false">WORKDAY(A2547, 1)</f>
        <v>47449</v>
      </c>
      <c r="B2548" s="33" t="n">
        <f aca="false">DATE(2000, MONTH(A2548), DAY(A2548))</f>
        <v>36857</v>
      </c>
      <c r="C2548" s="33" t="n">
        <f aca="false">VLOOKUP(B2548, $R$9:$S$13, 2)</f>
        <v>36880</v>
      </c>
      <c r="D2548" s="34" t="n">
        <f aca="false">IF(OR(C2548=B2548, AND(C2548&lt;&gt;C2547, C2547&gt;B2547)), 1, 0)</f>
        <v>0</v>
      </c>
      <c r="E2548" s="4" t="n">
        <f aca="false" t="array" ref="E2548:E2548">INDEX($A$9:A2547, MAX(IF($D$9:D2547=1, ROW(D$9:$D2547)-ROW($D$9)+1, 0)))</f>
        <v>47381</v>
      </c>
      <c r="F2548" s="36" t="n">
        <f aca="false">(A2548-$A$2)/365.25</f>
        <v>9.73305954825462</v>
      </c>
      <c r="G2548" s="37" t="n">
        <f aca="false">INDEX('Default Prob'!$P$5:$P$14,MIN(1+_xlfn.IFNA(MATCH(F2548,'Default Prob'!$F$5:$F$14,1),0),COUNT('Default Prob'!$P$5:$P$14)))</f>
        <v>0.0473961358254833</v>
      </c>
      <c r="H2548" s="37" t="n">
        <f aca="false">H2547*EXP(-G2547*(F2548-F2547))</f>
        <v>0.673814758187951</v>
      </c>
      <c r="I2548" s="38" t="n">
        <f aca="false">H2547-H2548</f>
        <v>8.74422668534214E-005</v>
      </c>
      <c r="J2548" s="39" t="n">
        <f aca="false">INDEX('Default Prob'!$C$3:$C$20, _xlfn.IFNA(MATCH(F2548, 'Default Prob'!$B$3:$B$20, 1), 1))</f>
        <v>-0.0015</v>
      </c>
      <c r="K2548" s="40" t="n">
        <f aca="false">1/((1+J2548)^F2548)</f>
        <v>1.01471780578052</v>
      </c>
      <c r="L2548" s="41" t="n">
        <f aca="false">IF(AND(D2548, A2548 &lt;= $G$2), $D$5*$D$2*(A2548-E2548)/365.25, 0)</f>
        <v>0</v>
      </c>
      <c r="M2548" s="41" t="n">
        <f aca="false">IF(A2548&lt;=$G$2, $D$5*$D$2*(A2548-E2548)/365.25, 0)</f>
        <v>0</v>
      </c>
      <c r="N2548" s="42" t="n">
        <f aca="false">(L2548*H2548 + M2548*I2548) * K2548</f>
        <v>0</v>
      </c>
      <c r="O2548" s="43" t="n">
        <f aca="false">IF(A2548&lt;=$G$2, $D$2*(1-$D$3), 0)</f>
        <v>0</v>
      </c>
      <c r="P2548" s="44" t="n">
        <f aca="false">O2548*I2548*K2548</f>
        <v>0</v>
      </c>
    </row>
    <row r="2549" customFormat="false" ht="15" hidden="false" customHeight="false" outlineLevel="0" collapsed="false">
      <c r="A2549" s="4" t="n">
        <f aca="false">WORKDAY(A2548, 1)</f>
        <v>47450</v>
      </c>
      <c r="B2549" s="33" t="n">
        <f aca="false">DATE(2000, MONTH(A2549), DAY(A2549))</f>
        <v>36858</v>
      </c>
      <c r="C2549" s="33" t="n">
        <f aca="false">VLOOKUP(B2549, $R$9:$S$13, 2)</f>
        <v>36880</v>
      </c>
      <c r="D2549" s="34" t="n">
        <f aca="false">IF(OR(C2549=B2549, AND(C2549&lt;&gt;C2548, C2548&gt;B2548)), 1, 0)</f>
        <v>0</v>
      </c>
      <c r="E2549" s="4" t="n">
        <f aca="false" t="array" ref="E2549:E2549">INDEX($A$9:A2548, MAX(IF($D$9:D2548=1, ROW(D$9:$D2548)-ROW($D$9)+1, 0)))</f>
        <v>47381</v>
      </c>
      <c r="F2549" s="36" t="n">
        <f aca="false">(A2549-$A$2)/365.25</f>
        <v>9.73579739904175</v>
      </c>
      <c r="G2549" s="37" t="n">
        <f aca="false">INDEX('Default Prob'!$P$5:$P$14,MIN(1+_xlfn.IFNA(MATCH(F2549,'Default Prob'!$F$5:$F$14,1),0),COUNT('Default Prob'!$P$5:$P$14)))</f>
        <v>0.0473961358254833</v>
      </c>
      <c r="H2549" s="37" t="n">
        <f aca="false">H2548*EXP(-G2548*(F2549-F2548))</f>
        <v>0.67372732726718</v>
      </c>
      <c r="I2549" s="38" t="n">
        <f aca="false">H2548-H2549</f>
        <v>8.74309207709034E-005</v>
      </c>
      <c r="J2549" s="39" t="n">
        <f aca="false">INDEX('Default Prob'!$C$3:$C$20, _xlfn.IFNA(MATCH(F2549, 'Default Prob'!$B$3:$B$20, 1), 1))</f>
        <v>-0.0015</v>
      </c>
      <c r="K2549" s="40" t="n">
        <f aca="false">1/((1+J2549)^F2549)</f>
        <v>1.01472197613655</v>
      </c>
      <c r="L2549" s="41" t="n">
        <f aca="false">IF(AND(D2549, A2549 &lt;= $G$2), $D$5*$D$2*(A2549-E2549)/365.25, 0)</f>
        <v>0</v>
      </c>
      <c r="M2549" s="41" t="n">
        <f aca="false">IF(A2549&lt;=$G$2, $D$5*$D$2*(A2549-E2549)/365.25, 0)</f>
        <v>0</v>
      </c>
      <c r="N2549" s="42" t="n">
        <f aca="false">(L2549*H2549 + M2549*I2549) * K2549</f>
        <v>0</v>
      </c>
      <c r="O2549" s="43" t="n">
        <f aca="false">IF(A2549&lt;=$G$2, $D$2*(1-$D$3), 0)</f>
        <v>0</v>
      </c>
      <c r="P2549" s="44" t="n">
        <f aca="false">O2549*I2549*K2549</f>
        <v>0</v>
      </c>
    </row>
    <row r="2550" customFormat="false" ht="15" hidden="false" customHeight="false" outlineLevel="0" collapsed="false">
      <c r="A2550" s="4" t="n">
        <f aca="false">WORKDAY(A2549, 1)</f>
        <v>47451</v>
      </c>
      <c r="B2550" s="33" t="n">
        <f aca="false">DATE(2000, MONTH(A2550), DAY(A2550))</f>
        <v>36859</v>
      </c>
      <c r="C2550" s="33" t="n">
        <f aca="false">VLOOKUP(B2550, $R$9:$S$13, 2)</f>
        <v>36880</v>
      </c>
      <c r="D2550" s="34" t="n">
        <f aca="false">IF(OR(C2550=B2550, AND(C2550&lt;&gt;C2549, C2549&gt;B2549)), 1, 0)</f>
        <v>0</v>
      </c>
      <c r="E2550" s="4" t="n">
        <f aca="false" t="array" ref="E2550:E2550">INDEX($A$9:A2549, MAX(IF($D$9:D2549=1, ROW(D$9:$D2549)-ROW($D$9)+1, 0)))</f>
        <v>47381</v>
      </c>
      <c r="F2550" s="36" t="n">
        <f aca="false">(A2550-$A$2)/365.25</f>
        <v>9.73853524982888</v>
      </c>
      <c r="G2550" s="37" t="n">
        <f aca="false">INDEX('Default Prob'!$P$5:$P$14,MIN(1+_xlfn.IFNA(MATCH(F2550,'Default Prob'!$F$5:$F$14,1),0),COUNT('Default Prob'!$P$5:$P$14)))</f>
        <v>0.0473961358254833</v>
      </c>
      <c r="H2550" s="37" t="n">
        <f aca="false">H2549*EXP(-G2549*(F2550-F2549))</f>
        <v>0.67363990769102</v>
      </c>
      <c r="I2550" s="38" t="n">
        <f aca="false">H2549-H2550</f>
        <v>8.74195761604302E-005</v>
      </c>
      <c r="J2550" s="39" t="n">
        <f aca="false">INDEX('Default Prob'!$C$3:$C$20, _xlfn.IFNA(MATCH(F2550, 'Default Prob'!$B$3:$B$20, 1), 1))</f>
        <v>-0.0015</v>
      </c>
      <c r="K2550" s="40" t="n">
        <f aca="false">1/((1+J2550)^F2550)</f>
        <v>1.01472614650972</v>
      </c>
      <c r="L2550" s="41" t="n">
        <f aca="false">IF(AND(D2550, A2550 &lt;= $G$2), $D$5*$D$2*(A2550-E2550)/365.25, 0)</f>
        <v>0</v>
      </c>
      <c r="M2550" s="41" t="n">
        <f aca="false">IF(A2550&lt;=$G$2, $D$5*$D$2*(A2550-E2550)/365.25, 0)</f>
        <v>0</v>
      </c>
      <c r="N2550" s="42" t="n">
        <f aca="false">(L2550*H2550 + M2550*I2550) * K2550</f>
        <v>0</v>
      </c>
      <c r="O2550" s="43" t="n">
        <f aca="false">IF(A2550&lt;=$G$2, $D$2*(1-$D$3), 0)</f>
        <v>0</v>
      </c>
      <c r="P2550" s="44" t="n">
        <f aca="false">O2550*I2550*K2550</f>
        <v>0</v>
      </c>
    </row>
    <row r="2551" customFormat="false" ht="15" hidden="false" customHeight="false" outlineLevel="0" collapsed="false">
      <c r="A2551" s="4" t="n">
        <f aca="false">WORKDAY(A2550, 1)</f>
        <v>47452</v>
      </c>
      <c r="B2551" s="33" t="n">
        <f aca="false">DATE(2000, MONTH(A2551), DAY(A2551))</f>
        <v>36860</v>
      </c>
      <c r="C2551" s="33" t="n">
        <f aca="false">VLOOKUP(B2551, $R$9:$S$13, 2)</f>
        <v>36880</v>
      </c>
      <c r="D2551" s="34" t="n">
        <f aca="false">IF(OR(C2551=B2551, AND(C2551&lt;&gt;C2550, C2550&gt;B2550)), 1, 0)</f>
        <v>0</v>
      </c>
      <c r="E2551" s="4" t="n">
        <f aca="false" t="array" ref="E2551:E2551">INDEX($A$9:A2550, MAX(IF($D$9:D2550=1, ROW(D$9:$D2550)-ROW($D$9)+1, 0)))</f>
        <v>47381</v>
      </c>
      <c r="F2551" s="36" t="n">
        <f aca="false">(A2551-$A$2)/365.25</f>
        <v>9.74127310061602</v>
      </c>
      <c r="G2551" s="37" t="n">
        <f aca="false">INDEX('Default Prob'!$P$5:$P$14,MIN(1+_xlfn.IFNA(MATCH(F2551,'Default Prob'!$F$5:$F$14,1),0),COUNT('Default Prob'!$P$5:$P$14)))</f>
        <v>0.0473961358254833</v>
      </c>
      <c r="H2551" s="37" t="n">
        <f aca="false">H2550*EXP(-G2550*(F2551-F2550))</f>
        <v>0.673552499457997</v>
      </c>
      <c r="I2551" s="38" t="n">
        <f aca="false">H2550-H2551</f>
        <v>8.74082330222237E-005</v>
      </c>
      <c r="J2551" s="39" t="n">
        <f aca="false">INDEX('Default Prob'!$C$3:$C$20, _xlfn.IFNA(MATCH(F2551, 'Default Prob'!$B$3:$B$20, 1), 1))</f>
        <v>-0.0015</v>
      </c>
      <c r="K2551" s="40" t="n">
        <f aca="false">1/((1+J2551)^F2551)</f>
        <v>1.01473031690003</v>
      </c>
      <c r="L2551" s="41" t="n">
        <f aca="false">IF(AND(D2551, A2551 &lt;= $G$2), $D$5*$D$2*(A2551-E2551)/365.25, 0)</f>
        <v>0</v>
      </c>
      <c r="M2551" s="41" t="n">
        <f aca="false">IF(A2551&lt;=$G$2, $D$5*$D$2*(A2551-E2551)/365.25, 0)</f>
        <v>0</v>
      </c>
      <c r="N2551" s="42" t="n">
        <f aca="false">(L2551*H2551 + M2551*I2551) * K2551</f>
        <v>0</v>
      </c>
      <c r="O2551" s="43" t="n">
        <f aca="false">IF(A2551&lt;=$G$2, $D$2*(1-$D$3), 0)</f>
        <v>0</v>
      </c>
      <c r="P2551" s="44" t="n">
        <f aca="false">O2551*I2551*K2551</f>
        <v>0</v>
      </c>
    </row>
    <row r="2552" customFormat="false" ht="15" hidden="false" customHeight="false" outlineLevel="0" collapsed="false">
      <c r="A2552" s="4" t="n">
        <f aca="false">WORKDAY(A2551, 1)</f>
        <v>47455</v>
      </c>
      <c r="B2552" s="33" t="n">
        <f aca="false">DATE(2000, MONTH(A2552), DAY(A2552))</f>
        <v>36863</v>
      </c>
      <c r="C2552" s="33" t="n">
        <f aca="false">VLOOKUP(B2552, $R$9:$S$13, 2)</f>
        <v>36880</v>
      </c>
      <c r="D2552" s="34" t="n">
        <f aca="false">IF(OR(C2552=B2552, AND(C2552&lt;&gt;C2551, C2551&gt;B2551)), 1, 0)</f>
        <v>0</v>
      </c>
      <c r="E2552" s="4" t="n">
        <f aca="false" t="array" ref="E2552:E2552">INDEX($A$9:A2551, MAX(IF($D$9:D2551=1, ROW(D$9:$D2551)-ROW($D$9)+1, 0)))</f>
        <v>47381</v>
      </c>
      <c r="F2552" s="36" t="n">
        <f aca="false">(A2552-$A$2)/365.25</f>
        <v>9.74948665297741</v>
      </c>
      <c r="G2552" s="37" t="n">
        <f aca="false">INDEX('Default Prob'!$P$5:$P$14,MIN(1+_xlfn.IFNA(MATCH(F2552,'Default Prob'!$F$5:$F$14,1),0),COUNT('Default Prob'!$P$5:$P$14)))</f>
        <v>0.0473961358254833</v>
      </c>
      <c r="H2552" s="37" t="n">
        <f aca="false">H2551*EXP(-G2551*(F2552-F2551))</f>
        <v>0.673290342803044</v>
      </c>
      <c r="I2552" s="38" t="n">
        <f aca="false">H2551-H2552</f>
        <v>0.00026215665495366</v>
      </c>
      <c r="J2552" s="39" t="n">
        <f aca="false">INDEX('Default Prob'!$C$3:$C$20, _xlfn.IFNA(MATCH(F2552, 'Default Prob'!$B$3:$B$20, 1), 1))</f>
        <v>-0.0015</v>
      </c>
      <c r="K2552" s="40" t="n">
        <f aca="false">1/((1+J2552)^F2552)</f>
        <v>1.01474282817379</v>
      </c>
      <c r="L2552" s="41" t="n">
        <f aca="false">IF(AND(D2552, A2552 &lt;= $G$2), $D$5*$D$2*(A2552-E2552)/365.25, 0)</f>
        <v>0</v>
      </c>
      <c r="M2552" s="41" t="n">
        <f aca="false">IF(A2552&lt;=$G$2, $D$5*$D$2*(A2552-E2552)/365.25, 0)</f>
        <v>0</v>
      </c>
      <c r="N2552" s="42" t="n">
        <f aca="false">(L2552*H2552 + M2552*I2552) * K2552</f>
        <v>0</v>
      </c>
      <c r="O2552" s="43" t="n">
        <f aca="false">IF(A2552&lt;=$G$2, $D$2*(1-$D$3), 0)</f>
        <v>0</v>
      </c>
      <c r="P2552" s="44" t="n">
        <f aca="false">O2552*I2552*K2552</f>
        <v>0</v>
      </c>
    </row>
    <row r="2553" customFormat="false" ht="15" hidden="false" customHeight="false" outlineLevel="0" collapsed="false">
      <c r="A2553" s="4" t="n">
        <f aca="false">WORKDAY(A2552, 1)</f>
        <v>47456</v>
      </c>
      <c r="B2553" s="33" t="n">
        <f aca="false">DATE(2000, MONTH(A2553), DAY(A2553))</f>
        <v>36864</v>
      </c>
      <c r="C2553" s="33" t="n">
        <f aca="false">VLOOKUP(B2553, $R$9:$S$13, 2)</f>
        <v>36880</v>
      </c>
      <c r="D2553" s="34" t="n">
        <f aca="false">IF(OR(C2553=B2553, AND(C2553&lt;&gt;C2552, C2552&gt;B2552)), 1, 0)</f>
        <v>0</v>
      </c>
      <c r="E2553" s="4" t="n">
        <f aca="false" t="array" ref="E2553:E2553">INDEX($A$9:A2552, MAX(IF($D$9:D2552=1, ROW(D$9:$D2552)-ROW($D$9)+1, 0)))</f>
        <v>47381</v>
      </c>
      <c r="F2553" s="36" t="n">
        <f aca="false">(A2553-$A$2)/365.25</f>
        <v>9.75222450376455</v>
      </c>
      <c r="G2553" s="37" t="n">
        <f aca="false">INDEX('Default Prob'!$P$5:$P$14,MIN(1+_xlfn.IFNA(MATCH(F2553,'Default Prob'!$F$5:$F$14,1),0),COUNT('Default Prob'!$P$5:$P$14)))</f>
        <v>0.0473961358254833</v>
      </c>
      <c r="H2553" s="37" t="n">
        <f aca="false">H2552*EXP(-G2552*(F2553-F2552))</f>
        <v>0.673202979927859</v>
      </c>
      <c r="I2553" s="38" t="n">
        <f aca="false">H2552-H2553</f>
        <v>8.73628751850708E-005</v>
      </c>
      <c r="J2553" s="39" t="n">
        <f aca="false">INDEX('Default Prob'!$C$3:$C$20, _xlfn.IFNA(MATCH(F2553, 'Default Prob'!$B$3:$B$20, 1), 1))</f>
        <v>-0.0015</v>
      </c>
      <c r="K2553" s="40" t="n">
        <f aca="false">1/((1+J2553)^F2553)</f>
        <v>1.01474699863265</v>
      </c>
      <c r="L2553" s="41" t="n">
        <f aca="false">IF(AND(D2553, A2553 &lt;= $G$2), $D$5*$D$2*(A2553-E2553)/365.25, 0)</f>
        <v>0</v>
      </c>
      <c r="M2553" s="41" t="n">
        <f aca="false">IF(A2553&lt;=$G$2, $D$5*$D$2*(A2553-E2553)/365.25, 0)</f>
        <v>0</v>
      </c>
      <c r="N2553" s="42" t="n">
        <f aca="false">(L2553*H2553 + M2553*I2553) * K2553</f>
        <v>0</v>
      </c>
      <c r="O2553" s="43" t="n">
        <f aca="false">IF(A2553&lt;=$G$2, $D$2*(1-$D$3), 0)</f>
        <v>0</v>
      </c>
      <c r="P2553" s="44" t="n">
        <f aca="false">O2553*I2553*K2553</f>
        <v>0</v>
      </c>
    </row>
    <row r="2554" customFormat="false" ht="15" hidden="false" customHeight="false" outlineLevel="0" collapsed="false">
      <c r="A2554" s="4" t="n">
        <f aca="false">WORKDAY(A2553, 1)</f>
        <v>47457</v>
      </c>
      <c r="B2554" s="33" t="n">
        <f aca="false">DATE(2000, MONTH(A2554), DAY(A2554))</f>
        <v>36865</v>
      </c>
      <c r="C2554" s="33" t="n">
        <f aca="false">VLOOKUP(B2554, $R$9:$S$13, 2)</f>
        <v>36880</v>
      </c>
      <c r="D2554" s="34" t="n">
        <f aca="false">IF(OR(C2554=B2554, AND(C2554&lt;&gt;C2553, C2553&gt;B2553)), 1, 0)</f>
        <v>0</v>
      </c>
      <c r="E2554" s="4" t="n">
        <f aca="false" t="array" ref="E2554:E2554">INDEX($A$9:A2553, MAX(IF($D$9:D2553=1, ROW(D$9:$D2553)-ROW($D$9)+1, 0)))</f>
        <v>47381</v>
      </c>
      <c r="F2554" s="36" t="n">
        <f aca="false">(A2554-$A$2)/365.25</f>
        <v>9.75496235455168</v>
      </c>
      <c r="G2554" s="37" t="n">
        <f aca="false">INDEX('Default Prob'!$P$5:$P$14,MIN(1+_xlfn.IFNA(MATCH(F2554,'Default Prob'!$F$5:$F$14,1),0),COUNT('Default Prob'!$P$5:$P$14)))</f>
        <v>0.0473961358254833</v>
      </c>
      <c r="H2554" s="37" t="n">
        <f aca="false">H2553*EXP(-G2553*(F2554-F2553))</f>
        <v>0.673115628388455</v>
      </c>
      <c r="I2554" s="38" t="n">
        <f aca="false">H2553-H2554</f>
        <v>8.73515394039792E-005</v>
      </c>
      <c r="J2554" s="39" t="n">
        <f aca="false">INDEX('Default Prob'!$C$3:$C$20, _xlfn.IFNA(MATCH(F2554, 'Default Prob'!$B$3:$B$20, 1), 1))</f>
        <v>-0.0015</v>
      </c>
      <c r="K2554" s="40" t="n">
        <f aca="false">1/((1+J2554)^F2554)</f>
        <v>1.01475116910866</v>
      </c>
      <c r="L2554" s="41" t="n">
        <f aca="false">IF(AND(D2554, A2554 &lt;= $G$2), $D$5*$D$2*(A2554-E2554)/365.25, 0)</f>
        <v>0</v>
      </c>
      <c r="M2554" s="41" t="n">
        <f aca="false">IF(A2554&lt;=$G$2, $D$5*$D$2*(A2554-E2554)/365.25, 0)</f>
        <v>0</v>
      </c>
      <c r="N2554" s="42" t="n">
        <f aca="false">(L2554*H2554 + M2554*I2554) * K2554</f>
        <v>0</v>
      </c>
      <c r="O2554" s="43" t="n">
        <f aca="false">IF(A2554&lt;=$G$2, $D$2*(1-$D$3), 0)</f>
        <v>0</v>
      </c>
      <c r="P2554" s="44" t="n">
        <f aca="false">O2554*I2554*K2554</f>
        <v>0</v>
      </c>
    </row>
    <row r="2555" customFormat="false" ht="15" hidden="false" customHeight="false" outlineLevel="0" collapsed="false">
      <c r="A2555" s="4" t="n">
        <f aca="false">WORKDAY(A2554, 1)</f>
        <v>47458</v>
      </c>
      <c r="B2555" s="33" t="n">
        <f aca="false">DATE(2000, MONTH(A2555), DAY(A2555))</f>
        <v>36866</v>
      </c>
      <c r="C2555" s="33" t="n">
        <f aca="false">VLOOKUP(B2555, $R$9:$S$13, 2)</f>
        <v>36880</v>
      </c>
      <c r="D2555" s="34" t="n">
        <f aca="false">IF(OR(C2555=B2555, AND(C2555&lt;&gt;C2554, C2554&gt;B2554)), 1, 0)</f>
        <v>0</v>
      </c>
      <c r="E2555" s="4" t="n">
        <f aca="false" t="array" ref="E2555:E2555">INDEX($A$9:A2554, MAX(IF($D$9:D2554=1, ROW(D$9:$D2554)-ROW($D$9)+1, 0)))</f>
        <v>47381</v>
      </c>
      <c r="F2555" s="36" t="n">
        <f aca="false">(A2555-$A$2)/365.25</f>
        <v>9.75770020533881</v>
      </c>
      <c r="G2555" s="37" t="n">
        <f aca="false">INDEX('Default Prob'!$P$5:$P$14,MIN(1+_xlfn.IFNA(MATCH(F2555,'Default Prob'!$F$5:$F$14,1),0),COUNT('Default Prob'!$P$5:$P$14)))</f>
        <v>0.0473961358254833</v>
      </c>
      <c r="H2555" s="37" t="n">
        <f aca="false">H2554*EXP(-G2554*(F2555-F2554))</f>
        <v>0.673028288183361</v>
      </c>
      <c r="I2555" s="38" t="n">
        <f aca="false">H2554-H2555</f>
        <v>8.73402050936001E-005</v>
      </c>
      <c r="J2555" s="39" t="n">
        <f aca="false">INDEX('Default Prob'!$C$3:$C$20, _xlfn.IFNA(MATCH(F2555, 'Default Prob'!$B$3:$B$20, 1), 1))</f>
        <v>-0.0015</v>
      </c>
      <c r="K2555" s="40" t="n">
        <f aca="false">1/((1+J2555)^F2555)</f>
        <v>1.01475533960181</v>
      </c>
      <c r="L2555" s="41" t="n">
        <f aca="false">IF(AND(D2555, A2555 &lt;= $G$2), $D$5*$D$2*(A2555-E2555)/365.25, 0)</f>
        <v>0</v>
      </c>
      <c r="M2555" s="41" t="n">
        <f aca="false">IF(A2555&lt;=$G$2, $D$5*$D$2*(A2555-E2555)/365.25, 0)</f>
        <v>0</v>
      </c>
      <c r="N2555" s="42" t="n">
        <f aca="false">(L2555*H2555 + M2555*I2555) * K2555</f>
        <v>0</v>
      </c>
      <c r="O2555" s="43" t="n">
        <f aca="false">IF(A2555&lt;=$G$2, $D$2*(1-$D$3), 0)</f>
        <v>0</v>
      </c>
      <c r="P2555" s="44" t="n">
        <f aca="false">O2555*I2555*K2555</f>
        <v>0</v>
      </c>
    </row>
    <row r="2556" customFormat="false" ht="15" hidden="false" customHeight="false" outlineLevel="0" collapsed="false">
      <c r="A2556" s="4" t="n">
        <f aca="false">WORKDAY(A2555, 1)</f>
        <v>47459</v>
      </c>
      <c r="B2556" s="33" t="n">
        <f aca="false">DATE(2000, MONTH(A2556), DAY(A2556))</f>
        <v>36867</v>
      </c>
      <c r="C2556" s="33" t="n">
        <f aca="false">VLOOKUP(B2556, $R$9:$S$13, 2)</f>
        <v>36880</v>
      </c>
      <c r="D2556" s="34" t="n">
        <f aca="false">IF(OR(C2556=B2556, AND(C2556&lt;&gt;C2555, C2555&gt;B2555)), 1, 0)</f>
        <v>0</v>
      </c>
      <c r="E2556" s="4" t="n">
        <f aca="false" t="array" ref="E2556:E2556">INDEX($A$9:A2555, MAX(IF($D$9:D2555=1, ROW(D$9:$D2555)-ROW($D$9)+1, 0)))</f>
        <v>47381</v>
      </c>
      <c r="F2556" s="36" t="n">
        <f aca="false">(A2556-$A$2)/365.25</f>
        <v>9.76043805612594</v>
      </c>
      <c r="G2556" s="37" t="n">
        <f aca="false">INDEX('Default Prob'!$P$5:$P$14,MIN(1+_xlfn.IFNA(MATCH(F2556,'Default Prob'!$F$5:$F$14,1),0),COUNT('Default Prob'!$P$5:$P$14)))</f>
        <v>0.0473961358254833</v>
      </c>
      <c r="H2556" s="37" t="n">
        <f aca="false">H2555*EXP(-G2555*(F2556-F2555))</f>
        <v>0.672940959311107</v>
      </c>
      <c r="I2556" s="38" t="n">
        <f aca="false">H2555-H2556</f>
        <v>8.73288722541554E-005</v>
      </c>
      <c r="J2556" s="39" t="n">
        <f aca="false">INDEX('Default Prob'!$C$3:$C$20, _xlfn.IFNA(MATCH(F2556, 'Default Prob'!$B$3:$B$20, 1), 1))</f>
        <v>-0.0015</v>
      </c>
      <c r="K2556" s="40" t="n">
        <f aca="false">1/((1+J2556)^F2556)</f>
        <v>1.01475951011209</v>
      </c>
      <c r="L2556" s="41" t="n">
        <f aca="false">IF(AND(D2556, A2556 &lt;= $G$2), $D$5*$D$2*(A2556-E2556)/365.25, 0)</f>
        <v>0</v>
      </c>
      <c r="M2556" s="41" t="n">
        <f aca="false">IF(A2556&lt;=$G$2, $D$5*$D$2*(A2556-E2556)/365.25, 0)</f>
        <v>0</v>
      </c>
      <c r="N2556" s="42" t="n">
        <f aca="false">(L2556*H2556 + M2556*I2556) * K2556</f>
        <v>0</v>
      </c>
      <c r="O2556" s="43" t="n">
        <f aca="false">IF(A2556&lt;=$G$2, $D$2*(1-$D$3), 0)</f>
        <v>0</v>
      </c>
      <c r="P2556" s="44" t="n">
        <f aca="false">O2556*I2556*K2556</f>
        <v>0</v>
      </c>
    </row>
    <row r="2557" customFormat="false" ht="15" hidden="false" customHeight="false" outlineLevel="0" collapsed="false">
      <c r="A2557" s="4" t="n">
        <f aca="false">WORKDAY(A2556, 1)</f>
        <v>47462</v>
      </c>
      <c r="B2557" s="33" t="n">
        <f aca="false">DATE(2000, MONTH(A2557), DAY(A2557))</f>
        <v>36870</v>
      </c>
      <c r="C2557" s="33" t="n">
        <f aca="false">VLOOKUP(B2557, $R$9:$S$13, 2)</f>
        <v>36880</v>
      </c>
      <c r="D2557" s="34" t="n">
        <f aca="false">IF(OR(C2557=B2557, AND(C2557&lt;&gt;C2556, C2556&gt;B2556)), 1, 0)</f>
        <v>0</v>
      </c>
      <c r="E2557" s="4" t="n">
        <f aca="false" t="array" ref="E2557:E2557">INDEX($A$9:A2556, MAX(IF($D$9:D2556=1, ROW(D$9:$D2556)-ROW($D$9)+1, 0)))</f>
        <v>47381</v>
      </c>
      <c r="F2557" s="36" t="n">
        <f aca="false">(A2557-$A$2)/365.25</f>
        <v>9.76865160848734</v>
      </c>
      <c r="G2557" s="37" t="n">
        <f aca="false">INDEX('Default Prob'!$P$5:$P$14,MIN(1+_xlfn.IFNA(MATCH(F2557,'Default Prob'!$F$5:$F$14,1),0),COUNT('Default Prob'!$P$5:$P$14)))</f>
        <v>0.0473961358254833</v>
      </c>
      <c r="H2557" s="37" t="n">
        <f aca="false">H2556*EXP(-G2556*(F2557-F2556))</f>
        <v>0.672679040676678</v>
      </c>
      <c r="I2557" s="38" t="n">
        <f aca="false">H2556-H2557</f>
        <v>0.000261918634428926</v>
      </c>
      <c r="J2557" s="39" t="n">
        <f aca="false">INDEX('Default Prob'!$C$3:$C$20, _xlfn.IFNA(MATCH(F2557, 'Default Prob'!$B$3:$B$20, 1), 1))</f>
        <v>-0.0015</v>
      </c>
      <c r="K2557" s="40" t="n">
        <f aca="false">1/((1+J2557)^F2557)</f>
        <v>1.01477202174579</v>
      </c>
      <c r="L2557" s="41" t="n">
        <f aca="false">IF(AND(D2557, A2557 &lt;= $G$2), $D$5*$D$2*(A2557-E2557)/365.25, 0)</f>
        <v>0</v>
      </c>
      <c r="M2557" s="41" t="n">
        <f aca="false">IF(A2557&lt;=$G$2, $D$5*$D$2*(A2557-E2557)/365.25, 0)</f>
        <v>0</v>
      </c>
      <c r="N2557" s="42" t="n">
        <f aca="false">(L2557*H2557 + M2557*I2557) * K2557</f>
        <v>0</v>
      </c>
      <c r="O2557" s="43" t="n">
        <f aca="false">IF(A2557&lt;=$G$2, $D$2*(1-$D$3), 0)</f>
        <v>0</v>
      </c>
      <c r="P2557" s="44" t="n">
        <f aca="false">O2557*I2557*K2557</f>
        <v>0</v>
      </c>
    </row>
    <row r="2558" customFormat="false" ht="15" hidden="false" customHeight="false" outlineLevel="0" collapsed="false">
      <c r="A2558" s="4" t="n">
        <f aca="false">WORKDAY(A2557, 1)</f>
        <v>47463</v>
      </c>
      <c r="B2558" s="33" t="n">
        <f aca="false">DATE(2000, MONTH(A2558), DAY(A2558))</f>
        <v>36871</v>
      </c>
      <c r="C2558" s="33" t="n">
        <f aca="false">VLOOKUP(B2558, $R$9:$S$13, 2)</f>
        <v>36880</v>
      </c>
      <c r="D2558" s="34" t="n">
        <f aca="false">IF(OR(C2558=B2558, AND(C2558&lt;&gt;C2557, C2557&gt;B2557)), 1, 0)</f>
        <v>0</v>
      </c>
      <c r="E2558" s="4" t="n">
        <f aca="false" t="array" ref="E2558:E2558">INDEX($A$9:A2557, MAX(IF($D$9:D2557=1, ROW(D$9:$D2557)-ROW($D$9)+1, 0)))</f>
        <v>47381</v>
      </c>
      <c r="F2558" s="36" t="n">
        <f aca="false">(A2558-$A$2)/365.25</f>
        <v>9.77138945927447</v>
      </c>
      <c r="G2558" s="37" t="n">
        <f aca="false">INDEX('Default Prob'!$P$5:$P$14,MIN(1+_xlfn.IFNA(MATCH(F2558,'Default Prob'!$F$5:$F$14,1),0),COUNT('Default Prob'!$P$5:$P$14)))</f>
        <v>0.0473961358254833</v>
      </c>
      <c r="H2558" s="37" t="n">
        <f aca="false">H2557*EXP(-G2557*(F2558-F2557))</f>
        <v>0.672591757121079</v>
      </c>
      <c r="I2558" s="38" t="n">
        <f aca="false">H2557-H2558</f>
        <v>8.72835555989493E-005</v>
      </c>
      <c r="J2558" s="39" t="n">
        <f aca="false">INDEX('Default Prob'!$C$3:$C$20, _xlfn.IFNA(MATCH(F2558, 'Default Prob'!$B$3:$B$20, 1), 1))</f>
        <v>-0.0015</v>
      </c>
      <c r="K2558" s="40" t="n">
        <f aca="false">1/((1+J2558)^F2558)</f>
        <v>1.01477619232464</v>
      </c>
      <c r="L2558" s="41" t="n">
        <f aca="false">IF(AND(D2558, A2558 &lt;= $G$2), $D$5*$D$2*(A2558-E2558)/365.25, 0)</f>
        <v>0</v>
      </c>
      <c r="M2558" s="41" t="n">
        <f aca="false">IF(A2558&lt;=$G$2, $D$5*$D$2*(A2558-E2558)/365.25, 0)</f>
        <v>0</v>
      </c>
      <c r="N2558" s="42" t="n">
        <f aca="false">(L2558*H2558 + M2558*I2558) * K2558</f>
        <v>0</v>
      </c>
      <c r="O2558" s="43" t="n">
        <f aca="false">IF(A2558&lt;=$G$2, $D$2*(1-$D$3), 0)</f>
        <v>0</v>
      </c>
      <c r="P2558" s="44" t="n">
        <f aca="false">O2558*I2558*K2558</f>
        <v>0</v>
      </c>
    </row>
    <row r="2559" customFormat="false" ht="15" hidden="false" customHeight="false" outlineLevel="0" collapsed="false">
      <c r="A2559" s="4" t="n">
        <f aca="false">WORKDAY(A2558, 1)</f>
        <v>47464</v>
      </c>
      <c r="B2559" s="33" t="n">
        <f aca="false">DATE(2000, MONTH(A2559), DAY(A2559))</f>
        <v>36872</v>
      </c>
      <c r="C2559" s="33" t="n">
        <f aca="false">VLOOKUP(B2559, $R$9:$S$13, 2)</f>
        <v>36880</v>
      </c>
      <c r="D2559" s="34" t="n">
        <f aca="false">IF(OR(C2559=B2559, AND(C2559&lt;&gt;C2558, C2558&gt;B2558)), 1, 0)</f>
        <v>0</v>
      </c>
      <c r="E2559" s="4" t="n">
        <f aca="false" t="array" ref="E2559:E2559">INDEX($A$9:A2558, MAX(IF($D$9:D2558=1, ROW(D$9:$D2558)-ROW($D$9)+1, 0)))</f>
        <v>47381</v>
      </c>
      <c r="F2559" s="36" t="n">
        <f aca="false">(A2559-$A$2)/365.25</f>
        <v>9.7741273100616</v>
      </c>
      <c r="G2559" s="37" t="n">
        <f aca="false">INDEX('Default Prob'!$P$5:$P$14,MIN(1+_xlfn.IFNA(MATCH(F2559,'Default Prob'!$F$5:$F$14,1),0),COUNT('Default Prob'!$P$5:$P$14)))</f>
        <v>0.0473961358254833</v>
      </c>
      <c r="H2559" s="37" t="n">
        <f aca="false">H2558*EXP(-G2558*(F2559-F2558))</f>
        <v>0.672504484890969</v>
      </c>
      <c r="I2559" s="38" t="n">
        <f aca="false">H2558-H2559</f>
        <v>8.72722301098472E-005</v>
      </c>
      <c r="J2559" s="39" t="n">
        <f aca="false">INDEX('Default Prob'!$C$3:$C$20, _xlfn.IFNA(MATCH(F2559, 'Default Prob'!$B$3:$B$20, 1), 1))</f>
        <v>-0.0015</v>
      </c>
      <c r="K2559" s="40" t="n">
        <f aca="false">1/((1+J2559)^F2559)</f>
        <v>1.01478036292063</v>
      </c>
      <c r="L2559" s="41" t="n">
        <f aca="false">IF(AND(D2559, A2559 &lt;= $G$2), $D$5*$D$2*(A2559-E2559)/365.25, 0)</f>
        <v>0</v>
      </c>
      <c r="M2559" s="41" t="n">
        <f aca="false">IF(A2559&lt;=$G$2, $D$5*$D$2*(A2559-E2559)/365.25, 0)</f>
        <v>0</v>
      </c>
      <c r="N2559" s="42" t="n">
        <f aca="false">(L2559*H2559 + M2559*I2559) * K2559</f>
        <v>0</v>
      </c>
      <c r="O2559" s="43" t="n">
        <f aca="false">IF(A2559&lt;=$G$2, $D$2*(1-$D$3), 0)</f>
        <v>0</v>
      </c>
      <c r="P2559" s="44" t="n">
        <f aca="false">O2559*I2559*K2559</f>
        <v>0</v>
      </c>
    </row>
    <row r="2560" customFormat="false" ht="15" hidden="false" customHeight="false" outlineLevel="0" collapsed="false">
      <c r="A2560" s="4" t="n">
        <f aca="false">WORKDAY(A2559, 1)</f>
        <v>47465</v>
      </c>
      <c r="B2560" s="33" t="n">
        <f aca="false">DATE(2000, MONTH(A2560), DAY(A2560))</f>
        <v>36873</v>
      </c>
      <c r="C2560" s="33" t="n">
        <f aca="false">VLOOKUP(B2560, $R$9:$S$13, 2)</f>
        <v>36880</v>
      </c>
      <c r="D2560" s="34" t="n">
        <f aca="false">IF(OR(C2560=B2560, AND(C2560&lt;&gt;C2559, C2559&gt;B2559)), 1, 0)</f>
        <v>0</v>
      </c>
      <c r="E2560" s="4" t="n">
        <f aca="false" t="array" ref="E2560:E2560">INDEX($A$9:A2559, MAX(IF($D$9:D2559=1, ROW(D$9:$D2559)-ROW($D$9)+1, 0)))</f>
        <v>47381</v>
      </c>
      <c r="F2560" s="36" t="n">
        <f aca="false">(A2560-$A$2)/365.25</f>
        <v>9.77686516084873</v>
      </c>
      <c r="G2560" s="37" t="n">
        <f aca="false">INDEX('Default Prob'!$P$5:$P$14,MIN(1+_xlfn.IFNA(MATCH(F2560,'Default Prob'!$F$5:$F$14,1),0),COUNT('Default Prob'!$P$5:$P$14)))</f>
        <v>0.0473961358254833</v>
      </c>
      <c r="H2560" s="37" t="n">
        <f aca="false">H2559*EXP(-G2559*(F2560-F2559))</f>
        <v>0.672417223984879</v>
      </c>
      <c r="I2560" s="38" t="n">
        <f aca="false">H2559-H2560</f>
        <v>8.72609060904583E-005</v>
      </c>
      <c r="J2560" s="39" t="n">
        <f aca="false">INDEX('Default Prob'!$C$3:$C$20, _xlfn.IFNA(MATCH(F2560, 'Default Prob'!$B$3:$B$20, 1), 1))</f>
        <v>-0.0015</v>
      </c>
      <c r="K2560" s="40" t="n">
        <f aca="false">1/((1+J2560)^F2560)</f>
        <v>1.01478453353376</v>
      </c>
      <c r="L2560" s="41" t="n">
        <f aca="false">IF(AND(D2560, A2560 &lt;= $G$2), $D$5*$D$2*(A2560-E2560)/365.25, 0)</f>
        <v>0</v>
      </c>
      <c r="M2560" s="41" t="n">
        <f aca="false">IF(A2560&lt;=$G$2, $D$5*$D$2*(A2560-E2560)/365.25, 0)</f>
        <v>0</v>
      </c>
      <c r="N2560" s="42" t="n">
        <f aca="false">(L2560*H2560 + M2560*I2560) * K2560</f>
        <v>0</v>
      </c>
      <c r="O2560" s="43" t="n">
        <f aca="false">IF(A2560&lt;=$G$2, $D$2*(1-$D$3), 0)</f>
        <v>0</v>
      </c>
      <c r="P2560" s="44" t="n">
        <f aca="false">O2560*I2560*K2560</f>
        <v>0</v>
      </c>
    </row>
    <row r="2561" customFormat="false" ht="15" hidden="false" customHeight="false" outlineLevel="0" collapsed="false">
      <c r="A2561" s="4" t="n">
        <f aca="false">WORKDAY(A2560, 1)</f>
        <v>47466</v>
      </c>
      <c r="B2561" s="33" t="n">
        <f aca="false">DATE(2000, MONTH(A2561), DAY(A2561))</f>
        <v>36874</v>
      </c>
      <c r="C2561" s="33" t="n">
        <f aca="false">VLOOKUP(B2561, $R$9:$S$13, 2)</f>
        <v>36880</v>
      </c>
      <c r="D2561" s="34" t="n">
        <f aca="false">IF(OR(C2561=B2561, AND(C2561&lt;&gt;C2560, C2560&gt;B2560)), 1, 0)</f>
        <v>0</v>
      </c>
      <c r="E2561" s="4" t="n">
        <f aca="false" t="array" ref="E2561:E2561">INDEX($A$9:A2560, MAX(IF($D$9:D2560=1, ROW(D$9:$D2560)-ROW($D$9)+1, 0)))</f>
        <v>47381</v>
      </c>
      <c r="F2561" s="36" t="n">
        <f aca="false">(A2561-$A$2)/365.25</f>
        <v>9.77960301163587</v>
      </c>
      <c r="G2561" s="37" t="n">
        <f aca="false">INDEX('Default Prob'!$P$5:$P$14,MIN(1+_xlfn.IFNA(MATCH(F2561,'Default Prob'!$F$5:$F$14,1),0),COUNT('Default Prob'!$P$5:$P$14)))</f>
        <v>0.0473961358254833</v>
      </c>
      <c r="H2561" s="37" t="n">
        <f aca="false">H2560*EXP(-G2560*(F2561-F2560))</f>
        <v>0.672329974401339</v>
      </c>
      <c r="I2561" s="38" t="n">
        <f aca="false">H2560-H2561</f>
        <v>8.72495835402276E-005</v>
      </c>
      <c r="J2561" s="39" t="n">
        <f aca="false">INDEX('Default Prob'!$C$3:$C$20, _xlfn.IFNA(MATCH(F2561, 'Default Prob'!$B$3:$B$20, 1), 1))</f>
        <v>-0.0015</v>
      </c>
      <c r="K2561" s="40" t="n">
        <f aca="false">1/((1+J2561)^F2561)</f>
        <v>1.01478870416403</v>
      </c>
      <c r="L2561" s="41" t="n">
        <f aca="false">IF(AND(D2561, A2561 &lt;= $G$2), $D$5*$D$2*(A2561-E2561)/365.25, 0)</f>
        <v>0</v>
      </c>
      <c r="M2561" s="41" t="n">
        <f aca="false">IF(A2561&lt;=$G$2, $D$5*$D$2*(A2561-E2561)/365.25, 0)</f>
        <v>0</v>
      </c>
      <c r="N2561" s="42" t="n">
        <f aca="false">(L2561*H2561 + M2561*I2561) * K2561</f>
        <v>0</v>
      </c>
      <c r="O2561" s="43" t="n">
        <f aca="false">IF(A2561&lt;=$G$2, $D$2*(1-$D$3), 0)</f>
        <v>0</v>
      </c>
      <c r="P2561" s="44" t="n">
        <f aca="false">O2561*I2561*K2561</f>
        <v>0</v>
      </c>
    </row>
    <row r="2562" customFormat="false" ht="15" hidden="false" customHeight="false" outlineLevel="0" collapsed="false">
      <c r="A2562" s="4" t="n">
        <f aca="false">WORKDAY(A2561, 1)</f>
        <v>47469</v>
      </c>
      <c r="B2562" s="33" t="n">
        <f aca="false">DATE(2000, MONTH(A2562), DAY(A2562))</f>
        <v>36877</v>
      </c>
      <c r="C2562" s="33" t="n">
        <f aca="false">VLOOKUP(B2562, $R$9:$S$13, 2)</f>
        <v>36880</v>
      </c>
      <c r="D2562" s="34" t="n">
        <f aca="false">IF(OR(C2562=B2562, AND(C2562&lt;&gt;C2561, C2561&gt;B2561)), 1, 0)</f>
        <v>0</v>
      </c>
      <c r="E2562" s="4" t="n">
        <f aca="false" t="array" ref="E2562:E2562">INDEX($A$9:A2561, MAX(IF($D$9:D2561=1, ROW(D$9:$D2561)-ROW($D$9)+1, 0)))</f>
        <v>47381</v>
      </c>
      <c r="F2562" s="36" t="n">
        <f aca="false">(A2562-$A$2)/365.25</f>
        <v>9.78781656399726</v>
      </c>
      <c r="G2562" s="37" t="n">
        <f aca="false">INDEX('Default Prob'!$P$5:$P$14,MIN(1+_xlfn.IFNA(MATCH(F2562,'Default Prob'!$F$5:$F$14,1),0),COUNT('Default Prob'!$P$5:$P$14)))</f>
        <v>0.0473961358254833</v>
      </c>
      <c r="H2562" s="37" t="n">
        <f aca="false">H2561*EXP(-G2561*(F2562-F2561))</f>
        <v>0.672068293571328</v>
      </c>
      <c r="I2562" s="38" t="n">
        <f aca="false">H2561-H2562</f>
        <v>0.000261680830010991</v>
      </c>
      <c r="J2562" s="39" t="n">
        <f aca="false">INDEX('Default Prob'!$C$3:$C$20, _xlfn.IFNA(MATCH(F2562, 'Default Prob'!$B$3:$B$20, 1), 1))</f>
        <v>-0.0015</v>
      </c>
      <c r="K2562" s="40" t="n">
        <f aca="false">1/((1+J2562)^F2562)</f>
        <v>1.01480121615769</v>
      </c>
      <c r="L2562" s="41" t="n">
        <f aca="false">IF(AND(D2562, A2562 &lt;= $G$2), $D$5*$D$2*(A2562-E2562)/365.25, 0)</f>
        <v>0</v>
      </c>
      <c r="M2562" s="41" t="n">
        <f aca="false">IF(A2562&lt;=$G$2, $D$5*$D$2*(A2562-E2562)/365.25, 0)</f>
        <v>0</v>
      </c>
      <c r="N2562" s="42" t="n">
        <f aca="false">(L2562*H2562 + M2562*I2562) * K2562</f>
        <v>0</v>
      </c>
      <c r="O2562" s="43" t="n">
        <f aca="false">IF(A2562&lt;=$G$2, $D$2*(1-$D$3), 0)</f>
        <v>0</v>
      </c>
      <c r="P2562" s="44" t="n">
        <f aca="false">O2562*I2562*K2562</f>
        <v>0</v>
      </c>
    </row>
    <row r="2563" customFormat="false" ht="15" hidden="false" customHeight="false" outlineLevel="0" collapsed="false">
      <c r="A2563" s="4" t="n">
        <f aca="false">WORKDAY(A2562, 1)</f>
        <v>47470</v>
      </c>
      <c r="B2563" s="33" t="n">
        <f aca="false">DATE(2000, MONTH(A2563), DAY(A2563))</f>
        <v>36878</v>
      </c>
      <c r="C2563" s="33" t="n">
        <f aca="false">VLOOKUP(B2563, $R$9:$S$13, 2)</f>
        <v>36880</v>
      </c>
      <c r="D2563" s="34" t="n">
        <f aca="false">IF(OR(C2563=B2563, AND(C2563&lt;&gt;C2562, C2562&gt;B2562)), 1, 0)</f>
        <v>0</v>
      </c>
      <c r="E2563" s="4" t="n">
        <f aca="false" t="array" ref="E2563:E2563">INDEX($A$9:A2562, MAX(IF($D$9:D2562=1, ROW(D$9:$D2562)-ROW($D$9)+1, 0)))</f>
        <v>47381</v>
      </c>
      <c r="F2563" s="36" t="n">
        <f aca="false">(A2563-$A$2)/365.25</f>
        <v>9.79055441478439</v>
      </c>
      <c r="G2563" s="37" t="n">
        <f aca="false">INDEX('Default Prob'!$P$5:$P$14,MIN(1+_xlfn.IFNA(MATCH(F2563,'Default Prob'!$F$5:$F$14,1),0),COUNT('Default Prob'!$P$5:$P$14)))</f>
        <v>0.0473961358254833</v>
      </c>
      <c r="H2563" s="37" t="n">
        <f aca="false">H2562*EXP(-G2562*(F2563-F2562))</f>
        <v>0.671981089263298</v>
      </c>
      <c r="I2563" s="38" t="n">
        <f aca="false">H2562-H2563</f>
        <v>8.72043080295537E-005</v>
      </c>
      <c r="J2563" s="39" t="n">
        <f aca="false">INDEX('Default Prob'!$C$3:$C$20, _xlfn.IFNA(MATCH(F2563, 'Default Prob'!$B$3:$B$20, 1), 1))</f>
        <v>-0.0015</v>
      </c>
      <c r="K2563" s="40" t="n">
        <f aca="false">1/((1+J2563)^F2563)</f>
        <v>1.01480538685652</v>
      </c>
      <c r="L2563" s="41" t="n">
        <f aca="false">IF(AND(D2563, A2563 &lt;= $G$2), $D$5*$D$2*(A2563-E2563)/365.25, 0)</f>
        <v>0</v>
      </c>
      <c r="M2563" s="41" t="n">
        <f aca="false">IF(A2563&lt;=$G$2, $D$5*$D$2*(A2563-E2563)/365.25, 0)</f>
        <v>0</v>
      </c>
      <c r="N2563" s="42" t="n">
        <f aca="false">(L2563*H2563 + M2563*I2563) * K2563</f>
        <v>0</v>
      </c>
      <c r="O2563" s="43" t="n">
        <f aca="false">IF(A2563&lt;=$G$2, $D$2*(1-$D$3), 0)</f>
        <v>0</v>
      </c>
      <c r="P2563" s="44" t="n">
        <f aca="false">O2563*I2563*K2563</f>
        <v>0</v>
      </c>
    </row>
    <row r="2564" customFormat="false" ht="15" hidden="false" customHeight="false" outlineLevel="0" collapsed="false">
      <c r="A2564" s="4" t="n">
        <f aca="false">WORKDAY(A2563, 1)</f>
        <v>47471</v>
      </c>
      <c r="B2564" s="33" t="n">
        <f aca="false">DATE(2000, MONTH(A2564), DAY(A2564))</f>
        <v>36879</v>
      </c>
      <c r="C2564" s="33" t="n">
        <f aca="false">VLOOKUP(B2564, $R$9:$S$13, 2)</f>
        <v>36880</v>
      </c>
      <c r="D2564" s="34" t="n">
        <f aca="false">IF(OR(C2564=B2564, AND(C2564&lt;&gt;C2563, C2563&gt;B2563)), 1, 0)</f>
        <v>0</v>
      </c>
      <c r="E2564" s="4" t="n">
        <f aca="false" t="array" ref="E2564:E2564">INDEX($A$9:A2563, MAX(IF($D$9:D2563=1, ROW(D$9:$D2563)-ROW($D$9)+1, 0)))</f>
        <v>47381</v>
      </c>
      <c r="F2564" s="36" t="n">
        <f aca="false">(A2564-$A$2)/365.25</f>
        <v>9.79329226557153</v>
      </c>
      <c r="G2564" s="37" t="n">
        <f aca="false">INDEX('Default Prob'!$P$5:$P$14,MIN(1+_xlfn.IFNA(MATCH(F2564,'Default Prob'!$F$5:$F$14,1),0),COUNT('Default Prob'!$P$5:$P$14)))</f>
        <v>0.0473961358254833</v>
      </c>
      <c r="H2564" s="37" t="n">
        <f aca="false">H2563*EXP(-G2563*(F2564-F2563))</f>
        <v>0.671893896270475</v>
      </c>
      <c r="I2564" s="38" t="n">
        <f aca="false">H2563-H2564</f>
        <v>8.71929928233373E-005</v>
      </c>
      <c r="J2564" s="39" t="n">
        <f aca="false">INDEX('Default Prob'!$C$3:$C$20, _xlfn.IFNA(MATCH(F2564, 'Default Prob'!$B$3:$B$20, 1), 1))</f>
        <v>-0.0015</v>
      </c>
      <c r="K2564" s="40" t="n">
        <f aca="false">1/((1+J2564)^F2564)</f>
        <v>1.01480955757249</v>
      </c>
      <c r="L2564" s="41" t="n">
        <f aca="false">IF(AND(D2564, A2564 &lt;= $G$2), $D$5*$D$2*(A2564-E2564)/365.25, 0)</f>
        <v>0</v>
      </c>
      <c r="M2564" s="41" t="n">
        <f aca="false">IF(A2564&lt;=$G$2, $D$5*$D$2*(A2564-E2564)/365.25, 0)</f>
        <v>0</v>
      </c>
      <c r="N2564" s="42" t="n">
        <f aca="false">(L2564*H2564 + M2564*I2564) * K2564</f>
        <v>0</v>
      </c>
      <c r="O2564" s="43" t="n">
        <f aca="false">IF(A2564&lt;=$G$2, $D$2*(1-$D$3), 0)</f>
        <v>0</v>
      </c>
      <c r="P2564" s="44" t="n">
        <f aca="false">O2564*I2564*K2564</f>
        <v>0</v>
      </c>
    </row>
    <row r="2565" customFormat="false" ht="15" hidden="false" customHeight="false" outlineLevel="0" collapsed="false">
      <c r="A2565" s="4" t="n">
        <f aca="false">WORKDAY(A2564, 1)</f>
        <v>47472</v>
      </c>
      <c r="B2565" s="33" t="n">
        <f aca="false">DATE(2000, MONTH(A2565), DAY(A2565))</f>
        <v>36880</v>
      </c>
      <c r="C2565" s="33" t="n">
        <f aca="false">VLOOKUP(B2565, $R$9:$S$13, 2)</f>
        <v>36880</v>
      </c>
      <c r="D2565" s="34" t="n">
        <f aca="false">IF(OR(C2565=B2565, AND(C2565&lt;&gt;C2564, C2564&gt;B2564)), 1, 0)</f>
        <v>1</v>
      </c>
      <c r="E2565" s="4" t="n">
        <f aca="false" t="array" ref="E2565:E2565">INDEX($A$9:A2564, MAX(IF($D$9:D2564=1, ROW(D$9:$D2564)-ROW($D$9)+1, 0)))</f>
        <v>47381</v>
      </c>
      <c r="F2565" s="36" t="n">
        <f aca="false">(A2565-$A$2)/365.25</f>
        <v>9.79603011635866</v>
      </c>
      <c r="G2565" s="37" t="n">
        <f aca="false">INDEX('Default Prob'!$P$5:$P$14,MIN(1+_xlfn.IFNA(MATCH(F2565,'Default Prob'!$F$5:$F$14,1),0),COUNT('Default Prob'!$P$5:$P$14)))</f>
        <v>0.0473961358254833</v>
      </c>
      <c r="H2565" s="37" t="n">
        <f aca="false">H2564*EXP(-G2564*(F2565-F2564))</f>
        <v>0.671806714591389</v>
      </c>
      <c r="I2565" s="38" t="n">
        <f aca="false">H2564-H2565</f>
        <v>8.71816790852797E-005</v>
      </c>
      <c r="J2565" s="39" t="n">
        <f aca="false">INDEX('Default Prob'!$C$3:$C$20, _xlfn.IFNA(MATCH(F2565, 'Default Prob'!$B$3:$B$20, 1), 1))</f>
        <v>-0.0015</v>
      </c>
      <c r="K2565" s="40" t="n">
        <f aca="false">1/((1+J2565)^F2565)</f>
        <v>1.01481372830561</v>
      </c>
      <c r="L2565" s="41" t="n">
        <f aca="false">IF(AND(D2565, A2565 &lt;= $G$2), $D$5*$D$2*(A2565-E2565)/365.25, 0)</f>
        <v>0</v>
      </c>
      <c r="M2565" s="41" t="n">
        <f aca="false">IF(A2565&lt;=$G$2, $D$5*$D$2*(A2565-E2565)/365.25, 0)</f>
        <v>0</v>
      </c>
      <c r="N2565" s="42" t="n">
        <f aca="false">(L2565*H2565 + M2565*I2565) * K2565</f>
        <v>0</v>
      </c>
      <c r="O2565" s="43" t="n">
        <f aca="false">IF(A2565&lt;=$G$2, $D$2*(1-$D$3), 0)</f>
        <v>0</v>
      </c>
      <c r="P2565" s="44" t="n">
        <f aca="false">O2565*I2565*K2565</f>
        <v>0</v>
      </c>
    </row>
    <row r="2566" customFormat="false" ht="15" hidden="false" customHeight="false" outlineLevel="0" collapsed="false">
      <c r="A2566" s="4" t="n">
        <f aca="false">WORKDAY(A2565, 1)</f>
        <v>47473</v>
      </c>
      <c r="B2566" s="33" t="n">
        <f aca="false">DATE(2000, MONTH(A2566), DAY(A2566))</f>
        <v>36881</v>
      </c>
      <c r="C2566" s="33" t="n">
        <f aca="false">VLOOKUP(B2566, $R$9:$S$13, 2)</f>
        <v>36605</v>
      </c>
      <c r="D2566" s="34" t="n">
        <f aca="false">IF(OR(C2566=B2566, AND(C2566&lt;&gt;C2565, C2565&gt;B2565)), 1, 0)</f>
        <v>0</v>
      </c>
      <c r="E2566" s="4" t="n">
        <f aca="false" t="array" ref="E2566:E2566">INDEX($A$9:A2565, MAX(IF($D$9:D2565=1, ROW(D$9:$D2565)-ROW($D$9)+1, 0)))</f>
        <v>47472</v>
      </c>
      <c r="F2566" s="36" t="n">
        <f aca="false">(A2566-$A$2)/365.25</f>
        <v>9.79876796714579</v>
      </c>
      <c r="G2566" s="37" t="n">
        <f aca="false">INDEX('Default Prob'!$P$5:$P$14,MIN(1+_xlfn.IFNA(MATCH(F2566,'Default Prob'!$F$5:$F$14,1),0),COUNT('Default Prob'!$P$5:$P$14)))</f>
        <v>0.0473961358254833</v>
      </c>
      <c r="H2566" s="37" t="n">
        <f aca="false">H2565*EXP(-G2565*(F2566-F2565))</f>
        <v>0.671719544224574</v>
      </c>
      <c r="I2566" s="38" t="n">
        <f aca="false">H2565-H2566</f>
        <v>8.71703668153812E-005</v>
      </c>
      <c r="J2566" s="39" t="n">
        <f aca="false">INDEX('Default Prob'!$C$3:$C$20, _xlfn.IFNA(MATCH(F2566, 'Default Prob'!$B$3:$B$20, 1), 1))</f>
        <v>-0.0015</v>
      </c>
      <c r="K2566" s="40" t="n">
        <f aca="false">1/((1+J2566)^F2566)</f>
        <v>1.01481789905587</v>
      </c>
      <c r="L2566" s="41" t="n">
        <f aca="false">IF(AND(D2566, A2566 &lt;= $G$2), $D$5*$D$2*(A2566-E2566)/365.25, 0)</f>
        <v>0</v>
      </c>
      <c r="M2566" s="41" t="n">
        <f aca="false">IF(A2566&lt;=$G$2, $D$5*$D$2*(A2566-E2566)/365.25, 0)</f>
        <v>0</v>
      </c>
      <c r="N2566" s="42" t="n">
        <f aca="false">(L2566*H2566 + M2566*I2566) * K2566</f>
        <v>0</v>
      </c>
      <c r="O2566" s="43" t="n">
        <f aca="false">IF(A2566&lt;=$G$2, $D$2*(1-$D$3), 0)</f>
        <v>0</v>
      </c>
      <c r="P2566" s="44" t="n">
        <f aca="false">O2566*I2566*K2566</f>
        <v>0</v>
      </c>
    </row>
    <row r="2567" customFormat="false" ht="15" hidden="false" customHeight="false" outlineLevel="0" collapsed="false">
      <c r="A2567" s="4" t="n">
        <f aca="false">WORKDAY(A2566, 1)</f>
        <v>47476</v>
      </c>
      <c r="B2567" s="33" t="n">
        <f aca="false">DATE(2000, MONTH(A2567), DAY(A2567))</f>
        <v>36884</v>
      </c>
      <c r="C2567" s="33" t="n">
        <f aca="false">VLOOKUP(B2567, $R$9:$S$13, 2)</f>
        <v>36605</v>
      </c>
      <c r="D2567" s="34" t="n">
        <f aca="false">IF(OR(C2567=B2567, AND(C2567&lt;&gt;C2566, C2566&gt;B2566)), 1, 0)</f>
        <v>0</v>
      </c>
      <c r="E2567" s="4" t="n">
        <f aca="false" t="array" ref="E2567:E2567">INDEX($A$9:A2566, MAX(IF($D$9:D2566=1, ROW(D$9:$D2566)-ROW($D$9)+1, 0)))</f>
        <v>47472</v>
      </c>
      <c r="F2567" s="36" t="n">
        <f aca="false">(A2567-$A$2)/365.25</f>
        <v>9.80698151950719</v>
      </c>
      <c r="G2567" s="37" t="n">
        <f aca="false">INDEX('Default Prob'!$P$5:$P$14,MIN(1+_xlfn.IFNA(MATCH(F2567,'Default Prob'!$F$5:$F$14,1),0),COUNT('Default Prob'!$P$5:$P$14)))</f>
        <v>0.0473961358254833</v>
      </c>
      <c r="H2567" s="37" t="n">
        <f aca="false">H2566*EXP(-G2566*(F2567-F2566))</f>
        <v>0.671458100983071</v>
      </c>
      <c r="I2567" s="38" t="n">
        <f aca="false">H2566-H2567</f>
        <v>0.000261443241503123</v>
      </c>
      <c r="J2567" s="39" t="n">
        <f aca="false">INDEX('Default Prob'!$C$3:$C$20, _xlfn.IFNA(MATCH(F2567, 'Default Prob'!$B$3:$B$20, 1), 1))</f>
        <v>-0.0015</v>
      </c>
      <c r="K2567" s="40" t="n">
        <f aca="false">1/((1+J2567)^F2567)</f>
        <v>1.01483041140948</v>
      </c>
      <c r="L2567" s="41" t="n">
        <f aca="false">IF(AND(D2567, A2567 &lt;= $G$2), $D$5*$D$2*(A2567-E2567)/365.25, 0)</f>
        <v>0</v>
      </c>
      <c r="M2567" s="41" t="n">
        <f aca="false">IF(A2567&lt;=$G$2, $D$5*$D$2*(A2567-E2567)/365.25, 0)</f>
        <v>0</v>
      </c>
      <c r="N2567" s="42" t="n">
        <f aca="false">(L2567*H2567 + M2567*I2567) * K2567</f>
        <v>0</v>
      </c>
      <c r="O2567" s="43" t="n">
        <f aca="false">IF(A2567&lt;=$G$2, $D$2*(1-$D$3), 0)</f>
        <v>0</v>
      </c>
      <c r="P2567" s="44" t="n">
        <f aca="false">O2567*I2567*K2567</f>
        <v>0</v>
      </c>
    </row>
    <row r="2568" customFormat="false" ht="15" hidden="false" customHeight="false" outlineLevel="0" collapsed="false">
      <c r="A2568" s="4" t="n">
        <f aca="false">WORKDAY(A2567, 1)</f>
        <v>47477</v>
      </c>
      <c r="B2568" s="33" t="n">
        <f aca="false">DATE(2000, MONTH(A2568), DAY(A2568))</f>
        <v>36885</v>
      </c>
      <c r="C2568" s="33" t="n">
        <f aca="false">VLOOKUP(B2568, $R$9:$S$13, 2)</f>
        <v>36605</v>
      </c>
      <c r="D2568" s="34" t="n">
        <f aca="false">IF(OR(C2568=B2568, AND(C2568&lt;&gt;C2567, C2567&gt;B2567)), 1, 0)</f>
        <v>0</v>
      </c>
      <c r="E2568" s="4" t="n">
        <f aca="false" t="array" ref="E2568:E2568">INDEX($A$9:A2567, MAX(IF($D$9:D2567=1, ROW(D$9:$D2567)-ROW($D$9)+1, 0)))</f>
        <v>47472</v>
      </c>
      <c r="F2568" s="36" t="n">
        <f aca="false">(A2568-$A$2)/365.25</f>
        <v>9.80971937029432</v>
      </c>
      <c r="G2568" s="37" t="n">
        <f aca="false">INDEX('Default Prob'!$P$5:$P$14,MIN(1+_xlfn.IFNA(MATCH(F2568,'Default Prob'!$F$5:$F$14,1),0),COUNT('Default Prob'!$P$5:$P$14)))</f>
        <v>0.0473961358254833</v>
      </c>
      <c r="H2568" s="37" t="n">
        <f aca="false">H2567*EXP(-G2567*(F2568-F2567))</f>
        <v>0.671370975850659</v>
      </c>
      <c r="I2568" s="38" t="n">
        <f aca="false">H2567-H2568</f>
        <v>8.71251324117139E-005</v>
      </c>
      <c r="J2568" s="39" t="n">
        <f aca="false">INDEX('Default Prob'!$C$3:$C$20, _xlfn.IFNA(MATCH(F2568, 'Default Prob'!$B$3:$B$20, 1), 1))</f>
        <v>-0.0015</v>
      </c>
      <c r="K2568" s="40" t="n">
        <f aca="false">1/((1+J2568)^F2568)</f>
        <v>1.01483458222831</v>
      </c>
      <c r="L2568" s="41" t="n">
        <f aca="false">IF(AND(D2568, A2568 &lt;= $G$2), $D$5*$D$2*(A2568-E2568)/365.25, 0)</f>
        <v>0</v>
      </c>
      <c r="M2568" s="41" t="n">
        <f aca="false">IF(A2568&lt;=$G$2, $D$5*$D$2*(A2568-E2568)/365.25, 0)</f>
        <v>0</v>
      </c>
      <c r="N2568" s="42" t="n">
        <f aca="false">(L2568*H2568 + M2568*I2568) * K2568</f>
        <v>0</v>
      </c>
      <c r="O2568" s="43" t="n">
        <f aca="false">IF(A2568&lt;=$G$2, $D$2*(1-$D$3), 0)</f>
        <v>0</v>
      </c>
      <c r="P2568" s="44" t="n">
        <f aca="false">O2568*I2568*K2568</f>
        <v>0</v>
      </c>
    </row>
    <row r="2569" customFormat="false" ht="15" hidden="false" customHeight="false" outlineLevel="0" collapsed="false">
      <c r="A2569" s="4" t="n">
        <f aca="false">WORKDAY(A2568, 1)</f>
        <v>47478</v>
      </c>
      <c r="B2569" s="33" t="n">
        <f aca="false">DATE(2000, MONTH(A2569), DAY(A2569))</f>
        <v>36886</v>
      </c>
      <c r="C2569" s="33" t="n">
        <f aca="false">VLOOKUP(B2569, $R$9:$S$13, 2)</f>
        <v>36605</v>
      </c>
      <c r="D2569" s="34" t="n">
        <f aca="false">IF(OR(C2569=B2569, AND(C2569&lt;&gt;C2568, C2568&gt;B2568)), 1, 0)</f>
        <v>0</v>
      </c>
      <c r="E2569" s="4" t="n">
        <f aca="false" t="array" ref="E2569:E2569">INDEX($A$9:A2568, MAX(IF($D$9:D2568=1, ROW(D$9:$D2568)-ROW($D$9)+1, 0)))</f>
        <v>47472</v>
      </c>
      <c r="F2569" s="36" t="n">
        <f aca="false">(A2569-$A$2)/365.25</f>
        <v>9.81245722108145</v>
      </c>
      <c r="G2569" s="37" t="n">
        <f aca="false">INDEX('Default Prob'!$P$5:$P$14,MIN(1+_xlfn.IFNA(MATCH(F2569,'Default Prob'!$F$5:$F$14,1),0),COUNT('Default Prob'!$P$5:$P$14)))</f>
        <v>0.0473961358254833</v>
      </c>
      <c r="H2569" s="37" t="n">
        <f aca="false">H2568*EXP(-G2568*(F2569-F2568))</f>
        <v>0.67128386202318</v>
      </c>
      <c r="I2569" s="38" t="n">
        <f aca="false">H2568-H2569</f>
        <v>8.71138274788352E-005</v>
      </c>
      <c r="J2569" s="39" t="n">
        <f aca="false">INDEX('Default Prob'!$C$3:$C$20, _xlfn.IFNA(MATCH(F2569, 'Default Prob'!$B$3:$B$20, 1), 1))</f>
        <v>-0.0015</v>
      </c>
      <c r="K2569" s="40" t="n">
        <f aca="false">1/((1+J2569)^F2569)</f>
        <v>1.01483875306427</v>
      </c>
      <c r="L2569" s="41" t="n">
        <f aca="false">IF(AND(D2569, A2569 &lt;= $G$2), $D$5*$D$2*(A2569-E2569)/365.25, 0)</f>
        <v>0</v>
      </c>
      <c r="M2569" s="41" t="n">
        <f aca="false">IF(A2569&lt;=$G$2, $D$5*$D$2*(A2569-E2569)/365.25, 0)</f>
        <v>0</v>
      </c>
      <c r="N2569" s="42" t="n">
        <f aca="false">(L2569*H2569 + M2569*I2569) * K2569</f>
        <v>0</v>
      </c>
      <c r="O2569" s="43" t="n">
        <f aca="false">IF(A2569&lt;=$G$2, $D$2*(1-$D$3), 0)</f>
        <v>0</v>
      </c>
      <c r="P2569" s="44" t="n">
        <f aca="false">O2569*I2569*K2569</f>
        <v>0</v>
      </c>
    </row>
    <row r="2570" customFormat="false" ht="15" hidden="false" customHeight="false" outlineLevel="0" collapsed="false">
      <c r="A2570" s="4" t="n">
        <f aca="false">WORKDAY(A2569, 1)</f>
        <v>47479</v>
      </c>
      <c r="B2570" s="33" t="n">
        <f aca="false">DATE(2000, MONTH(A2570), DAY(A2570))</f>
        <v>36887</v>
      </c>
      <c r="C2570" s="33" t="n">
        <f aca="false">VLOOKUP(B2570, $R$9:$S$13, 2)</f>
        <v>36605</v>
      </c>
      <c r="D2570" s="34" t="n">
        <f aca="false">IF(OR(C2570=B2570, AND(C2570&lt;&gt;C2569, C2569&gt;B2569)), 1, 0)</f>
        <v>0</v>
      </c>
      <c r="E2570" s="4" t="n">
        <f aca="false" t="array" ref="E2570:E2570">INDEX($A$9:A2569, MAX(IF($D$9:D2569=1, ROW(D$9:$D2569)-ROW($D$9)+1, 0)))</f>
        <v>47472</v>
      </c>
      <c r="F2570" s="36" t="n">
        <f aca="false">(A2570-$A$2)/365.25</f>
        <v>9.81519507186858</v>
      </c>
      <c r="G2570" s="37" t="n">
        <f aca="false">INDEX('Default Prob'!$P$5:$P$14,MIN(1+_xlfn.IFNA(MATCH(F2570,'Default Prob'!$F$5:$F$14,1),0),COUNT('Default Prob'!$P$5:$P$14)))</f>
        <v>0.0473961358254833</v>
      </c>
      <c r="H2570" s="37" t="n">
        <f aca="false">H2569*EXP(-G2569*(F2570-F2569))</f>
        <v>0.671196759499167</v>
      </c>
      <c r="I2570" s="38" t="n">
        <f aca="false">H2569-H2570</f>
        <v>8.71025240130052E-005</v>
      </c>
      <c r="J2570" s="39" t="n">
        <f aca="false">INDEX('Default Prob'!$C$3:$C$20, _xlfn.IFNA(MATCH(F2570, 'Default Prob'!$B$3:$B$20, 1), 1))</f>
        <v>-0.0015</v>
      </c>
      <c r="K2570" s="40" t="n">
        <f aca="false">1/((1+J2570)^F2570)</f>
        <v>1.01484292391737</v>
      </c>
      <c r="L2570" s="41" t="n">
        <f aca="false">IF(AND(D2570, A2570 &lt;= $G$2), $D$5*$D$2*(A2570-E2570)/365.25, 0)</f>
        <v>0</v>
      </c>
      <c r="M2570" s="41" t="n">
        <f aca="false">IF(A2570&lt;=$G$2, $D$5*$D$2*(A2570-E2570)/365.25, 0)</f>
        <v>0</v>
      </c>
      <c r="N2570" s="42" t="n">
        <f aca="false">(L2570*H2570 + M2570*I2570) * K2570</f>
        <v>0</v>
      </c>
      <c r="O2570" s="43" t="n">
        <f aca="false">IF(A2570&lt;=$G$2, $D$2*(1-$D$3), 0)</f>
        <v>0</v>
      </c>
      <c r="P2570" s="44" t="n">
        <f aca="false">O2570*I2570*K2570</f>
        <v>0</v>
      </c>
    </row>
    <row r="2571" customFormat="false" ht="15" hidden="false" customHeight="false" outlineLevel="0" collapsed="false">
      <c r="A2571" s="4" t="n">
        <f aca="false">WORKDAY(A2570, 1)</f>
        <v>47480</v>
      </c>
      <c r="B2571" s="33" t="n">
        <f aca="false">DATE(2000, MONTH(A2571), DAY(A2571))</f>
        <v>36888</v>
      </c>
      <c r="C2571" s="33" t="n">
        <f aca="false">VLOOKUP(B2571, $R$9:$S$13, 2)</f>
        <v>36605</v>
      </c>
      <c r="D2571" s="34" t="n">
        <f aca="false">IF(OR(C2571=B2571, AND(C2571&lt;&gt;C2570, C2570&gt;B2570)), 1, 0)</f>
        <v>0</v>
      </c>
      <c r="E2571" s="4" t="n">
        <f aca="false" t="array" ref="E2571:E2571">INDEX($A$9:A2570, MAX(IF($D$9:D2570=1, ROW(D$9:$D2570)-ROW($D$9)+1, 0)))</f>
        <v>47472</v>
      </c>
      <c r="F2571" s="36" t="n">
        <f aca="false">(A2571-$A$2)/365.25</f>
        <v>9.81793292265571</v>
      </c>
      <c r="G2571" s="37" t="n">
        <f aca="false">INDEX('Default Prob'!$P$5:$P$14,MIN(1+_xlfn.IFNA(MATCH(F2571,'Default Prob'!$F$5:$F$14,1),0),COUNT('Default Prob'!$P$5:$P$14)))</f>
        <v>0.0473961358254833</v>
      </c>
      <c r="H2571" s="37" t="n">
        <f aca="false">H2570*EXP(-G2570*(F2571-F2570))</f>
        <v>0.671109668277154</v>
      </c>
      <c r="I2571" s="38" t="n">
        <f aca="false">H2570-H2571</f>
        <v>8.70912220136688E-005</v>
      </c>
      <c r="J2571" s="39" t="n">
        <f aca="false">INDEX('Default Prob'!$C$3:$C$20, _xlfn.IFNA(MATCH(F2571, 'Default Prob'!$B$3:$B$20, 1), 1))</f>
        <v>-0.0015</v>
      </c>
      <c r="K2571" s="40" t="n">
        <f aca="false">1/((1+J2571)^F2571)</f>
        <v>1.01484709478762</v>
      </c>
      <c r="L2571" s="41" t="n">
        <f aca="false">IF(AND(D2571, A2571 &lt;= $G$2), $D$5*$D$2*(A2571-E2571)/365.25, 0)</f>
        <v>0</v>
      </c>
      <c r="M2571" s="41" t="n">
        <f aca="false">IF(A2571&lt;=$G$2, $D$5*$D$2*(A2571-E2571)/365.25, 0)</f>
        <v>0</v>
      </c>
      <c r="N2571" s="42" t="n">
        <f aca="false">(L2571*H2571 + M2571*I2571) * K2571</f>
        <v>0</v>
      </c>
      <c r="O2571" s="43" t="n">
        <f aca="false">IF(A2571&lt;=$G$2, $D$2*(1-$D$3), 0)</f>
        <v>0</v>
      </c>
      <c r="P2571" s="44" t="n">
        <f aca="false">O2571*I2571*K2571</f>
        <v>0</v>
      </c>
    </row>
    <row r="2572" customFormat="false" ht="15" hidden="false" customHeight="false" outlineLevel="0" collapsed="false">
      <c r="A2572" s="4" t="n">
        <f aca="false">WORKDAY(A2571, 1)</f>
        <v>47483</v>
      </c>
      <c r="B2572" s="33" t="n">
        <f aca="false">DATE(2000, MONTH(A2572), DAY(A2572))</f>
        <v>36891</v>
      </c>
      <c r="C2572" s="33" t="n">
        <f aca="false">VLOOKUP(B2572, $R$9:$S$13, 2)</f>
        <v>36605</v>
      </c>
      <c r="D2572" s="34" t="n">
        <f aca="false">IF(OR(C2572=B2572, AND(C2572&lt;&gt;C2571, C2571&gt;B2571)), 1, 0)</f>
        <v>0</v>
      </c>
      <c r="E2572" s="4" t="n">
        <f aca="false" t="array" ref="E2572:E2572">INDEX($A$9:A2571, MAX(IF($D$9:D2571=1, ROW(D$9:$D2571)-ROW($D$9)+1, 0)))</f>
        <v>47472</v>
      </c>
      <c r="F2572" s="36" t="n">
        <f aca="false">(A2572-$A$2)/365.25</f>
        <v>9.82614647501711</v>
      </c>
      <c r="G2572" s="37" t="n">
        <f aca="false">INDEX('Default Prob'!$P$5:$P$14,MIN(1+_xlfn.IFNA(MATCH(F2572,'Default Prob'!$F$5:$F$14,1),0),COUNT('Default Prob'!$P$5:$P$14)))</f>
        <v>0.0473961358254833</v>
      </c>
      <c r="H2572" s="37" t="n">
        <f aca="false">H2571*EXP(-G2571*(F2572-F2571))</f>
        <v>0.670848462408444</v>
      </c>
      <c r="I2572" s="38" t="n">
        <f aca="false">H2571-H2572</f>
        <v>0.000261205868709813</v>
      </c>
      <c r="J2572" s="39" t="n">
        <f aca="false">INDEX('Default Prob'!$C$3:$C$20, _xlfn.IFNA(MATCH(F2572, 'Default Prob'!$B$3:$B$20, 1), 1))</f>
        <v>-0.0015</v>
      </c>
      <c r="K2572" s="40" t="n">
        <f aca="false">1/((1+J2572)^F2572)</f>
        <v>1.01485960750121</v>
      </c>
      <c r="L2572" s="41" t="n">
        <f aca="false">IF(AND(D2572, A2572 &lt;= $G$2), $D$5*$D$2*(A2572-E2572)/365.25, 0)</f>
        <v>0</v>
      </c>
      <c r="M2572" s="41" t="n">
        <f aca="false">IF(A2572&lt;=$G$2, $D$5*$D$2*(A2572-E2572)/365.25, 0)</f>
        <v>0</v>
      </c>
      <c r="N2572" s="42" t="n">
        <f aca="false">(L2572*H2572 + M2572*I2572) * K2572</f>
        <v>0</v>
      </c>
      <c r="O2572" s="43" t="n">
        <f aca="false">IF(A2572&lt;=$G$2, $D$2*(1-$D$3), 0)</f>
        <v>0</v>
      </c>
      <c r="P2572" s="44" t="n">
        <f aca="false">O2572*I2572*K2572</f>
        <v>0</v>
      </c>
    </row>
    <row r="2573" customFormat="false" ht="15" hidden="false" customHeight="false" outlineLevel="0" collapsed="false">
      <c r="A2573" s="4" t="n">
        <f aca="false">WORKDAY(A2572, 1)</f>
        <v>47484</v>
      </c>
      <c r="B2573" s="33" t="n">
        <f aca="false">DATE(2000, MONTH(A2573), DAY(A2573))</f>
        <v>36526</v>
      </c>
      <c r="C2573" s="33" t="n">
        <f aca="false">VLOOKUP(B2573, $R$9:$S$13, 2)</f>
        <v>36605</v>
      </c>
      <c r="D2573" s="34" t="n">
        <f aca="false">IF(OR(C2573=B2573, AND(C2573&lt;&gt;C2572, C2572&gt;B2572)), 1, 0)</f>
        <v>0</v>
      </c>
      <c r="E2573" s="4" t="n">
        <f aca="false" t="array" ref="E2573:E2573">INDEX($A$9:A2572, MAX(IF($D$9:D2572=1, ROW(D$9:$D2572)-ROW($D$9)+1, 0)))</f>
        <v>47472</v>
      </c>
      <c r="F2573" s="36" t="n">
        <f aca="false">(A2573-$A$2)/365.25</f>
        <v>9.82888432580424</v>
      </c>
      <c r="G2573" s="37" t="n">
        <f aca="false">INDEX('Default Prob'!$P$5:$P$14,MIN(1+_xlfn.IFNA(MATCH(F2573,'Default Prob'!$F$5:$F$14,1),0),COUNT('Default Prob'!$P$5:$P$14)))</f>
        <v>0.0473961358254833</v>
      </c>
      <c r="H2573" s="37" t="n">
        <f aca="false">H2572*EXP(-G2572*(F2573-F2572))</f>
        <v>0.670761416379764</v>
      </c>
      <c r="I2573" s="38" t="n">
        <f aca="false">H2572-H2573</f>
        <v>8.70460286798158E-005</v>
      </c>
      <c r="J2573" s="39" t="n">
        <f aca="false">INDEX('Default Prob'!$C$3:$C$20, _xlfn.IFNA(MATCH(F2573, 'Default Prob'!$B$3:$B$20, 1), 1))</f>
        <v>-0.0015</v>
      </c>
      <c r="K2573" s="40" t="n">
        <f aca="false">1/((1+J2573)^F2573)</f>
        <v>1.01486377844003</v>
      </c>
      <c r="L2573" s="41" t="n">
        <f aca="false">IF(AND(D2573, A2573 &lt;= $G$2), $D$5*$D$2*(A2573-E2573)/365.25, 0)</f>
        <v>0</v>
      </c>
      <c r="M2573" s="41" t="n">
        <f aca="false">IF(A2573&lt;=$G$2, $D$5*$D$2*(A2573-E2573)/365.25, 0)</f>
        <v>0</v>
      </c>
      <c r="N2573" s="42" t="n">
        <f aca="false">(L2573*H2573 + M2573*I2573) * K2573</f>
        <v>0</v>
      </c>
      <c r="O2573" s="43" t="n">
        <f aca="false">IF(A2573&lt;=$G$2, $D$2*(1-$D$3), 0)</f>
        <v>0</v>
      </c>
      <c r="P2573" s="44" t="n">
        <f aca="false">O2573*I2573*K2573</f>
        <v>0</v>
      </c>
    </row>
    <row r="2574" customFormat="false" ht="15" hidden="false" customHeight="false" outlineLevel="0" collapsed="false">
      <c r="A2574" s="4" t="n">
        <f aca="false">WORKDAY(A2573, 1)</f>
        <v>47485</v>
      </c>
      <c r="B2574" s="33" t="n">
        <f aca="false">DATE(2000, MONTH(A2574), DAY(A2574))</f>
        <v>36527</v>
      </c>
      <c r="C2574" s="33" t="n">
        <f aca="false">VLOOKUP(B2574, $R$9:$S$13, 2)</f>
        <v>36605</v>
      </c>
      <c r="D2574" s="34" t="n">
        <f aca="false">IF(OR(C2574=B2574, AND(C2574&lt;&gt;C2573, C2573&gt;B2573)), 1, 0)</f>
        <v>0</v>
      </c>
      <c r="E2574" s="4" t="n">
        <f aca="false" t="array" ref="E2574:E2574">INDEX($A$9:A2573, MAX(IF($D$9:D2573=1, ROW(D$9:$D2573)-ROW($D$9)+1, 0)))</f>
        <v>47472</v>
      </c>
      <c r="F2574" s="36" t="n">
        <f aca="false">(A2574-$A$2)/365.25</f>
        <v>9.83162217659138</v>
      </c>
      <c r="G2574" s="37" t="n">
        <f aca="false">INDEX('Default Prob'!$P$5:$P$14,MIN(1+_xlfn.IFNA(MATCH(F2574,'Default Prob'!$F$5:$F$14,1),0),COUNT('Default Prob'!$P$5:$P$14)))</f>
        <v>0.0473961358254833</v>
      </c>
      <c r="H2574" s="37" t="n">
        <f aca="false">H2573*EXP(-G2573*(F2574-F2573))</f>
        <v>0.670674381645753</v>
      </c>
      <c r="I2574" s="38" t="n">
        <f aca="false">H2573-H2574</f>
        <v>8.7034734011171E-005</v>
      </c>
      <c r="J2574" s="39" t="n">
        <f aca="false">INDEX('Default Prob'!$C$3:$C$20, _xlfn.IFNA(MATCH(F2574, 'Default Prob'!$B$3:$B$20, 1), 1))</f>
        <v>-0.0015</v>
      </c>
      <c r="K2574" s="40" t="n">
        <f aca="false">1/((1+J2574)^F2574)</f>
        <v>1.01486794939598</v>
      </c>
      <c r="L2574" s="41" t="n">
        <f aca="false">IF(AND(D2574, A2574 &lt;= $G$2), $D$5*$D$2*(A2574-E2574)/365.25, 0)</f>
        <v>0</v>
      </c>
      <c r="M2574" s="41" t="n">
        <f aca="false">IF(A2574&lt;=$G$2, $D$5*$D$2*(A2574-E2574)/365.25, 0)</f>
        <v>0</v>
      </c>
      <c r="N2574" s="42" t="n">
        <f aca="false">(L2574*H2574 + M2574*I2574) * K2574</f>
        <v>0</v>
      </c>
      <c r="O2574" s="43" t="n">
        <f aca="false">IF(A2574&lt;=$G$2, $D$2*(1-$D$3), 0)</f>
        <v>0</v>
      </c>
      <c r="P2574" s="44" t="n">
        <f aca="false">O2574*I2574*K2574</f>
        <v>0</v>
      </c>
    </row>
    <row r="2575" customFormat="false" ht="15" hidden="false" customHeight="false" outlineLevel="0" collapsed="false">
      <c r="A2575" s="4" t="n">
        <f aca="false">WORKDAY(A2574, 1)</f>
        <v>47486</v>
      </c>
      <c r="B2575" s="33" t="n">
        <f aca="false">DATE(2000, MONTH(A2575), DAY(A2575))</f>
        <v>36528</v>
      </c>
      <c r="C2575" s="33" t="n">
        <f aca="false">VLOOKUP(B2575, $R$9:$S$13, 2)</f>
        <v>36605</v>
      </c>
      <c r="D2575" s="34" t="n">
        <f aca="false">IF(OR(C2575=B2575, AND(C2575&lt;&gt;C2574, C2574&gt;B2574)), 1, 0)</f>
        <v>0</v>
      </c>
      <c r="E2575" s="4" t="n">
        <f aca="false" t="array" ref="E2575:E2575">INDEX($A$9:A2574, MAX(IF($D$9:D2574=1, ROW(D$9:$D2574)-ROW($D$9)+1, 0)))</f>
        <v>47472</v>
      </c>
      <c r="F2575" s="36" t="n">
        <f aca="false">(A2575-$A$2)/365.25</f>
        <v>9.83436002737851</v>
      </c>
      <c r="G2575" s="37" t="n">
        <f aca="false">INDEX('Default Prob'!$P$5:$P$14,MIN(1+_xlfn.IFNA(MATCH(F2575,'Default Prob'!$F$5:$F$14,1),0),COUNT('Default Prob'!$P$5:$P$14)))</f>
        <v>0.0473961358254833</v>
      </c>
      <c r="H2575" s="37" t="n">
        <f aca="false">H2574*EXP(-G2574*(F2575-F2574))</f>
        <v>0.670587358204945</v>
      </c>
      <c r="I2575" s="38" t="n">
        <f aca="false">H2574-H2575</f>
        <v>8.70234408080206E-005</v>
      </c>
      <c r="J2575" s="39" t="n">
        <f aca="false">INDEX('Default Prob'!$C$3:$C$20, _xlfn.IFNA(MATCH(F2575, 'Default Prob'!$B$3:$B$20, 1), 1))</f>
        <v>-0.0015</v>
      </c>
      <c r="K2575" s="40" t="n">
        <f aca="false">1/((1+J2575)^F2575)</f>
        <v>1.01487212036908</v>
      </c>
      <c r="L2575" s="41" t="n">
        <f aca="false">IF(AND(D2575, A2575 &lt;= $G$2), $D$5*$D$2*(A2575-E2575)/365.25, 0)</f>
        <v>0</v>
      </c>
      <c r="M2575" s="41" t="n">
        <f aca="false">IF(A2575&lt;=$G$2, $D$5*$D$2*(A2575-E2575)/365.25, 0)</f>
        <v>0</v>
      </c>
      <c r="N2575" s="42" t="n">
        <f aca="false">(L2575*H2575 + M2575*I2575) * K2575</f>
        <v>0</v>
      </c>
      <c r="O2575" s="43" t="n">
        <f aca="false">IF(A2575&lt;=$G$2, $D$2*(1-$D$3), 0)</f>
        <v>0</v>
      </c>
      <c r="P2575" s="44" t="n">
        <f aca="false">O2575*I2575*K2575</f>
        <v>0</v>
      </c>
    </row>
    <row r="2576" customFormat="false" ht="15" hidden="false" customHeight="false" outlineLevel="0" collapsed="false">
      <c r="A2576" s="4" t="n">
        <f aca="false">WORKDAY(A2575, 1)</f>
        <v>47487</v>
      </c>
      <c r="B2576" s="33" t="n">
        <f aca="false">DATE(2000, MONTH(A2576), DAY(A2576))</f>
        <v>36529</v>
      </c>
      <c r="C2576" s="33" t="n">
        <f aca="false">VLOOKUP(B2576, $R$9:$S$13, 2)</f>
        <v>36605</v>
      </c>
      <c r="D2576" s="34" t="n">
        <f aca="false">IF(OR(C2576=B2576, AND(C2576&lt;&gt;C2575, C2575&gt;B2575)), 1, 0)</f>
        <v>0</v>
      </c>
      <c r="E2576" s="4" t="n">
        <f aca="false" t="array" ref="E2576:E2576">INDEX($A$9:A2575, MAX(IF($D$9:D2575=1, ROW(D$9:$D2575)-ROW($D$9)+1, 0)))</f>
        <v>47472</v>
      </c>
      <c r="F2576" s="36" t="n">
        <f aca="false">(A2576-$A$2)/365.25</f>
        <v>9.83709787816564</v>
      </c>
      <c r="G2576" s="37" t="n">
        <f aca="false">INDEX('Default Prob'!$P$5:$P$14,MIN(1+_xlfn.IFNA(MATCH(F2576,'Default Prob'!$F$5:$F$14,1),0),COUNT('Default Prob'!$P$5:$P$14)))</f>
        <v>0.0473961358254833</v>
      </c>
      <c r="H2576" s="37" t="n">
        <f aca="false">H2575*EXP(-G2575*(F2576-F2575))</f>
        <v>0.670500346055875</v>
      </c>
      <c r="I2576" s="38" t="n">
        <f aca="false">H2575-H2576</f>
        <v>8.70121490702536E-005</v>
      </c>
      <c r="J2576" s="39" t="n">
        <f aca="false">INDEX('Default Prob'!$C$3:$C$20, _xlfn.IFNA(MATCH(F2576, 'Default Prob'!$B$3:$B$20, 1), 1))</f>
        <v>-0.0015</v>
      </c>
      <c r="K2576" s="40" t="n">
        <f aca="false">1/((1+J2576)^F2576)</f>
        <v>1.01487629135932</v>
      </c>
      <c r="L2576" s="41" t="n">
        <f aca="false">IF(AND(D2576, A2576 &lt;= $G$2), $D$5*$D$2*(A2576-E2576)/365.25, 0)</f>
        <v>0</v>
      </c>
      <c r="M2576" s="41" t="n">
        <f aca="false">IF(A2576&lt;=$G$2, $D$5*$D$2*(A2576-E2576)/365.25, 0)</f>
        <v>0</v>
      </c>
      <c r="N2576" s="42" t="n">
        <f aca="false">(L2576*H2576 + M2576*I2576) * K2576</f>
        <v>0</v>
      </c>
      <c r="O2576" s="43" t="n">
        <f aca="false">IF(A2576&lt;=$G$2, $D$2*(1-$D$3), 0)</f>
        <v>0</v>
      </c>
      <c r="P2576" s="44" t="n">
        <f aca="false">O2576*I2576*K2576</f>
        <v>0</v>
      </c>
    </row>
    <row r="2577" customFormat="false" ht="15" hidden="false" customHeight="false" outlineLevel="0" collapsed="false">
      <c r="A2577" s="4" t="n">
        <f aca="false">WORKDAY(A2576, 1)</f>
        <v>47490</v>
      </c>
      <c r="B2577" s="33" t="n">
        <f aca="false">DATE(2000, MONTH(A2577), DAY(A2577))</f>
        <v>36532</v>
      </c>
      <c r="C2577" s="33" t="n">
        <f aca="false">VLOOKUP(B2577, $R$9:$S$13, 2)</f>
        <v>36605</v>
      </c>
      <c r="D2577" s="34" t="n">
        <f aca="false">IF(OR(C2577=B2577, AND(C2577&lt;&gt;C2576, C2576&gt;B2576)), 1, 0)</f>
        <v>0</v>
      </c>
      <c r="E2577" s="4" t="n">
        <f aca="false" t="array" ref="E2577:E2577">INDEX($A$9:A2576, MAX(IF($D$9:D2576=1, ROW(D$9:$D2576)-ROW($D$9)+1, 0)))</f>
        <v>47472</v>
      </c>
      <c r="F2577" s="36" t="n">
        <f aca="false">(A2577-$A$2)/365.25</f>
        <v>9.84531143052704</v>
      </c>
      <c r="G2577" s="37" t="n">
        <f aca="false">INDEX('Default Prob'!$P$5:$P$14,MIN(1+_xlfn.IFNA(MATCH(F2577,'Default Prob'!$F$5:$F$14,1),0),COUNT('Default Prob'!$P$5:$P$14)))</f>
        <v>0.0473961358254833</v>
      </c>
      <c r="H2577" s="37" t="n">
        <f aca="false">H2576*EXP(-G2576*(F2577-F2576))</f>
        <v>0.67023937734444</v>
      </c>
      <c r="I2577" s="38" t="n">
        <f aca="false">H2576-H2577</f>
        <v>0.000260968711434884</v>
      </c>
      <c r="J2577" s="39" t="n">
        <f aca="false">INDEX('Default Prob'!$C$3:$C$20, _xlfn.IFNA(MATCH(F2577, 'Default Prob'!$B$3:$B$20, 1), 1))</f>
        <v>-0.0015</v>
      </c>
      <c r="K2577" s="40" t="n">
        <f aca="false">1/((1+J2577)^F2577)</f>
        <v>1.0148888044329</v>
      </c>
      <c r="L2577" s="41" t="n">
        <f aca="false">IF(AND(D2577, A2577 &lt;= $G$2), $D$5*$D$2*(A2577-E2577)/365.25, 0)</f>
        <v>0</v>
      </c>
      <c r="M2577" s="41" t="n">
        <f aca="false">IF(A2577&lt;=$G$2, $D$5*$D$2*(A2577-E2577)/365.25, 0)</f>
        <v>0</v>
      </c>
      <c r="N2577" s="42" t="n">
        <f aca="false">(L2577*H2577 + M2577*I2577) * K2577</f>
        <v>0</v>
      </c>
      <c r="O2577" s="43" t="n">
        <f aca="false">IF(A2577&lt;=$G$2, $D$2*(1-$D$3), 0)</f>
        <v>0</v>
      </c>
      <c r="P2577" s="44" t="n">
        <f aca="false">O2577*I2577*K2577</f>
        <v>0</v>
      </c>
    </row>
    <row r="2578" customFormat="false" ht="15" hidden="false" customHeight="false" outlineLevel="0" collapsed="false">
      <c r="A2578" s="4" t="n">
        <f aca="false">WORKDAY(A2577, 1)</f>
        <v>47491</v>
      </c>
      <c r="B2578" s="33" t="n">
        <f aca="false">DATE(2000, MONTH(A2578), DAY(A2578))</f>
        <v>36533</v>
      </c>
      <c r="C2578" s="33" t="n">
        <f aca="false">VLOOKUP(B2578, $R$9:$S$13, 2)</f>
        <v>36605</v>
      </c>
      <c r="D2578" s="34" t="n">
        <f aca="false">IF(OR(C2578=B2578, AND(C2578&lt;&gt;C2577, C2577&gt;B2577)), 1, 0)</f>
        <v>0</v>
      </c>
      <c r="E2578" s="4" t="n">
        <f aca="false" t="array" ref="E2578:E2578">INDEX($A$9:A2577, MAX(IF($D$9:D2577=1, ROW(D$9:$D2577)-ROW($D$9)+1, 0)))</f>
        <v>47472</v>
      </c>
      <c r="F2578" s="36" t="n">
        <f aca="false">(A2578-$A$2)/365.25</f>
        <v>9.84804928131417</v>
      </c>
      <c r="G2578" s="37" t="n">
        <f aca="false">INDEX('Default Prob'!$P$5:$P$14,MIN(1+_xlfn.IFNA(MATCH(F2578,'Default Prob'!$F$5:$F$14,1),0),COUNT('Default Prob'!$P$5:$P$14)))</f>
        <v>0.0473961358254833</v>
      </c>
      <c r="H2578" s="37" t="n">
        <f aca="false">H2577*EXP(-G2577*(F2578-F2577))</f>
        <v>0.670152410347671</v>
      </c>
      <c r="I2578" s="38" t="n">
        <f aca="false">H2577-H2578</f>
        <v>8.69669967688003E-005</v>
      </c>
      <c r="J2578" s="39" t="n">
        <f aca="false">INDEX('Default Prob'!$C$3:$C$20, _xlfn.IFNA(MATCH(F2578, 'Default Prob'!$B$3:$B$20, 1), 1))</f>
        <v>-0.0015</v>
      </c>
      <c r="K2578" s="40" t="n">
        <f aca="false">1/((1+J2578)^F2578)</f>
        <v>1.01489297549171</v>
      </c>
      <c r="L2578" s="41" t="n">
        <f aca="false">IF(AND(D2578, A2578 &lt;= $G$2), $D$5*$D$2*(A2578-E2578)/365.25, 0)</f>
        <v>0</v>
      </c>
      <c r="M2578" s="41" t="n">
        <f aca="false">IF(A2578&lt;=$G$2, $D$5*$D$2*(A2578-E2578)/365.25, 0)</f>
        <v>0</v>
      </c>
      <c r="N2578" s="42" t="n">
        <f aca="false">(L2578*H2578 + M2578*I2578) * K2578</f>
        <v>0</v>
      </c>
      <c r="O2578" s="43" t="n">
        <f aca="false">IF(A2578&lt;=$G$2, $D$2*(1-$D$3), 0)</f>
        <v>0</v>
      </c>
      <c r="P2578" s="44" t="n">
        <f aca="false">O2578*I2578*K2578</f>
        <v>0</v>
      </c>
    </row>
    <row r="2579" customFormat="false" ht="15" hidden="false" customHeight="false" outlineLevel="0" collapsed="false">
      <c r="A2579" s="4" t="n">
        <f aca="false">WORKDAY(A2578, 1)</f>
        <v>47492</v>
      </c>
      <c r="B2579" s="33" t="n">
        <f aca="false">DATE(2000, MONTH(A2579), DAY(A2579))</f>
        <v>36534</v>
      </c>
      <c r="C2579" s="33" t="n">
        <f aca="false">VLOOKUP(B2579, $R$9:$S$13, 2)</f>
        <v>36605</v>
      </c>
      <c r="D2579" s="34" t="n">
        <f aca="false">IF(OR(C2579=B2579, AND(C2579&lt;&gt;C2578, C2578&gt;B2578)), 1, 0)</f>
        <v>0</v>
      </c>
      <c r="E2579" s="4" t="n">
        <f aca="false" t="array" ref="E2579:E2579">INDEX($A$9:A2578, MAX(IF($D$9:D2578=1, ROW(D$9:$D2578)-ROW($D$9)+1, 0)))</f>
        <v>47472</v>
      </c>
      <c r="F2579" s="36" t="n">
        <f aca="false">(A2579-$A$2)/365.25</f>
        <v>9.8507871321013</v>
      </c>
      <c r="G2579" s="37" t="n">
        <f aca="false">INDEX('Default Prob'!$P$5:$P$14,MIN(1+_xlfn.IFNA(MATCH(F2579,'Default Prob'!$F$5:$F$14,1),0),COUNT('Default Prob'!$P$5:$P$14)))</f>
        <v>0.0473961358254833</v>
      </c>
      <c r="H2579" s="37" t="n">
        <f aca="false">H2578*EXP(-G2578*(F2579-F2578))</f>
        <v>0.670065454635316</v>
      </c>
      <c r="I2579" s="38" t="n">
        <f aca="false">H2578-H2579</f>
        <v>8.69557123550635E-005</v>
      </c>
      <c r="J2579" s="39" t="n">
        <f aca="false">INDEX('Default Prob'!$C$3:$C$20, _xlfn.IFNA(MATCH(F2579, 'Default Prob'!$B$3:$B$20, 1), 1))</f>
        <v>-0.0015</v>
      </c>
      <c r="K2579" s="40" t="n">
        <f aca="false">1/((1+J2579)^F2579)</f>
        <v>1.01489714656766</v>
      </c>
      <c r="L2579" s="41" t="n">
        <f aca="false">IF(AND(D2579, A2579 &lt;= $G$2), $D$5*$D$2*(A2579-E2579)/365.25, 0)</f>
        <v>0</v>
      </c>
      <c r="M2579" s="41" t="n">
        <f aca="false">IF(A2579&lt;=$G$2, $D$5*$D$2*(A2579-E2579)/365.25, 0)</f>
        <v>0</v>
      </c>
      <c r="N2579" s="42" t="n">
        <f aca="false">(L2579*H2579 + M2579*I2579) * K2579</f>
        <v>0</v>
      </c>
      <c r="O2579" s="43" t="n">
        <f aca="false">IF(A2579&lt;=$G$2, $D$2*(1-$D$3), 0)</f>
        <v>0</v>
      </c>
      <c r="P2579" s="44" t="n">
        <f aca="false">O2579*I2579*K2579</f>
        <v>0</v>
      </c>
    </row>
    <row r="2580" customFormat="false" ht="15" hidden="false" customHeight="false" outlineLevel="0" collapsed="false">
      <c r="A2580" s="4" t="n">
        <f aca="false">WORKDAY(A2579, 1)</f>
        <v>47493</v>
      </c>
      <c r="B2580" s="33" t="n">
        <f aca="false">DATE(2000, MONTH(A2580), DAY(A2580))</f>
        <v>36535</v>
      </c>
      <c r="C2580" s="33" t="n">
        <f aca="false">VLOOKUP(B2580, $R$9:$S$13, 2)</f>
        <v>36605</v>
      </c>
      <c r="D2580" s="34" t="n">
        <f aca="false">IF(OR(C2580=B2580, AND(C2580&lt;&gt;C2579, C2579&gt;B2579)), 1, 0)</f>
        <v>0</v>
      </c>
      <c r="E2580" s="4" t="n">
        <f aca="false" t="array" ref="E2580:E2580">INDEX($A$9:A2579, MAX(IF($D$9:D2579=1, ROW(D$9:$D2579)-ROW($D$9)+1, 0)))</f>
        <v>47472</v>
      </c>
      <c r="F2580" s="36" t="n">
        <f aca="false">(A2580-$A$2)/365.25</f>
        <v>9.85352498288843</v>
      </c>
      <c r="G2580" s="37" t="n">
        <f aca="false">INDEX('Default Prob'!$P$5:$P$14,MIN(1+_xlfn.IFNA(MATCH(F2580,'Default Prob'!$F$5:$F$14,1),0),COUNT('Default Prob'!$P$5:$P$14)))</f>
        <v>0.0473961358254833</v>
      </c>
      <c r="H2580" s="37" t="n">
        <f aca="false">H2579*EXP(-G2579*(F2580-F2579))</f>
        <v>0.669978510205911</v>
      </c>
      <c r="I2580" s="38" t="n">
        <f aca="false">H2579-H2580</f>
        <v>8.69444294052668E-005</v>
      </c>
      <c r="J2580" s="39" t="n">
        <f aca="false">INDEX('Default Prob'!$C$3:$C$20, _xlfn.IFNA(MATCH(F2580, 'Default Prob'!$B$3:$B$20, 1), 1))</f>
        <v>-0.0015</v>
      </c>
      <c r="K2580" s="40" t="n">
        <f aca="false">1/((1+J2580)^F2580)</f>
        <v>1.01490131766075</v>
      </c>
      <c r="L2580" s="41" t="n">
        <f aca="false">IF(AND(D2580, A2580 &lt;= $G$2), $D$5*$D$2*(A2580-E2580)/365.25, 0)</f>
        <v>0</v>
      </c>
      <c r="M2580" s="41" t="n">
        <f aca="false">IF(A2580&lt;=$G$2, $D$5*$D$2*(A2580-E2580)/365.25, 0)</f>
        <v>0</v>
      </c>
      <c r="N2580" s="42" t="n">
        <f aca="false">(L2580*H2580 + M2580*I2580) * K2580</f>
        <v>0</v>
      </c>
      <c r="O2580" s="43" t="n">
        <f aca="false">IF(A2580&lt;=$G$2, $D$2*(1-$D$3), 0)</f>
        <v>0</v>
      </c>
      <c r="P2580" s="44" t="n">
        <f aca="false">O2580*I2580*K2580</f>
        <v>0</v>
      </c>
    </row>
    <row r="2581" customFormat="false" ht="15" hidden="false" customHeight="false" outlineLevel="0" collapsed="false">
      <c r="A2581" s="4" t="n">
        <f aca="false">WORKDAY(A2580, 1)</f>
        <v>47494</v>
      </c>
      <c r="B2581" s="33" t="n">
        <f aca="false">DATE(2000, MONTH(A2581), DAY(A2581))</f>
        <v>36536</v>
      </c>
      <c r="C2581" s="33" t="n">
        <f aca="false">VLOOKUP(B2581, $R$9:$S$13, 2)</f>
        <v>36605</v>
      </c>
      <c r="D2581" s="34" t="n">
        <f aca="false">IF(OR(C2581=B2581, AND(C2581&lt;&gt;C2580, C2580&gt;B2580)), 1, 0)</f>
        <v>0</v>
      </c>
      <c r="E2581" s="4" t="n">
        <f aca="false" t="array" ref="E2581:E2581">INDEX($A$9:A2580, MAX(IF($D$9:D2580=1, ROW(D$9:$D2580)-ROW($D$9)+1, 0)))</f>
        <v>47472</v>
      </c>
      <c r="F2581" s="36" t="n">
        <f aca="false">(A2581-$A$2)/365.25</f>
        <v>9.85626283367557</v>
      </c>
      <c r="G2581" s="37" t="n">
        <f aca="false">INDEX('Default Prob'!$P$5:$P$14,MIN(1+_xlfn.IFNA(MATCH(F2581,'Default Prob'!$F$5:$F$14,1),0),COUNT('Default Prob'!$P$5:$P$14)))</f>
        <v>0.0473961358254833</v>
      </c>
      <c r="H2581" s="37" t="n">
        <f aca="false">H2580*EXP(-G2580*(F2581-F2580))</f>
        <v>0.669891577057991</v>
      </c>
      <c r="I2581" s="38" t="n">
        <f aca="false">H2580-H2581</f>
        <v>8.69331479197433E-005</v>
      </c>
      <c r="J2581" s="39" t="n">
        <f aca="false">INDEX('Default Prob'!$C$3:$C$20, _xlfn.IFNA(MATCH(F2581, 'Default Prob'!$B$3:$B$20, 1), 1))</f>
        <v>-0.0015</v>
      </c>
      <c r="K2581" s="40" t="n">
        <f aca="false">1/((1+J2581)^F2581)</f>
        <v>1.01490548877099</v>
      </c>
      <c r="L2581" s="41" t="n">
        <f aca="false">IF(AND(D2581, A2581 &lt;= $G$2), $D$5*$D$2*(A2581-E2581)/365.25, 0)</f>
        <v>0</v>
      </c>
      <c r="M2581" s="41" t="n">
        <f aca="false">IF(A2581&lt;=$G$2, $D$5*$D$2*(A2581-E2581)/365.25, 0)</f>
        <v>0</v>
      </c>
      <c r="N2581" s="42" t="n">
        <f aca="false">(L2581*H2581 + M2581*I2581) * K2581</f>
        <v>0</v>
      </c>
      <c r="O2581" s="43" t="n">
        <f aca="false">IF(A2581&lt;=$G$2, $D$2*(1-$D$3), 0)</f>
        <v>0</v>
      </c>
      <c r="P2581" s="44" t="n">
        <f aca="false">O2581*I2581*K2581</f>
        <v>0</v>
      </c>
    </row>
    <row r="2582" customFormat="false" ht="15" hidden="false" customHeight="false" outlineLevel="0" collapsed="false">
      <c r="A2582" s="4" t="n">
        <f aca="false">WORKDAY(A2581, 1)</f>
        <v>47497</v>
      </c>
      <c r="B2582" s="33" t="n">
        <f aca="false">DATE(2000, MONTH(A2582), DAY(A2582))</f>
        <v>36539</v>
      </c>
      <c r="C2582" s="33" t="n">
        <f aca="false">VLOOKUP(B2582, $R$9:$S$13, 2)</f>
        <v>36605</v>
      </c>
      <c r="D2582" s="34" t="n">
        <f aca="false">IF(OR(C2582=B2582, AND(C2582&lt;&gt;C2581, C2581&gt;B2581)), 1, 0)</f>
        <v>0</v>
      </c>
      <c r="E2582" s="4" t="n">
        <f aca="false" t="array" ref="E2582:E2582">INDEX($A$9:A2581, MAX(IF($D$9:D2581=1, ROW(D$9:$D2581)-ROW($D$9)+1, 0)))</f>
        <v>47472</v>
      </c>
      <c r="F2582" s="36" t="n">
        <f aca="false">(A2582-$A$2)/365.25</f>
        <v>9.86447638603696</v>
      </c>
      <c r="G2582" s="37" t="n">
        <f aca="false">INDEX('Default Prob'!$P$5:$P$14,MIN(1+_xlfn.IFNA(MATCH(F2582,'Default Prob'!$F$5:$F$14,1),0),COUNT('Default Prob'!$P$5:$P$14)))</f>
        <v>0.0473961358254833</v>
      </c>
      <c r="H2582" s="37" t="n">
        <f aca="false">H2581*EXP(-G2581*(F2582-F2581))</f>
        <v>0.669630845288508</v>
      </c>
      <c r="I2582" s="38" t="n">
        <f aca="false">H2581-H2582</f>
        <v>0.000260731769482603</v>
      </c>
      <c r="J2582" s="39" t="n">
        <f aca="false">INDEX('Default Prob'!$C$3:$C$20, _xlfn.IFNA(MATCH(F2582, 'Default Prob'!$B$3:$B$20, 1), 1))</f>
        <v>-0.0015</v>
      </c>
      <c r="K2582" s="40" t="n">
        <f aca="false">1/((1+J2582)^F2582)</f>
        <v>1.01491800220456</v>
      </c>
      <c r="L2582" s="41" t="n">
        <f aca="false">IF(AND(D2582, A2582 &lt;= $G$2), $D$5*$D$2*(A2582-E2582)/365.25, 0)</f>
        <v>0</v>
      </c>
      <c r="M2582" s="41" t="n">
        <f aca="false">IF(A2582&lt;=$G$2, $D$5*$D$2*(A2582-E2582)/365.25, 0)</f>
        <v>0</v>
      </c>
      <c r="N2582" s="42" t="n">
        <f aca="false">(L2582*H2582 + M2582*I2582) * K2582</f>
        <v>0</v>
      </c>
      <c r="O2582" s="43" t="n">
        <f aca="false">IF(A2582&lt;=$G$2, $D$2*(1-$D$3), 0)</f>
        <v>0</v>
      </c>
      <c r="P2582" s="44" t="n">
        <f aca="false">O2582*I2582*K2582</f>
        <v>0</v>
      </c>
    </row>
    <row r="2583" customFormat="false" ht="15" hidden="false" customHeight="false" outlineLevel="0" collapsed="false">
      <c r="A2583" s="4" t="n">
        <f aca="false">WORKDAY(A2582, 1)</f>
        <v>47498</v>
      </c>
      <c r="B2583" s="33" t="n">
        <f aca="false">DATE(2000, MONTH(A2583), DAY(A2583))</f>
        <v>36540</v>
      </c>
      <c r="C2583" s="33" t="n">
        <f aca="false">VLOOKUP(B2583, $R$9:$S$13, 2)</f>
        <v>36605</v>
      </c>
      <c r="D2583" s="34" t="n">
        <f aca="false">IF(OR(C2583=B2583, AND(C2583&lt;&gt;C2582, C2582&gt;B2582)), 1, 0)</f>
        <v>0</v>
      </c>
      <c r="E2583" s="4" t="n">
        <f aca="false" t="array" ref="E2583:E2583">INDEX($A$9:A2582, MAX(IF($D$9:D2582=1, ROW(D$9:$D2582)-ROW($D$9)+1, 0)))</f>
        <v>47472</v>
      </c>
      <c r="F2583" s="36" t="n">
        <f aca="false">(A2583-$A$2)/365.25</f>
        <v>9.86721423682409</v>
      </c>
      <c r="G2583" s="37" t="n">
        <f aca="false">INDEX('Default Prob'!$P$5:$P$14,MIN(1+_xlfn.IFNA(MATCH(F2583,'Default Prob'!$F$5:$F$14,1),0),COUNT('Default Prob'!$P$5:$P$14)))</f>
        <v>0.0473961358254833</v>
      </c>
      <c r="H2583" s="37" t="n">
        <f aca="false">H2582*EXP(-G2582*(F2583-F2582))</f>
        <v>0.669543957251895</v>
      </c>
      <c r="I2583" s="38" t="n">
        <f aca="false">H2582-H2583</f>
        <v>8.68880366136082E-005</v>
      </c>
      <c r="J2583" s="39" t="n">
        <f aca="false">INDEX('Default Prob'!$C$3:$C$20, _xlfn.IFNA(MATCH(F2583, 'Default Prob'!$B$3:$B$20, 1), 1))</f>
        <v>-0.0015</v>
      </c>
      <c r="K2583" s="40" t="n">
        <f aca="false">1/((1+J2583)^F2583)</f>
        <v>1.01492217338337</v>
      </c>
      <c r="L2583" s="41" t="n">
        <f aca="false">IF(AND(D2583, A2583 &lt;= $G$2), $D$5*$D$2*(A2583-E2583)/365.25, 0)</f>
        <v>0</v>
      </c>
      <c r="M2583" s="41" t="n">
        <f aca="false">IF(A2583&lt;=$G$2, $D$5*$D$2*(A2583-E2583)/365.25, 0)</f>
        <v>0</v>
      </c>
      <c r="N2583" s="42" t="n">
        <f aca="false">(L2583*H2583 + M2583*I2583) * K2583</f>
        <v>0</v>
      </c>
      <c r="O2583" s="43" t="n">
        <f aca="false">IF(A2583&lt;=$G$2, $D$2*(1-$D$3), 0)</f>
        <v>0</v>
      </c>
      <c r="P2583" s="44" t="n">
        <f aca="false">O2583*I2583*K2583</f>
        <v>0</v>
      </c>
    </row>
    <row r="2584" customFormat="false" ht="15" hidden="false" customHeight="false" outlineLevel="0" collapsed="false">
      <c r="A2584" s="4" t="n">
        <f aca="false">WORKDAY(A2583, 1)</f>
        <v>47499</v>
      </c>
      <c r="B2584" s="33" t="n">
        <f aca="false">DATE(2000, MONTH(A2584), DAY(A2584))</f>
        <v>36541</v>
      </c>
      <c r="C2584" s="33" t="n">
        <f aca="false">VLOOKUP(B2584, $R$9:$S$13, 2)</f>
        <v>36605</v>
      </c>
      <c r="D2584" s="34" t="n">
        <f aca="false">IF(OR(C2584=B2584, AND(C2584&lt;&gt;C2583, C2583&gt;B2583)), 1, 0)</f>
        <v>0</v>
      </c>
      <c r="E2584" s="4" t="n">
        <f aca="false" t="array" ref="E2584:E2584">INDEX($A$9:A2583, MAX(IF($D$9:D2583=1, ROW(D$9:$D2583)-ROW($D$9)+1, 0)))</f>
        <v>47472</v>
      </c>
      <c r="F2584" s="36" t="n">
        <f aca="false">(A2584-$A$2)/365.25</f>
        <v>9.86995208761122</v>
      </c>
      <c r="G2584" s="37" t="n">
        <f aca="false">INDEX('Default Prob'!$P$5:$P$14,MIN(1+_xlfn.IFNA(MATCH(F2584,'Default Prob'!$F$5:$F$14,1),0),COUNT('Default Prob'!$P$5:$P$14)))</f>
        <v>0.0473961358254833</v>
      </c>
      <c r="H2584" s="37" t="n">
        <f aca="false">H2583*EXP(-G2583*(F2584-F2583))</f>
        <v>0.66945708048945</v>
      </c>
      <c r="I2584" s="38" t="n">
        <f aca="false">H2583-H2584</f>
        <v>8.68767624451206E-005</v>
      </c>
      <c r="J2584" s="39" t="n">
        <f aca="false">INDEX('Default Prob'!$C$3:$C$20, _xlfn.IFNA(MATCH(F2584, 'Default Prob'!$B$3:$B$20, 1), 1))</f>
        <v>-0.0015</v>
      </c>
      <c r="K2584" s="40" t="n">
        <f aca="false">1/((1+J2584)^F2584)</f>
        <v>1.01492634457932</v>
      </c>
      <c r="L2584" s="41" t="n">
        <f aca="false">IF(AND(D2584, A2584 &lt;= $G$2), $D$5*$D$2*(A2584-E2584)/365.25, 0)</f>
        <v>0</v>
      </c>
      <c r="M2584" s="41" t="n">
        <f aca="false">IF(A2584&lt;=$G$2, $D$5*$D$2*(A2584-E2584)/365.25, 0)</f>
        <v>0</v>
      </c>
      <c r="N2584" s="42" t="n">
        <f aca="false">(L2584*H2584 + M2584*I2584) * K2584</f>
        <v>0</v>
      </c>
      <c r="O2584" s="43" t="n">
        <f aca="false">IF(A2584&lt;=$G$2, $D$2*(1-$D$3), 0)</f>
        <v>0</v>
      </c>
      <c r="P2584" s="44" t="n">
        <f aca="false">O2584*I2584*K2584</f>
        <v>0</v>
      </c>
    </row>
    <row r="2585" customFormat="false" ht="15" hidden="false" customHeight="false" outlineLevel="0" collapsed="false">
      <c r="A2585" s="4" t="n">
        <f aca="false">WORKDAY(A2584, 1)</f>
        <v>47500</v>
      </c>
      <c r="B2585" s="33" t="n">
        <f aca="false">DATE(2000, MONTH(A2585), DAY(A2585))</f>
        <v>36542</v>
      </c>
      <c r="C2585" s="33" t="n">
        <f aca="false">VLOOKUP(B2585, $R$9:$S$13, 2)</f>
        <v>36605</v>
      </c>
      <c r="D2585" s="34" t="n">
        <f aca="false">IF(OR(C2585=B2585, AND(C2585&lt;&gt;C2584, C2584&gt;B2584)), 1, 0)</f>
        <v>0</v>
      </c>
      <c r="E2585" s="4" t="n">
        <f aca="false" t="array" ref="E2585:E2585">INDEX($A$9:A2584, MAX(IF($D$9:D2584=1, ROW(D$9:$D2584)-ROW($D$9)+1, 0)))</f>
        <v>47472</v>
      </c>
      <c r="F2585" s="36" t="n">
        <f aca="false">(A2585-$A$2)/365.25</f>
        <v>9.87268993839836</v>
      </c>
      <c r="G2585" s="37" t="n">
        <f aca="false">INDEX('Default Prob'!$P$5:$P$14,MIN(1+_xlfn.IFNA(MATCH(F2585,'Default Prob'!$F$5:$F$14,1),0),COUNT('Default Prob'!$P$5:$P$14)))</f>
        <v>0.0473961358254833</v>
      </c>
      <c r="H2585" s="37" t="n">
        <f aca="false">H2584*EXP(-G2584*(F2585-F2584))</f>
        <v>0.66937021499971</v>
      </c>
      <c r="I2585" s="38" t="n">
        <f aca="false">H2584-H2585</f>
        <v>8.68654897396848E-005</v>
      </c>
      <c r="J2585" s="39" t="n">
        <f aca="false">INDEX('Default Prob'!$C$3:$C$20, _xlfn.IFNA(MATCH(F2585, 'Default Prob'!$B$3:$B$20, 1), 1))</f>
        <v>-0.0015</v>
      </c>
      <c r="K2585" s="40" t="n">
        <f aca="false">1/((1+J2585)^F2585)</f>
        <v>1.01493051579241</v>
      </c>
      <c r="L2585" s="41" t="n">
        <f aca="false">IF(AND(D2585, A2585 &lt;= $G$2), $D$5*$D$2*(A2585-E2585)/365.25, 0)</f>
        <v>0</v>
      </c>
      <c r="M2585" s="41" t="n">
        <f aca="false">IF(A2585&lt;=$G$2, $D$5*$D$2*(A2585-E2585)/365.25, 0)</f>
        <v>0</v>
      </c>
      <c r="N2585" s="42" t="n">
        <f aca="false">(L2585*H2585 + M2585*I2585) * K2585</f>
        <v>0</v>
      </c>
      <c r="O2585" s="43" t="n">
        <f aca="false">IF(A2585&lt;=$G$2, $D$2*(1-$D$3), 0)</f>
        <v>0</v>
      </c>
      <c r="P2585" s="44" t="n">
        <f aca="false">O2585*I2585*K2585</f>
        <v>0</v>
      </c>
    </row>
    <row r="2586" customFormat="false" ht="15" hidden="false" customHeight="false" outlineLevel="0" collapsed="false">
      <c r="A2586" s="4" t="n">
        <f aca="false">WORKDAY(A2585, 1)</f>
        <v>47501</v>
      </c>
      <c r="B2586" s="33" t="n">
        <f aca="false">DATE(2000, MONTH(A2586), DAY(A2586))</f>
        <v>36543</v>
      </c>
      <c r="C2586" s="33" t="n">
        <f aca="false">VLOOKUP(B2586, $R$9:$S$13, 2)</f>
        <v>36605</v>
      </c>
      <c r="D2586" s="34" t="n">
        <f aca="false">IF(OR(C2586=B2586, AND(C2586&lt;&gt;C2585, C2585&gt;B2585)), 1, 0)</f>
        <v>0</v>
      </c>
      <c r="E2586" s="4" t="n">
        <f aca="false" t="array" ref="E2586:E2586">INDEX($A$9:A2585, MAX(IF($D$9:D2585=1, ROW(D$9:$D2585)-ROW($D$9)+1, 0)))</f>
        <v>47472</v>
      </c>
      <c r="F2586" s="36" t="n">
        <f aca="false">(A2586-$A$2)/365.25</f>
        <v>9.87542778918549</v>
      </c>
      <c r="G2586" s="37" t="n">
        <f aca="false">INDEX('Default Prob'!$P$5:$P$14,MIN(1+_xlfn.IFNA(MATCH(F2586,'Default Prob'!$F$5:$F$14,1),0),COUNT('Default Prob'!$P$5:$P$14)))</f>
        <v>0.0473961358254833</v>
      </c>
      <c r="H2586" s="37" t="n">
        <f aca="false">H2585*EXP(-G2585*(F2586-F2585))</f>
        <v>0.669283360781213</v>
      </c>
      <c r="I2586" s="38" t="n">
        <f aca="false">H2585-H2586</f>
        <v>8.68542184967458E-005</v>
      </c>
      <c r="J2586" s="39" t="n">
        <f aca="false">INDEX('Default Prob'!$C$3:$C$20, _xlfn.IFNA(MATCH(F2586, 'Default Prob'!$B$3:$B$20, 1), 1))</f>
        <v>-0.0015</v>
      </c>
      <c r="K2586" s="40" t="n">
        <f aca="false">1/((1+J2586)^F2586)</f>
        <v>1.01493468702265</v>
      </c>
      <c r="L2586" s="41" t="n">
        <f aca="false">IF(AND(D2586, A2586 &lt;= $G$2), $D$5*$D$2*(A2586-E2586)/365.25, 0)</f>
        <v>0</v>
      </c>
      <c r="M2586" s="41" t="n">
        <f aca="false">IF(A2586&lt;=$G$2, $D$5*$D$2*(A2586-E2586)/365.25, 0)</f>
        <v>0</v>
      </c>
      <c r="N2586" s="42" t="n">
        <f aca="false">(L2586*H2586 + M2586*I2586) * K2586</f>
        <v>0</v>
      </c>
      <c r="O2586" s="43" t="n">
        <f aca="false">IF(A2586&lt;=$G$2, $D$2*(1-$D$3), 0)</f>
        <v>0</v>
      </c>
      <c r="P2586" s="44" t="n">
        <f aca="false">O2586*I2586*K2586</f>
        <v>0</v>
      </c>
    </row>
    <row r="2587" customFormat="false" ht="15" hidden="false" customHeight="false" outlineLevel="0" collapsed="false">
      <c r="A2587" s="4" t="n">
        <f aca="false">WORKDAY(A2586, 1)</f>
        <v>47504</v>
      </c>
      <c r="B2587" s="33" t="n">
        <f aca="false">DATE(2000, MONTH(A2587), DAY(A2587))</f>
        <v>36546</v>
      </c>
      <c r="C2587" s="33" t="n">
        <f aca="false">VLOOKUP(B2587, $R$9:$S$13, 2)</f>
        <v>36605</v>
      </c>
      <c r="D2587" s="34" t="n">
        <f aca="false">IF(OR(C2587=B2587, AND(C2587&lt;&gt;C2586, C2586&gt;B2586)), 1, 0)</f>
        <v>0</v>
      </c>
      <c r="E2587" s="4" t="n">
        <f aca="false" t="array" ref="E2587:E2587">INDEX($A$9:A2586, MAX(IF($D$9:D2586=1, ROW(D$9:$D2586)-ROW($D$9)+1, 0)))</f>
        <v>47472</v>
      </c>
      <c r="F2587" s="36" t="n">
        <f aca="false">(A2587-$A$2)/365.25</f>
        <v>9.88364134154689</v>
      </c>
      <c r="G2587" s="37" t="n">
        <f aca="false">INDEX('Default Prob'!$P$5:$P$14,MIN(1+_xlfn.IFNA(MATCH(F2587,'Default Prob'!$F$5:$F$14,1),0),COUNT('Default Prob'!$P$5:$P$14)))</f>
        <v>0.0473961358254833</v>
      </c>
      <c r="H2587" s="37" t="n">
        <f aca="false">H2586*EXP(-G2586*(F2587-F2586))</f>
        <v>0.669022865738555</v>
      </c>
      <c r="I2587" s="38" t="n">
        <f aca="false">H2586-H2587</f>
        <v>0.000260495042657793</v>
      </c>
      <c r="J2587" s="39" t="n">
        <f aca="false">INDEX('Default Prob'!$C$3:$C$20, _xlfn.IFNA(MATCH(F2587, 'Default Prob'!$B$3:$B$20, 1), 1))</f>
        <v>-0.0015</v>
      </c>
      <c r="K2587" s="40" t="n">
        <f aca="false">1/((1+J2587)^F2587)</f>
        <v>1.01494720081622</v>
      </c>
      <c r="L2587" s="41" t="n">
        <f aca="false">IF(AND(D2587, A2587 &lt;= $G$2), $D$5*$D$2*(A2587-E2587)/365.25, 0)</f>
        <v>0</v>
      </c>
      <c r="M2587" s="41" t="n">
        <f aca="false">IF(A2587&lt;=$G$2, $D$5*$D$2*(A2587-E2587)/365.25, 0)</f>
        <v>0</v>
      </c>
      <c r="N2587" s="42" t="n">
        <f aca="false">(L2587*H2587 + M2587*I2587) * K2587</f>
        <v>0</v>
      </c>
      <c r="O2587" s="43" t="n">
        <f aca="false">IF(A2587&lt;=$G$2, $D$2*(1-$D$3), 0)</f>
        <v>0</v>
      </c>
      <c r="P2587" s="44" t="n">
        <f aca="false">O2587*I2587*K2587</f>
        <v>0</v>
      </c>
    </row>
    <row r="2588" customFormat="false" ht="15" hidden="false" customHeight="false" outlineLevel="0" collapsed="false">
      <c r="A2588" s="4" t="n">
        <f aca="false">WORKDAY(A2587, 1)</f>
        <v>47505</v>
      </c>
      <c r="B2588" s="33" t="n">
        <f aca="false">DATE(2000, MONTH(A2588), DAY(A2588))</f>
        <v>36547</v>
      </c>
      <c r="C2588" s="33" t="n">
        <f aca="false">VLOOKUP(B2588, $R$9:$S$13, 2)</f>
        <v>36605</v>
      </c>
      <c r="D2588" s="34" t="n">
        <f aca="false">IF(OR(C2588=B2588, AND(C2588&lt;&gt;C2587, C2587&gt;B2587)), 1, 0)</f>
        <v>0</v>
      </c>
      <c r="E2588" s="4" t="n">
        <f aca="false" t="array" ref="E2588:E2588">INDEX($A$9:A2587, MAX(IF($D$9:D2587=1, ROW(D$9:$D2587)-ROW($D$9)+1, 0)))</f>
        <v>47472</v>
      </c>
      <c r="F2588" s="36" t="n">
        <f aca="false">(A2588-$A$2)/365.25</f>
        <v>9.88637919233402</v>
      </c>
      <c r="G2588" s="37" t="n">
        <f aca="false">INDEX('Default Prob'!$P$5:$P$14,MIN(1+_xlfn.IFNA(MATCH(F2588,'Default Prob'!$F$5:$F$14,1),0),COUNT('Default Prob'!$P$5:$P$14)))</f>
        <v>0.0473961358254833</v>
      </c>
      <c r="H2588" s="37" t="n">
        <f aca="false">H2587*EXP(-G2587*(F2588-F2587))</f>
        <v>0.668936056590407</v>
      </c>
      <c r="I2588" s="38" t="n">
        <f aca="false">H2587-H2588</f>
        <v>8.68091481486255E-005</v>
      </c>
      <c r="J2588" s="39" t="n">
        <f aca="false">INDEX('Default Prob'!$C$3:$C$20, _xlfn.IFNA(MATCH(F2588, 'Default Prob'!$B$3:$B$20, 1), 1))</f>
        <v>-0.0015</v>
      </c>
      <c r="K2588" s="40" t="n">
        <f aca="false">1/((1+J2588)^F2588)</f>
        <v>1.01495137211504</v>
      </c>
      <c r="L2588" s="41" t="n">
        <f aca="false">IF(AND(D2588, A2588 &lt;= $G$2), $D$5*$D$2*(A2588-E2588)/365.25, 0)</f>
        <v>0</v>
      </c>
      <c r="M2588" s="41" t="n">
        <f aca="false">IF(A2588&lt;=$G$2, $D$5*$D$2*(A2588-E2588)/365.25, 0)</f>
        <v>0</v>
      </c>
      <c r="N2588" s="42" t="n">
        <f aca="false">(L2588*H2588 + M2588*I2588) * K2588</f>
        <v>0</v>
      </c>
      <c r="O2588" s="43" t="n">
        <f aca="false">IF(A2588&lt;=$G$2, $D$2*(1-$D$3), 0)</f>
        <v>0</v>
      </c>
      <c r="P2588" s="44" t="n">
        <f aca="false">O2588*I2588*K2588</f>
        <v>0</v>
      </c>
    </row>
    <row r="2589" customFormat="false" ht="15" hidden="false" customHeight="false" outlineLevel="0" collapsed="false">
      <c r="A2589" s="4" t="n">
        <f aca="false">WORKDAY(A2588, 1)</f>
        <v>47506</v>
      </c>
      <c r="B2589" s="33" t="n">
        <f aca="false">DATE(2000, MONTH(A2589), DAY(A2589))</f>
        <v>36548</v>
      </c>
      <c r="C2589" s="33" t="n">
        <f aca="false">VLOOKUP(B2589, $R$9:$S$13, 2)</f>
        <v>36605</v>
      </c>
      <c r="D2589" s="34" t="n">
        <f aca="false">IF(OR(C2589=B2589, AND(C2589&lt;&gt;C2588, C2588&gt;B2588)), 1, 0)</f>
        <v>0</v>
      </c>
      <c r="E2589" s="4" t="n">
        <f aca="false" t="array" ref="E2589:E2589">INDEX($A$9:A2588, MAX(IF($D$9:D2588=1, ROW(D$9:$D2588)-ROW($D$9)+1, 0)))</f>
        <v>47472</v>
      </c>
      <c r="F2589" s="36" t="n">
        <f aca="false">(A2589-$A$2)/365.25</f>
        <v>9.88911704312115</v>
      </c>
      <c r="G2589" s="37" t="n">
        <f aca="false">INDEX('Default Prob'!$P$5:$P$14,MIN(1+_xlfn.IFNA(MATCH(F2589,'Default Prob'!$F$5:$F$14,1),0),COUNT('Default Prob'!$P$5:$P$14)))</f>
        <v>0.0473961358254833</v>
      </c>
      <c r="H2589" s="37" t="n">
        <f aca="false">H2588*EXP(-G2588*(F2589-F2588))</f>
        <v>0.66884925870619</v>
      </c>
      <c r="I2589" s="38" t="n">
        <f aca="false">H2588-H2589</f>
        <v>8.67978842165051E-005</v>
      </c>
      <c r="J2589" s="39" t="n">
        <f aca="false">INDEX('Default Prob'!$C$3:$C$20, _xlfn.IFNA(MATCH(F2589, 'Default Prob'!$B$3:$B$20, 1), 1))</f>
        <v>-0.0015</v>
      </c>
      <c r="K2589" s="40" t="n">
        <f aca="false">1/((1+J2589)^F2589)</f>
        <v>1.01495554343099</v>
      </c>
      <c r="L2589" s="41" t="n">
        <f aca="false">IF(AND(D2589, A2589 &lt;= $G$2), $D$5*$D$2*(A2589-E2589)/365.25, 0)</f>
        <v>0</v>
      </c>
      <c r="M2589" s="41" t="n">
        <f aca="false">IF(A2589&lt;=$G$2, $D$5*$D$2*(A2589-E2589)/365.25, 0)</f>
        <v>0</v>
      </c>
      <c r="N2589" s="42" t="n">
        <f aca="false">(L2589*H2589 + M2589*I2589) * K2589</f>
        <v>0</v>
      </c>
      <c r="O2589" s="43" t="n">
        <f aca="false">IF(A2589&lt;=$G$2, $D$2*(1-$D$3), 0)</f>
        <v>0</v>
      </c>
      <c r="P2589" s="44" t="n">
        <f aca="false">O2589*I2589*K2589</f>
        <v>0</v>
      </c>
    </row>
    <row r="2590" customFormat="false" ht="15" hidden="false" customHeight="false" outlineLevel="0" collapsed="false">
      <c r="A2590" s="4" t="n">
        <f aca="false">WORKDAY(A2589, 1)</f>
        <v>47507</v>
      </c>
      <c r="B2590" s="33" t="n">
        <f aca="false">DATE(2000, MONTH(A2590), DAY(A2590))</f>
        <v>36549</v>
      </c>
      <c r="C2590" s="33" t="n">
        <f aca="false">VLOOKUP(B2590, $R$9:$S$13, 2)</f>
        <v>36605</v>
      </c>
      <c r="D2590" s="34" t="n">
        <f aca="false">IF(OR(C2590=B2590, AND(C2590&lt;&gt;C2589, C2589&gt;B2589)), 1, 0)</f>
        <v>0</v>
      </c>
      <c r="E2590" s="4" t="n">
        <f aca="false" t="array" ref="E2590:E2590">INDEX($A$9:A2589, MAX(IF($D$9:D2589=1, ROW(D$9:$D2589)-ROW($D$9)+1, 0)))</f>
        <v>47472</v>
      </c>
      <c r="F2590" s="36" t="n">
        <f aca="false">(A2590-$A$2)/365.25</f>
        <v>9.89185489390828</v>
      </c>
      <c r="G2590" s="37" t="n">
        <f aca="false">INDEX('Default Prob'!$P$5:$P$14,MIN(1+_xlfn.IFNA(MATCH(F2590,'Default Prob'!$F$5:$F$14,1),0),COUNT('Default Prob'!$P$5:$P$14)))</f>
        <v>0.0473961358254833</v>
      </c>
      <c r="H2590" s="37" t="n">
        <f aca="false">H2589*EXP(-G2589*(F2590-F2589))</f>
        <v>0.668762472084444</v>
      </c>
      <c r="I2590" s="38" t="n">
        <f aca="false">H2589-H2590</f>
        <v>8.67866217458824E-005</v>
      </c>
      <c r="J2590" s="39" t="n">
        <f aca="false">INDEX('Default Prob'!$C$3:$C$20, _xlfn.IFNA(MATCH(F2590, 'Default Prob'!$B$3:$B$20, 1), 1))</f>
        <v>-0.0015</v>
      </c>
      <c r="K2590" s="40" t="n">
        <f aca="false">1/((1+J2590)^F2590)</f>
        <v>1.01495971476409</v>
      </c>
      <c r="L2590" s="41" t="n">
        <f aca="false">IF(AND(D2590, A2590 &lt;= $G$2), $D$5*$D$2*(A2590-E2590)/365.25, 0)</f>
        <v>0</v>
      </c>
      <c r="M2590" s="41" t="n">
        <f aca="false">IF(A2590&lt;=$G$2, $D$5*$D$2*(A2590-E2590)/365.25, 0)</f>
        <v>0</v>
      </c>
      <c r="N2590" s="42" t="n">
        <f aca="false">(L2590*H2590 + M2590*I2590) * K2590</f>
        <v>0</v>
      </c>
      <c r="O2590" s="43" t="n">
        <f aca="false">IF(A2590&lt;=$G$2, $D$2*(1-$D$3), 0)</f>
        <v>0</v>
      </c>
      <c r="P2590" s="44" t="n">
        <f aca="false">O2590*I2590*K2590</f>
        <v>0</v>
      </c>
    </row>
    <row r="2591" customFormat="false" ht="15" hidden="false" customHeight="false" outlineLevel="0" collapsed="false">
      <c r="A2591" s="4" t="n">
        <f aca="false">WORKDAY(A2590, 1)</f>
        <v>47508</v>
      </c>
      <c r="B2591" s="33" t="n">
        <f aca="false">DATE(2000, MONTH(A2591), DAY(A2591))</f>
        <v>36550</v>
      </c>
      <c r="C2591" s="33" t="n">
        <f aca="false">VLOOKUP(B2591, $R$9:$S$13, 2)</f>
        <v>36605</v>
      </c>
      <c r="D2591" s="34" t="n">
        <f aca="false">IF(OR(C2591=B2591, AND(C2591&lt;&gt;C2590, C2590&gt;B2590)), 1, 0)</f>
        <v>0</v>
      </c>
      <c r="E2591" s="4" t="n">
        <f aca="false" t="array" ref="E2591:E2591">INDEX($A$9:A2590, MAX(IF($D$9:D2590=1, ROW(D$9:$D2590)-ROW($D$9)+1, 0)))</f>
        <v>47472</v>
      </c>
      <c r="F2591" s="36" t="n">
        <f aca="false">(A2591-$A$2)/365.25</f>
        <v>9.89459274469541</v>
      </c>
      <c r="G2591" s="37" t="n">
        <f aca="false">INDEX('Default Prob'!$P$5:$P$14,MIN(1+_xlfn.IFNA(MATCH(F2591,'Default Prob'!$F$5:$F$14,1),0),COUNT('Default Prob'!$P$5:$P$14)))</f>
        <v>0.0473961358254833</v>
      </c>
      <c r="H2591" s="37" t="n">
        <f aca="false">H2590*EXP(-G2590*(F2591-F2590))</f>
        <v>0.668675696723708</v>
      </c>
      <c r="I2591" s="38" t="n">
        <f aca="false">H2590-H2591</f>
        <v>8.67753607365351E-005</v>
      </c>
      <c r="J2591" s="39" t="n">
        <f aca="false">INDEX('Default Prob'!$C$3:$C$20, _xlfn.IFNA(MATCH(F2591, 'Default Prob'!$B$3:$B$20, 1), 1))</f>
        <v>-0.0015</v>
      </c>
      <c r="K2591" s="40" t="n">
        <f aca="false">1/((1+J2591)^F2591)</f>
        <v>1.01496388611433</v>
      </c>
      <c r="L2591" s="41" t="n">
        <f aca="false">IF(AND(D2591, A2591 &lt;= $G$2), $D$5*$D$2*(A2591-E2591)/365.25, 0)</f>
        <v>0</v>
      </c>
      <c r="M2591" s="41" t="n">
        <f aca="false">IF(A2591&lt;=$G$2, $D$5*$D$2*(A2591-E2591)/365.25, 0)</f>
        <v>0</v>
      </c>
      <c r="N2591" s="42" t="n">
        <f aca="false">(L2591*H2591 + M2591*I2591) * K2591</f>
        <v>0</v>
      </c>
      <c r="O2591" s="43" t="n">
        <f aca="false">IF(A2591&lt;=$G$2, $D$2*(1-$D$3), 0)</f>
        <v>0</v>
      </c>
      <c r="P2591" s="44" t="n">
        <f aca="false">O2591*I2591*K2591</f>
        <v>0</v>
      </c>
    </row>
    <row r="2592" customFormat="false" ht="15" hidden="false" customHeight="false" outlineLevel="0" collapsed="false">
      <c r="A2592" s="4" t="n">
        <f aca="false">WORKDAY(A2591, 1)</f>
        <v>47511</v>
      </c>
      <c r="B2592" s="33" t="n">
        <f aca="false">DATE(2000, MONTH(A2592), DAY(A2592))</f>
        <v>36553</v>
      </c>
      <c r="C2592" s="33" t="n">
        <f aca="false">VLOOKUP(B2592, $R$9:$S$13, 2)</f>
        <v>36605</v>
      </c>
      <c r="D2592" s="34" t="n">
        <f aca="false">IF(OR(C2592=B2592, AND(C2592&lt;&gt;C2591, C2591&gt;B2591)), 1, 0)</f>
        <v>0</v>
      </c>
      <c r="E2592" s="4" t="n">
        <f aca="false" t="array" ref="E2592:E2592">INDEX($A$9:A2591, MAX(IF($D$9:D2591=1, ROW(D$9:$D2591)-ROW($D$9)+1, 0)))</f>
        <v>47472</v>
      </c>
      <c r="F2592" s="36" t="n">
        <f aca="false">(A2592-$A$2)/365.25</f>
        <v>9.90280629705681</v>
      </c>
      <c r="G2592" s="37" t="n">
        <f aca="false">INDEX('Default Prob'!$P$5:$P$14,MIN(1+_xlfn.IFNA(MATCH(F2592,'Default Prob'!$F$5:$F$14,1),0),COUNT('Default Prob'!$P$5:$P$14)))</f>
        <v>0.0473961358254833</v>
      </c>
      <c r="H2592" s="37" t="n">
        <f aca="false">H2591*EXP(-G2591*(F2592-F2591))</f>
        <v>0.668415438192943</v>
      </c>
      <c r="I2592" s="38" t="n">
        <f aca="false">H2591-H2592</f>
        <v>0.000260258530764834</v>
      </c>
      <c r="J2592" s="39" t="n">
        <f aca="false">INDEX('Default Prob'!$C$3:$C$20, _xlfn.IFNA(MATCH(F2592, 'Default Prob'!$B$3:$B$20, 1), 1))</f>
        <v>-0.0015</v>
      </c>
      <c r="K2592" s="40" t="n">
        <f aca="false">1/((1+J2592)^F2592)</f>
        <v>1.01497640026792</v>
      </c>
      <c r="L2592" s="41" t="n">
        <f aca="false">IF(AND(D2592, A2592 &lt;= $G$2), $D$5*$D$2*(A2592-E2592)/365.25, 0)</f>
        <v>0</v>
      </c>
      <c r="M2592" s="41" t="n">
        <f aca="false">IF(A2592&lt;=$G$2, $D$5*$D$2*(A2592-E2592)/365.25, 0)</f>
        <v>0</v>
      </c>
      <c r="N2592" s="42" t="n">
        <f aca="false">(L2592*H2592 + M2592*I2592) * K2592</f>
        <v>0</v>
      </c>
      <c r="O2592" s="43" t="n">
        <f aca="false">IF(A2592&lt;=$G$2, $D$2*(1-$D$3), 0)</f>
        <v>0</v>
      </c>
      <c r="P2592" s="44" t="n">
        <f aca="false">O2592*I2592*K2592</f>
        <v>0</v>
      </c>
    </row>
    <row r="2593" customFormat="false" ht="15" hidden="false" customHeight="false" outlineLevel="0" collapsed="false">
      <c r="A2593" s="4" t="n">
        <f aca="false">WORKDAY(A2592, 1)</f>
        <v>47512</v>
      </c>
      <c r="B2593" s="33" t="n">
        <f aca="false">DATE(2000, MONTH(A2593), DAY(A2593))</f>
        <v>36554</v>
      </c>
      <c r="C2593" s="33" t="n">
        <f aca="false">VLOOKUP(B2593, $R$9:$S$13, 2)</f>
        <v>36605</v>
      </c>
      <c r="D2593" s="34" t="n">
        <f aca="false">IF(OR(C2593=B2593, AND(C2593&lt;&gt;C2592, C2592&gt;B2592)), 1, 0)</f>
        <v>0</v>
      </c>
      <c r="E2593" s="4" t="n">
        <f aca="false" t="array" ref="E2593:E2593">INDEX($A$9:A2592, MAX(IF($D$9:D2592=1, ROW(D$9:$D2592)-ROW($D$9)+1, 0)))</f>
        <v>47472</v>
      </c>
      <c r="F2593" s="36" t="n">
        <f aca="false">(A2593-$A$2)/365.25</f>
        <v>9.90554414784394</v>
      </c>
      <c r="G2593" s="37" t="n">
        <f aca="false">INDEX('Default Prob'!$P$5:$P$14,MIN(1+_xlfn.IFNA(MATCH(F2593,'Default Prob'!$F$5:$F$14,1),0),COUNT('Default Prob'!$P$5:$P$14)))</f>
        <v>0.0473961358254833</v>
      </c>
      <c r="H2593" s="37" t="n">
        <f aca="false">H2592*EXP(-G2592*(F2593-F2592))</f>
        <v>0.668328707861634</v>
      </c>
      <c r="I2593" s="38" t="n">
        <f aca="false">H2592-H2593</f>
        <v>8.67303313092371E-005</v>
      </c>
      <c r="J2593" s="39" t="n">
        <f aca="false">INDEX('Default Prob'!$C$3:$C$20, _xlfn.IFNA(MATCH(F2593, 'Default Prob'!$B$3:$B$20, 1), 1))</f>
        <v>-0.0015</v>
      </c>
      <c r="K2593" s="40" t="n">
        <f aca="false">1/((1+J2593)^F2593)</f>
        <v>1.01498057168674</v>
      </c>
      <c r="L2593" s="41" t="n">
        <f aca="false">IF(AND(D2593, A2593 &lt;= $G$2), $D$5*$D$2*(A2593-E2593)/365.25, 0)</f>
        <v>0</v>
      </c>
      <c r="M2593" s="41" t="n">
        <f aca="false">IF(A2593&lt;=$G$2, $D$5*$D$2*(A2593-E2593)/365.25, 0)</f>
        <v>0</v>
      </c>
      <c r="N2593" s="42" t="n">
        <f aca="false">(L2593*H2593 + M2593*I2593) * K2593</f>
        <v>0</v>
      </c>
      <c r="O2593" s="43" t="n">
        <f aca="false">IF(A2593&lt;=$G$2, $D$2*(1-$D$3), 0)</f>
        <v>0</v>
      </c>
      <c r="P2593" s="44" t="n">
        <f aca="false">O2593*I2593*K2593</f>
        <v>0</v>
      </c>
    </row>
    <row r="2594" customFormat="false" ht="15" hidden="false" customHeight="false" outlineLevel="0" collapsed="false">
      <c r="A2594" s="4" t="n">
        <f aca="false">WORKDAY(A2593, 1)</f>
        <v>47513</v>
      </c>
      <c r="B2594" s="33" t="n">
        <f aca="false">DATE(2000, MONTH(A2594), DAY(A2594))</f>
        <v>36555</v>
      </c>
      <c r="C2594" s="33" t="n">
        <f aca="false">VLOOKUP(B2594, $R$9:$S$13, 2)</f>
        <v>36605</v>
      </c>
      <c r="D2594" s="34" t="n">
        <f aca="false">IF(OR(C2594=B2594, AND(C2594&lt;&gt;C2593, C2593&gt;B2593)), 1, 0)</f>
        <v>0</v>
      </c>
      <c r="E2594" s="4" t="n">
        <f aca="false" t="array" ref="E2594:E2594">INDEX($A$9:A2593, MAX(IF($D$9:D2593=1, ROW(D$9:$D2593)-ROW($D$9)+1, 0)))</f>
        <v>47472</v>
      </c>
      <c r="F2594" s="36" t="n">
        <f aca="false">(A2594-$A$2)/365.25</f>
        <v>9.90828199863108</v>
      </c>
      <c r="G2594" s="37" t="n">
        <f aca="false">INDEX('Default Prob'!$P$5:$P$14,MIN(1+_xlfn.IFNA(MATCH(F2594,'Default Prob'!$F$5:$F$14,1),0),COUNT('Default Prob'!$P$5:$P$14)))</f>
        <v>0.0473961358254833</v>
      </c>
      <c r="H2594" s="37" t="n">
        <f aca="false">H2593*EXP(-G2593*(F2594-F2593))</f>
        <v>0.66824198878403</v>
      </c>
      <c r="I2594" s="38" t="n">
        <f aca="false">H2593-H2594</f>
        <v>8.67190776039362E-005</v>
      </c>
      <c r="J2594" s="39" t="n">
        <f aca="false">INDEX('Default Prob'!$C$3:$C$20, _xlfn.IFNA(MATCH(F2594, 'Default Prob'!$B$3:$B$20, 1), 1))</f>
        <v>-0.0015</v>
      </c>
      <c r="K2594" s="40" t="n">
        <f aca="false">1/((1+J2594)^F2594)</f>
        <v>1.0149847431227</v>
      </c>
      <c r="L2594" s="41" t="n">
        <f aca="false">IF(AND(D2594, A2594 &lt;= $G$2), $D$5*$D$2*(A2594-E2594)/365.25, 0)</f>
        <v>0</v>
      </c>
      <c r="M2594" s="41" t="n">
        <f aca="false">IF(A2594&lt;=$G$2, $D$5*$D$2*(A2594-E2594)/365.25, 0)</f>
        <v>0</v>
      </c>
      <c r="N2594" s="42" t="n">
        <f aca="false">(L2594*H2594 + M2594*I2594) * K2594</f>
        <v>0</v>
      </c>
      <c r="O2594" s="43" t="n">
        <f aca="false">IF(A2594&lt;=$G$2, $D$2*(1-$D$3), 0)</f>
        <v>0</v>
      </c>
      <c r="P2594" s="44" t="n">
        <f aca="false">O2594*I2594*K2594</f>
        <v>0</v>
      </c>
    </row>
    <row r="2595" customFormat="false" ht="15" hidden="false" customHeight="false" outlineLevel="0" collapsed="false">
      <c r="A2595" s="4" t="n">
        <f aca="false">WORKDAY(A2594, 1)</f>
        <v>47514</v>
      </c>
      <c r="B2595" s="33" t="n">
        <f aca="false">DATE(2000, MONTH(A2595), DAY(A2595))</f>
        <v>36556</v>
      </c>
      <c r="C2595" s="33" t="n">
        <f aca="false">VLOOKUP(B2595, $R$9:$S$13, 2)</f>
        <v>36605</v>
      </c>
      <c r="D2595" s="34" t="n">
        <f aca="false">IF(OR(C2595=B2595, AND(C2595&lt;&gt;C2594, C2594&gt;B2594)), 1, 0)</f>
        <v>0</v>
      </c>
      <c r="E2595" s="4" t="n">
        <f aca="false" t="array" ref="E2595:E2595">INDEX($A$9:A2594, MAX(IF($D$9:D2594=1, ROW(D$9:$D2594)-ROW($D$9)+1, 0)))</f>
        <v>47472</v>
      </c>
      <c r="F2595" s="36" t="n">
        <f aca="false">(A2595-$A$2)/365.25</f>
        <v>9.91101984941821</v>
      </c>
      <c r="G2595" s="37" t="n">
        <f aca="false">INDEX('Default Prob'!$P$5:$P$14,MIN(1+_xlfn.IFNA(MATCH(F2595,'Default Prob'!$F$5:$F$14,1),0),COUNT('Default Prob'!$P$5:$P$14)))</f>
        <v>0.0473961358254833</v>
      </c>
      <c r="H2595" s="37" t="n">
        <f aca="false">H2594*EXP(-G2594*(F2595-F2594))</f>
        <v>0.668155280958671</v>
      </c>
      <c r="I2595" s="38" t="n">
        <f aca="false">H2594-H2595</f>
        <v>8.67078253588005E-005</v>
      </c>
      <c r="J2595" s="39" t="n">
        <f aca="false">INDEX('Default Prob'!$C$3:$C$20, _xlfn.IFNA(MATCH(F2595, 'Default Prob'!$B$3:$B$20, 1), 1))</f>
        <v>-0.0015</v>
      </c>
      <c r="K2595" s="40" t="n">
        <f aca="false">1/((1+J2595)^F2595)</f>
        <v>1.0149889145758</v>
      </c>
      <c r="L2595" s="41" t="n">
        <f aca="false">IF(AND(D2595, A2595 &lt;= $G$2), $D$5*$D$2*(A2595-E2595)/365.25, 0)</f>
        <v>0</v>
      </c>
      <c r="M2595" s="41" t="n">
        <f aca="false">IF(A2595&lt;=$G$2, $D$5*$D$2*(A2595-E2595)/365.25, 0)</f>
        <v>0</v>
      </c>
      <c r="N2595" s="42" t="n">
        <f aca="false">(L2595*H2595 + M2595*I2595) * K2595</f>
        <v>0</v>
      </c>
      <c r="O2595" s="43" t="n">
        <f aca="false">IF(A2595&lt;=$G$2, $D$2*(1-$D$3), 0)</f>
        <v>0</v>
      </c>
      <c r="P2595" s="44" t="n">
        <f aca="false">O2595*I2595*K2595</f>
        <v>0</v>
      </c>
    </row>
    <row r="2596" customFormat="false" ht="15" hidden="false" customHeight="false" outlineLevel="0" collapsed="false">
      <c r="A2596" s="4" t="n">
        <f aca="false">WORKDAY(A2595, 1)</f>
        <v>47515</v>
      </c>
      <c r="B2596" s="33" t="n">
        <f aca="false">DATE(2000, MONTH(A2596), DAY(A2596))</f>
        <v>36557</v>
      </c>
      <c r="C2596" s="33" t="n">
        <f aca="false">VLOOKUP(B2596, $R$9:$S$13, 2)</f>
        <v>36605</v>
      </c>
      <c r="D2596" s="34" t="n">
        <f aca="false">IF(OR(C2596=B2596, AND(C2596&lt;&gt;C2595, C2595&gt;B2595)), 1, 0)</f>
        <v>0</v>
      </c>
      <c r="E2596" s="4" t="n">
        <f aca="false" t="array" ref="E2596:E2596">INDEX($A$9:A2595, MAX(IF($D$9:D2595=1, ROW(D$9:$D2595)-ROW($D$9)+1, 0)))</f>
        <v>47472</v>
      </c>
      <c r="F2596" s="36" t="n">
        <f aca="false">(A2596-$A$2)/365.25</f>
        <v>9.91375770020534</v>
      </c>
      <c r="G2596" s="37" t="n">
        <f aca="false">INDEX('Default Prob'!$P$5:$P$14,MIN(1+_xlfn.IFNA(MATCH(F2596,'Default Prob'!$F$5:$F$14,1),0),COUNT('Default Prob'!$P$5:$P$14)))</f>
        <v>0.0473961358254833</v>
      </c>
      <c r="H2596" s="37" t="n">
        <f aca="false">H2595*EXP(-G2595*(F2596-F2595))</f>
        <v>0.668068584384097</v>
      </c>
      <c r="I2596" s="38" t="n">
        <f aca="false">H2595-H2596</f>
        <v>8.66965745738302E-005</v>
      </c>
      <c r="J2596" s="39" t="n">
        <f aca="false">INDEX('Default Prob'!$C$3:$C$20, _xlfn.IFNA(MATCH(F2596, 'Default Prob'!$B$3:$B$20, 1), 1))</f>
        <v>-0.0015</v>
      </c>
      <c r="K2596" s="40" t="n">
        <f aca="false">1/((1+J2596)^F2596)</f>
        <v>1.01499308604605</v>
      </c>
      <c r="L2596" s="41" t="n">
        <f aca="false">IF(AND(D2596, A2596 &lt;= $G$2), $D$5*$D$2*(A2596-E2596)/365.25, 0)</f>
        <v>0</v>
      </c>
      <c r="M2596" s="41" t="n">
        <f aca="false">IF(A2596&lt;=$G$2, $D$5*$D$2*(A2596-E2596)/365.25, 0)</f>
        <v>0</v>
      </c>
      <c r="N2596" s="42" t="n">
        <f aca="false">(L2596*H2596 + M2596*I2596) * K2596</f>
        <v>0</v>
      </c>
      <c r="O2596" s="43" t="n">
        <f aca="false">IF(A2596&lt;=$G$2, $D$2*(1-$D$3), 0)</f>
        <v>0</v>
      </c>
      <c r="P2596" s="44" t="n">
        <f aca="false">O2596*I2596*K2596</f>
        <v>0</v>
      </c>
    </row>
    <row r="2597" customFormat="false" ht="15" hidden="false" customHeight="false" outlineLevel="0" collapsed="false">
      <c r="A2597" s="4" t="n">
        <f aca="false">WORKDAY(A2596, 1)</f>
        <v>47518</v>
      </c>
      <c r="B2597" s="33" t="n">
        <f aca="false">DATE(2000, MONTH(A2597), DAY(A2597))</f>
        <v>36560</v>
      </c>
      <c r="C2597" s="33" t="n">
        <f aca="false">VLOOKUP(B2597, $R$9:$S$13, 2)</f>
        <v>36605</v>
      </c>
      <c r="D2597" s="34" t="n">
        <f aca="false">IF(OR(C2597=B2597, AND(C2597&lt;&gt;C2596, C2596&gt;B2596)), 1, 0)</f>
        <v>0</v>
      </c>
      <c r="E2597" s="4" t="n">
        <f aca="false" t="array" ref="E2597:E2597">INDEX($A$9:A2596, MAX(IF($D$9:D2596=1, ROW(D$9:$D2596)-ROW($D$9)+1, 0)))</f>
        <v>47472</v>
      </c>
      <c r="F2597" s="36" t="n">
        <f aca="false">(A2597-$A$2)/365.25</f>
        <v>9.92197125256674</v>
      </c>
      <c r="G2597" s="37" t="n">
        <f aca="false">INDEX('Default Prob'!$P$5:$P$14,MIN(1+_xlfn.IFNA(MATCH(F2597,'Default Prob'!$F$5:$F$14,1),0),COUNT('Default Prob'!$P$5:$P$14)))</f>
        <v>0.0473961358254833</v>
      </c>
      <c r="H2597" s="37" t="n">
        <f aca="false">H2596*EXP(-G2596*(F2597-F2596))</f>
        <v>0.667808562150489</v>
      </c>
      <c r="I2597" s="38" t="n">
        <f aca="false">H2596-H2597</f>
        <v>0.000260022233608548</v>
      </c>
      <c r="J2597" s="39" t="n">
        <f aca="false">INDEX('Default Prob'!$C$3:$C$20, _xlfn.IFNA(MATCH(F2597, 'Default Prob'!$B$3:$B$20, 1), 1))</f>
        <v>-0.0015</v>
      </c>
      <c r="K2597" s="40" t="n">
        <f aca="false">1/((1+J2597)^F2597)</f>
        <v>1.01500560055966</v>
      </c>
      <c r="L2597" s="41" t="n">
        <f aca="false">IF(AND(D2597, A2597 &lt;= $G$2), $D$5*$D$2*(A2597-E2597)/365.25, 0)</f>
        <v>0</v>
      </c>
      <c r="M2597" s="41" t="n">
        <f aca="false">IF(A2597&lt;=$G$2, $D$5*$D$2*(A2597-E2597)/365.25, 0)</f>
        <v>0</v>
      </c>
      <c r="N2597" s="42" t="n">
        <f aca="false">(L2597*H2597 + M2597*I2597) * K2597</f>
        <v>0</v>
      </c>
      <c r="O2597" s="43" t="n">
        <f aca="false">IF(A2597&lt;=$G$2, $D$2*(1-$D$3), 0)</f>
        <v>0</v>
      </c>
      <c r="P2597" s="44" t="n">
        <f aca="false">O2597*I2597*K2597</f>
        <v>0</v>
      </c>
    </row>
    <row r="2598" customFormat="false" ht="15" hidden="false" customHeight="false" outlineLevel="0" collapsed="false">
      <c r="A2598" s="4" t="n">
        <f aca="false">WORKDAY(A2597, 1)</f>
        <v>47519</v>
      </c>
      <c r="B2598" s="33" t="n">
        <f aca="false">DATE(2000, MONTH(A2598), DAY(A2598))</f>
        <v>36561</v>
      </c>
      <c r="C2598" s="33" t="n">
        <f aca="false">VLOOKUP(B2598, $R$9:$S$13, 2)</f>
        <v>36605</v>
      </c>
      <c r="D2598" s="34" t="n">
        <f aca="false">IF(OR(C2598=B2598, AND(C2598&lt;&gt;C2597, C2597&gt;B2597)), 1, 0)</f>
        <v>0</v>
      </c>
      <c r="E2598" s="4" t="n">
        <f aca="false" t="array" ref="E2598:E2598">INDEX($A$9:A2597, MAX(IF($D$9:D2597=1, ROW(D$9:$D2597)-ROW($D$9)+1, 0)))</f>
        <v>47472</v>
      </c>
      <c r="F2598" s="36" t="n">
        <f aca="false">(A2598-$A$2)/365.25</f>
        <v>9.92470910335387</v>
      </c>
      <c r="G2598" s="37" t="n">
        <f aca="false">INDEX('Default Prob'!$P$5:$P$14,MIN(1+_xlfn.IFNA(MATCH(F2598,'Default Prob'!$F$5:$F$14,1),0),COUNT('Default Prob'!$P$5:$P$14)))</f>
        <v>0.0473961358254833</v>
      </c>
      <c r="H2598" s="37" t="n">
        <f aca="false">H2597*EXP(-G2597*(F2598-F2597))</f>
        <v>0.667721910564458</v>
      </c>
      <c r="I2598" s="38" t="n">
        <f aca="false">H2597-H2598</f>
        <v>8.6651586030162E-005</v>
      </c>
      <c r="J2598" s="39" t="n">
        <f aca="false">INDEX('Default Prob'!$C$3:$C$20, _xlfn.IFNA(MATCH(F2598, 'Default Prob'!$B$3:$B$20, 1), 1))</f>
        <v>-0.0015</v>
      </c>
      <c r="K2598" s="40" t="n">
        <f aca="false">1/((1+J2598)^F2598)</f>
        <v>1.01500977209849</v>
      </c>
      <c r="L2598" s="41" t="n">
        <f aca="false">IF(AND(D2598, A2598 &lt;= $G$2), $D$5*$D$2*(A2598-E2598)/365.25, 0)</f>
        <v>0</v>
      </c>
      <c r="M2598" s="41" t="n">
        <f aca="false">IF(A2598&lt;=$G$2, $D$5*$D$2*(A2598-E2598)/365.25, 0)</f>
        <v>0</v>
      </c>
      <c r="N2598" s="42" t="n">
        <f aca="false">(L2598*H2598 + M2598*I2598) * K2598</f>
        <v>0</v>
      </c>
      <c r="O2598" s="43" t="n">
        <f aca="false">IF(A2598&lt;=$G$2, $D$2*(1-$D$3), 0)</f>
        <v>0</v>
      </c>
      <c r="P2598" s="44" t="n">
        <f aca="false">O2598*I2598*K2598</f>
        <v>0</v>
      </c>
    </row>
    <row r="2599" customFormat="false" ht="15" hidden="false" customHeight="false" outlineLevel="0" collapsed="false">
      <c r="A2599" s="4" t="n">
        <f aca="false">WORKDAY(A2598, 1)</f>
        <v>47520</v>
      </c>
      <c r="B2599" s="33" t="n">
        <f aca="false">DATE(2000, MONTH(A2599), DAY(A2599))</f>
        <v>36562</v>
      </c>
      <c r="C2599" s="33" t="n">
        <f aca="false">VLOOKUP(B2599, $R$9:$S$13, 2)</f>
        <v>36605</v>
      </c>
      <c r="D2599" s="34" t="n">
        <f aca="false">IF(OR(C2599=B2599, AND(C2599&lt;&gt;C2598, C2598&gt;B2598)), 1, 0)</f>
        <v>0</v>
      </c>
      <c r="E2599" s="4" t="n">
        <f aca="false" t="array" ref="E2599:E2599">INDEX($A$9:A2598, MAX(IF($D$9:D2598=1, ROW(D$9:$D2598)-ROW($D$9)+1, 0)))</f>
        <v>47472</v>
      </c>
      <c r="F2599" s="36" t="n">
        <f aca="false">(A2599-$A$2)/365.25</f>
        <v>9.927446954141</v>
      </c>
      <c r="G2599" s="37" t="n">
        <f aca="false">INDEX('Default Prob'!$P$5:$P$14,MIN(1+_xlfn.IFNA(MATCH(F2599,'Default Prob'!$F$5:$F$14,1),0),COUNT('Default Prob'!$P$5:$P$14)))</f>
        <v>0.0473961358254833</v>
      </c>
      <c r="H2599" s="37" t="n">
        <f aca="false">H2598*EXP(-G2598*(F2599-F2598))</f>
        <v>0.667635270221916</v>
      </c>
      <c r="I2599" s="38" t="n">
        <f aca="false">H2598-H2599</f>
        <v>8.66403425423545E-005</v>
      </c>
      <c r="J2599" s="39" t="n">
        <f aca="false">INDEX('Default Prob'!$C$3:$C$20, _xlfn.IFNA(MATCH(F2599, 'Default Prob'!$B$3:$B$20, 1), 1))</f>
        <v>-0.0015</v>
      </c>
      <c r="K2599" s="40" t="n">
        <f aca="false">1/((1+J2599)^F2599)</f>
        <v>1.01501394365446</v>
      </c>
      <c r="L2599" s="41" t="n">
        <f aca="false">IF(AND(D2599, A2599 &lt;= $G$2), $D$5*$D$2*(A2599-E2599)/365.25, 0)</f>
        <v>0</v>
      </c>
      <c r="M2599" s="41" t="n">
        <f aca="false">IF(A2599&lt;=$G$2, $D$5*$D$2*(A2599-E2599)/365.25, 0)</f>
        <v>0</v>
      </c>
      <c r="N2599" s="42" t="n">
        <f aca="false">(L2599*H2599 + M2599*I2599) * K2599</f>
        <v>0</v>
      </c>
      <c r="O2599" s="43" t="n">
        <f aca="false">IF(A2599&lt;=$G$2, $D$2*(1-$D$3), 0)</f>
        <v>0</v>
      </c>
      <c r="P2599" s="44" t="n">
        <f aca="false">O2599*I2599*K2599</f>
        <v>0</v>
      </c>
    </row>
    <row r="2600" customFormat="false" ht="15" hidden="false" customHeight="false" outlineLevel="0" collapsed="false">
      <c r="A2600" s="4" t="n">
        <f aca="false">WORKDAY(A2599, 1)</f>
        <v>47521</v>
      </c>
      <c r="B2600" s="33" t="n">
        <f aca="false">DATE(2000, MONTH(A2600), DAY(A2600))</f>
        <v>36563</v>
      </c>
      <c r="C2600" s="33" t="n">
        <f aca="false">VLOOKUP(B2600, $R$9:$S$13, 2)</f>
        <v>36605</v>
      </c>
      <c r="D2600" s="34" t="n">
        <f aca="false">IF(OR(C2600=B2600, AND(C2600&lt;&gt;C2599, C2599&gt;B2599)), 1, 0)</f>
        <v>0</v>
      </c>
      <c r="E2600" s="4" t="n">
        <f aca="false" t="array" ref="E2600:E2600">INDEX($A$9:A2599, MAX(IF($D$9:D2599=1, ROW(D$9:$D2599)-ROW($D$9)+1, 0)))</f>
        <v>47472</v>
      </c>
      <c r="F2600" s="36" t="n">
        <f aca="false">(A2600-$A$2)/365.25</f>
        <v>9.93018480492813</v>
      </c>
      <c r="G2600" s="37" t="n">
        <f aca="false">INDEX('Default Prob'!$P$5:$P$14,MIN(1+_xlfn.IFNA(MATCH(F2600,'Default Prob'!$F$5:$F$14,1),0),COUNT('Default Prob'!$P$5:$P$14)))</f>
        <v>0.0473961358254833</v>
      </c>
      <c r="H2600" s="37" t="n">
        <f aca="false">H2599*EXP(-G2599*(F2600-F2599))</f>
        <v>0.667548641121402</v>
      </c>
      <c r="I2600" s="38" t="n">
        <f aca="false">H2599-H2600</f>
        <v>8.66291005137132E-005</v>
      </c>
      <c r="J2600" s="39" t="n">
        <f aca="false">INDEX('Default Prob'!$C$3:$C$20, _xlfn.IFNA(MATCH(F2600, 'Default Prob'!$B$3:$B$20, 1), 1))</f>
        <v>-0.0015</v>
      </c>
      <c r="K2600" s="40" t="n">
        <f aca="false">1/((1+J2600)^F2600)</f>
        <v>1.01501811522758</v>
      </c>
      <c r="L2600" s="41" t="n">
        <f aca="false">IF(AND(D2600, A2600 &lt;= $G$2), $D$5*$D$2*(A2600-E2600)/365.25, 0)</f>
        <v>0</v>
      </c>
      <c r="M2600" s="41" t="n">
        <f aca="false">IF(A2600&lt;=$G$2, $D$5*$D$2*(A2600-E2600)/365.25, 0)</f>
        <v>0</v>
      </c>
      <c r="N2600" s="42" t="n">
        <f aca="false">(L2600*H2600 + M2600*I2600) * K2600</f>
        <v>0</v>
      </c>
      <c r="O2600" s="43" t="n">
        <f aca="false">IF(A2600&lt;=$G$2, $D$2*(1-$D$3), 0)</f>
        <v>0</v>
      </c>
      <c r="P2600" s="44" t="n">
        <f aca="false">O2600*I2600*K2600</f>
        <v>0</v>
      </c>
    </row>
    <row r="2601" customFormat="false" ht="15" hidden="false" customHeight="false" outlineLevel="0" collapsed="false">
      <c r="A2601" s="4" t="n">
        <f aca="false">WORKDAY(A2600, 1)</f>
        <v>47522</v>
      </c>
      <c r="B2601" s="33" t="n">
        <f aca="false">DATE(2000, MONTH(A2601), DAY(A2601))</f>
        <v>36564</v>
      </c>
      <c r="C2601" s="33" t="n">
        <f aca="false">VLOOKUP(B2601, $R$9:$S$13, 2)</f>
        <v>36605</v>
      </c>
      <c r="D2601" s="34" t="n">
        <f aca="false">IF(OR(C2601=B2601, AND(C2601&lt;&gt;C2600, C2600&gt;B2600)), 1, 0)</f>
        <v>0</v>
      </c>
      <c r="E2601" s="4" t="n">
        <f aca="false" t="array" ref="E2601:E2601">INDEX($A$9:A2600, MAX(IF($D$9:D2600=1, ROW(D$9:$D2600)-ROW($D$9)+1, 0)))</f>
        <v>47472</v>
      </c>
      <c r="F2601" s="36" t="n">
        <f aca="false">(A2601-$A$2)/365.25</f>
        <v>9.93292265571526</v>
      </c>
      <c r="G2601" s="37" t="n">
        <f aca="false">INDEX('Default Prob'!$P$5:$P$14,MIN(1+_xlfn.IFNA(MATCH(F2601,'Default Prob'!$F$5:$F$14,1),0),COUNT('Default Prob'!$P$5:$P$14)))</f>
        <v>0.0473961358254833</v>
      </c>
      <c r="H2601" s="37" t="n">
        <f aca="false">H2600*EXP(-G2600*(F2601-F2600))</f>
        <v>0.667462023261459</v>
      </c>
      <c r="I2601" s="38" t="n">
        <f aca="false">H2600-H2601</f>
        <v>8.66178599434608E-005</v>
      </c>
      <c r="J2601" s="39" t="n">
        <f aca="false">INDEX('Default Prob'!$C$3:$C$20, _xlfn.IFNA(MATCH(F2601, 'Default Prob'!$B$3:$B$20, 1), 1))</f>
        <v>-0.0015</v>
      </c>
      <c r="K2601" s="40" t="n">
        <f aca="false">1/((1+J2601)^F2601)</f>
        <v>1.01502228681784</v>
      </c>
      <c r="L2601" s="41" t="n">
        <f aca="false">IF(AND(D2601, A2601 &lt;= $G$2), $D$5*$D$2*(A2601-E2601)/365.25, 0)</f>
        <v>0</v>
      </c>
      <c r="M2601" s="41" t="n">
        <f aca="false">IF(A2601&lt;=$G$2, $D$5*$D$2*(A2601-E2601)/365.25, 0)</f>
        <v>0</v>
      </c>
      <c r="N2601" s="42" t="n">
        <f aca="false">(L2601*H2601 + M2601*I2601) * K2601</f>
        <v>0</v>
      </c>
      <c r="O2601" s="43" t="n">
        <f aca="false">IF(A2601&lt;=$G$2, $D$2*(1-$D$3), 0)</f>
        <v>0</v>
      </c>
      <c r="P2601" s="44" t="n">
        <f aca="false">O2601*I2601*K2601</f>
        <v>0</v>
      </c>
    </row>
    <row r="2602" customFormat="false" ht="15" hidden="false" customHeight="false" outlineLevel="0" collapsed="false">
      <c r="A2602" s="4" t="n">
        <f aca="false">WORKDAY(A2601, 1)</f>
        <v>47525</v>
      </c>
      <c r="B2602" s="33" t="n">
        <f aca="false">DATE(2000, MONTH(A2602), DAY(A2602))</f>
        <v>36567</v>
      </c>
      <c r="C2602" s="33" t="n">
        <f aca="false">VLOOKUP(B2602, $R$9:$S$13, 2)</f>
        <v>36605</v>
      </c>
      <c r="D2602" s="34" t="n">
        <f aca="false">IF(OR(C2602=B2602, AND(C2602&lt;&gt;C2601, C2601&gt;B2601)), 1, 0)</f>
        <v>0</v>
      </c>
      <c r="E2602" s="4" t="n">
        <f aca="false" t="array" ref="E2602:E2602">INDEX($A$9:A2601, MAX(IF($D$9:D2601=1, ROW(D$9:$D2601)-ROW($D$9)+1, 0)))</f>
        <v>47472</v>
      </c>
      <c r="F2602" s="36" t="n">
        <f aca="false">(A2602-$A$2)/365.25</f>
        <v>9.94113620807666</v>
      </c>
      <c r="G2602" s="37" t="n">
        <f aca="false">INDEX('Default Prob'!$P$5:$P$14,MIN(1+_xlfn.IFNA(MATCH(F2602,'Default Prob'!$F$5:$F$14,1),0),COUNT('Default Prob'!$P$5:$P$14)))</f>
        <v>0.0473961358254833</v>
      </c>
      <c r="H2602" s="37" t="n">
        <f aca="false">H2601*EXP(-G2601*(F2602-F2601))</f>
        <v>0.667202237110465</v>
      </c>
      <c r="I2602" s="38" t="n">
        <f aca="false">H2601-H2602</f>
        <v>0.000259786150994312</v>
      </c>
      <c r="J2602" s="39" t="n">
        <f aca="false">INDEX('Default Prob'!$C$3:$C$20, _xlfn.IFNA(MATCH(F2602, 'Default Prob'!$B$3:$B$20, 1), 1))</f>
        <v>-0.0015</v>
      </c>
      <c r="K2602" s="40" t="n">
        <f aca="false">1/((1+J2602)^F2602)</f>
        <v>1.01503480169148</v>
      </c>
      <c r="L2602" s="41" t="n">
        <f aca="false">IF(AND(D2602, A2602 &lt;= $G$2), $D$5*$D$2*(A2602-E2602)/365.25, 0)</f>
        <v>0</v>
      </c>
      <c r="M2602" s="41" t="n">
        <f aca="false">IF(A2602&lt;=$G$2, $D$5*$D$2*(A2602-E2602)/365.25, 0)</f>
        <v>0</v>
      </c>
      <c r="N2602" s="42" t="n">
        <f aca="false">(L2602*H2602 + M2602*I2602) * K2602</f>
        <v>0</v>
      </c>
      <c r="O2602" s="43" t="n">
        <f aca="false">IF(A2602&lt;=$G$2, $D$2*(1-$D$3), 0)</f>
        <v>0</v>
      </c>
      <c r="P2602" s="44" t="n">
        <f aca="false">O2602*I2602*K2602</f>
        <v>0</v>
      </c>
    </row>
    <row r="2603" customFormat="false" ht="15" hidden="false" customHeight="false" outlineLevel="0" collapsed="false">
      <c r="A2603" s="4" t="n">
        <f aca="false">WORKDAY(A2602, 1)</f>
        <v>47526</v>
      </c>
      <c r="B2603" s="33" t="n">
        <f aca="false">DATE(2000, MONTH(A2603), DAY(A2603))</f>
        <v>36568</v>
      </c>
      <c r="C2603" s="33" t="n">
        <f aca="false">VLOOKUP(B2603, $R$9:$S$13, 2)</f>
        <v>36605</v>
      </c>
      <c r="D2603" s="34" t="n">
        <f aca="false">IF(OR(C2603=B2603, AND(C2603&lt;&gt;C2602, C2602&gt;B2602)), 1, 0)</f>
        <v>0</v>
      </c>
      <c r="E2603" s="4" t="n">
        <f aca="false" t="array" ref="E2603:E2603">INDEX($A$9:A2602, MAX(IF($D$9:D2602=1, ROW(D$9:$D2602)-ROW($D$9)+1, 0)))</f>
        <v>47472</v>
      </c>
      <c r="F2603" s="36" t="n">
        <f aca="false">(A2603-$A$2)/365.25</f>
        <v>9.94387405886379</v>
      </c>
      <c r="G2603" s="37" t="n">
        <f aca="false">INDEX('Default Prob'!$P$5:$P$14,MIN(1+_xlfn.IFNA(MATCH(F2603,'Default Prob'!$F$5:$F$14,1),0),COUNT('Default Prob'!$P$5:$P$14)))</f>
        <v>0.0473961358254833</v>
      </c>
      <c r="H2603" s="37" t="n">
        <f aca="false">H2602*EXP(-G2602*(F2603-F2602))</f>
        <v>0.667115664198218</v>
      </c>
      <c r="I2603" s="38" t="n">
        <f aca="false">H2602-H2603</f>
        <v>8.6572912246452E-005</v>
      </c>
      <c r="J2603" s="39" t="n">
        <f aca="false">INDEX('Default Prob'!$C$3:$C$20, _xlfn.IFNA(MATCH(F2603, 'Default Prob'!$B$3:$B$20, 1), 1))</f>
        <v>-0.0015</v>
      </c>
      <c r="K2603" s="40" t="n">
        <f aca="false">1/((1+J2603)^F2603)</f>
        <v>1.01503897335032</v>
      </c>
      <c r="L2603" s="41" t="n">
        <f aca="false">IF(AND(D2603, A2603 &lt;= $G$2), $D$5*$D$2*(A2603-E2603)/365.25, 0)</f>
        <v>0</v>
      </c>
      <c r="M2603" s="41" t="n">
        <f aca="false">IF(A2603&lt;=$G$2, $D$5*$D$2*(A2603-E2603)/365.25, 0)</f>
        <v>0</v>
      </c>
      <c r="N2603" s="42" t="n">
        <f aca="false">(L2603*H2603 + M2603*I2603) * K2603</f>
        <v>0</v>
      </c>
      <c r="O2603" s="43" t="n">
        <f aca="false">IF(A2603&lt;=$G$2, $D$2*(1-$D$3), 0)</f>
        <v>0</v>
      </c>
      <c r="P2603" s="44" t="n">
        <f aca="false">O2603*I2603*K2603</f>
        <v>0</v>
      </c>
    </row>
    <row r="2604" customFormat="false" ht="15" hidden="false" customHeight="false" outlineLevel="0" collapsed="false">
      <c r="A2604" s="4" t="n">
        <f aca="false">WORKDAY(A2603, 1)</f>
        <v>47527</v>
      </c>
      <c r="B2604" s="33" t="n">
        <f aca="false">DATE(2000, MONTH(A2604), DAY(A2604))</f>
        <v>36569</v>
      </c>
      <c r="C2604" s="33" t="n">
        <f aca="false">VLOOKUP(B2604, $R$9:$S$13, 2)</f>
        <v>36605</v>
      </c>
      <c r="D2604" s="34" t="n">
        <f aca="false">IF(OR(C2604=B2604, AND(C2604&lt;&gt;C2603, C2603&gt;B2603)), 1, 0)</f>
        <v>0</v>
      </c>
      <c r="E2604" s="4" t="n">
        <f aca="false" t="array" ref="E2604:E2604">INDEX($A$9:A2603, MAX(IF($D$9:D2603=1, ROW(D$9:$D2603)-ROW($D$9)+1, 0)))</f>
        <v>47472</v>
      </c>
      <c r="F2604" s="36" t="n">
        <f aca="false">(A2604-$A$2)/365.25</f>
        <v>9.94661190965092</v>
      </c>
      <c r="G2604" s="37" t="n">
        <f aca="false">INDEX('Default Prob'!$P$5:$P$14,MIN(1+_xlfn.IFNA(MATCH(F2604,'Default Prob'!$F$5:$F$14,1),0),COUNT('Default Prob'!$P$5:$P$14)))</f>
        <v>0.0473961358254833</v>
      </c>
      <c r="H2604" s="37" t="n">
        <f aca="false">H2603*EXP(-G2603*(F2604-F2603))</f>
        <v>0.667029102519251</v>
      </c>
      <c r="I2604" s="38" t="n">
        <f aca="false">H2603-H2604</f>
        <v>8.65616789671453E-005</v>
      </c>
      <c r="J2604" s="39" t="n">
        <f aca="false">INDEX('Default Prob'!$C$3:$C$20, _xlfn.IFNA(MATCH(F2604, 'Default Prob'!$B$3:$B$20, 1), 1))</f>
        <v>-0.0015</v>
      </c>
      <c r="K2604" s="40" t="n">
        <f aca="false">1/((1+J2604)^F2604)</f>
        <v>1.01504314502631</v>
      </c>
      <c r="L2604" s="41" t="n">
        <f aca="false">IF(AND(D2604, A2604 &lt;= $G$2), $D$5*$D$2*(A2604-E2604)/365.25, 0)</f>
        <v>0</v>
      </c>
      <c r="M2604" s="41" t="n">
        <f aca="false">IF(A2604&lt;=$G$2, $D$5*$D$2*(A2604-E2604)/365.25, 0)</f>
        <v>0</v>
      </c>
      <c r="N2604" s="42" t="n">
        <f aca="false">(L2604*H2604 + M2604*I2604) * K2604</f>
        <v>0</v>
      </c>
      <c r="O2604" s="43" t="n">
        <f aca="false">IF(A2604&lt;=$G$2, $D$2*(1-$D$3), 0)</f>
        <v>0</v>
      </c>
      <c r="P2604" s="44" t="n">
        <f aca="false">O2604*I2604*K2604</f>
        <v>0</v>
      </c>
    </row>
    <row r="2605" customFormat="false" ht="15" hidden="false" customHeight="false" outlineLevel="0" collapsed="false">
      <c r="A2605" s="4" t="n">
        <f aca="false">WORKDAY(A2604, 1)</f>
        <v>47528</v>
      </c>
      <c r="B2605" s="33" t="n">
        <f aca="false">DATE(2000, MONTH(A2605), DAY(A2605))</f>
        <v>36570</v>
      </c>
      <c r="C2605" s="33" t="n">
        <f aca="false">VLOOKUP(B2605, $R$9:$S$13, 2)</f>
        <v>36605</v>
      </c>
      <c r="D2605" s="34" t="n">
        <f aca="false">IF(OR(C2605=B2605, AND(C2605&lt;&gt;C2604, C2604&gt;B2604)), 1, 0)</f>
        <v>0</v>
      </c>
      <c r="E2605" s="4" t="n">
        <f aca="false" t="array" ref="E2605:E2605">INDEX($A$9:A2604, MAX(IF($D$9:D2604=1, ROW(D$9:$D2604)-ROW($D$9)+1, 0)))</f>
        <v>47472</v>
      </c>
      <c r="F2605" s="36" t="n">
        <f aca="false">(A2605-$A$2)/365.25</f>
        <v>9.94934976043806</v>
      </c>
      <c r="G2605" s="37" t="n">
        <f aca="false">INDEX('Default Prob'!$P$5:$P$14,MIN(1+_xlfn.IFNA(MATCH(F2605,'Default Prob'!$F$5:$F$14,1),0),COUNT('Default Prob'!$P$5:$P$14)))</f>
        <v>0.0473961358254833</v>
      </c>
      <c r="H2605" s="37" t="n">
        <f aca="false">H2604*EXP(-G2604*(F2605-F2604))</f>
        <v>0.666942552072106</v>
      </c>
      <c r="I2605" s="38" t="n">
        <f aca="false">H2604-H2605</f>
        <v>8.65504471452283E-005</v>
      </c>
      <c r="J2605" s="39" t="n">
        <f aca="false">INDEX('Default Prob'!$C$3:$C$20, _xlfn.IFNA(MATCH(F2605, 'Default Prob'!$B$3:$B$20, 1), 1))</f>
        <v>-0.0015</v>
      </c>
      <c r="K2605" s="40" t="n">
        <f aca="false">1/((1+J2605)^F2605)</f>
        <v>1.01504731671944</v>
      </c>
      <c r="L2605" s="41" t="n">
        <f aca="false">IF(AND(D2605, A2605 &lt;= $G$2), $D$5*$D$2*(A2605-E2605)/365.25, 0)</f>
        <v>0</v>
      </c>
      <c r="M2605" s="41" t="n">
        <f aca="false">IF(A2605&lt;=$G$2, $D$5*$D$2*(A2605-E2605)/365.25, 0)</f>
        <v>0</v>
      </c>
      <c r="N2605" s="42" t="n">
        <f aca="false">(L2605*H2605 + M2605*I2605) * K2605</f>
        <v>0</v>
      </c>
      <c r="O2605" s="43" t="n">
        <f aca="false">IF(A2605&lt;=$G$2, $D$2*(1-$D$3), 0)</f>
        <v>0</v>
      </c>
      <c r="P2605" s="44" t="n">
        <f aca="false">O2605*I2605*K2605</f>
        <v>0</v>
      </c>
    </row>
    <row r="2606" customFormat="false" ht="15" hidden="false" customHeight="false" outlineLevel="0" collapsed="false">
      <c r="A2606" s="4" t="n">
        <f aca="false">WORKDAY(A2605, 1)</f>
        <v>47529</v>
      </c>
      <c r="B2606" s="33" t="n">
        <f aca="false">DATE(2000, MONTH(A2606), DAY(A2606))</f>
        <v>36571</v>
      </c>
      <c r="C2606" s="33" t="n">
        <f aca="false">VLOOKUP(B2606, $R$9:$S$13, 2)</f>
        <v>36605</v>
      </c>
      <c r="D2606" s="34" t="n">
        <f aca="false">IF(OR(C2606=B2606, AND(C2606&lt;&gt;C2605, C2605&gt;B2605)), 1, 0)</f>
        <v>0</v>
      </c>
      <c r="E2606" s="4" t="n">
        <f aca="false" t="array" ref="E2606:E2606">INDEX($A$9:A2605, MAX(IF($D$9:D2605=1, ROW(D$9:$D2605)-ROW($D$9)+1, 0)))</f>
        <v>47472</v>
      </c>
      <c r="F2606" s="36" t="n">
        <f aca="false">(A2606-$A$2)/365.25</f>
        <v>9.95208761122519</v>
      </c>
      <c r="G2606" s="37" t="n">
        <f aca="false">INDEX('Default Prob'!$P$5:$P$14,MIN(1+_xlfn.IFNA(MATCH(F2606,'Default Prob'!$F$5:$F$14,1),0),COUNT('Default Prob'!$P$5:$P$14)))</f>
        <v>0.0473961358254833</v>
      </c>
      <c r="H2606" s="37" t="n">
        <f aca="false">H2605*EXP(-G2605*(F2606-F2605))</f>
        <v>0.666856012855325</v>
      </c>
      <c r="I2606" s="38" t="n">
        <f aca="false">H2605-H2606</f>
        <v>8.65392167809231E-005</v>
      </c>
      <c r="J2606" s="39" t="n">
        <f aca="false">INDEX('Default Prob'!$C$3:$C$20, _xlfn.IFNA(MATCH(F2606, 'Default Prob'!$B$3:$B$20, 1), 1))</f>
        <v>-0.0015</v>
      </c>
      <c r="K2606" s="40" t="n">
        <f aca="false">1/((1+J2606)^F2606)</f>
        <v>1.01505148842971</v>
      </c>
      <c r="L2606" s="41" t="n">
        <f aca="false">IF(AND(D2606, A2606 &lt;= $G$2), $D$5*$D$2*(A2606-E2606)/365.25, 0)</f>
        <v>0</v>
      </c>
      <c r="M2606" s="41" t="n">
        <f aca="false">IF(A2606&lt;=$G$2, $D$5*$D$2*(A2606-E2606)/365.25, 0)</f>
        <v>0</v>
      </c>
      <c r="N2606" s="42" t="n">
        <f aca="false">(L2606*H2606 + M2606*I2606) * K2606</f>
        <v>0</v>
      </c>
      <c r="O2606" s="43" t="n">
        <f aca="false">IF(A2606&lt;=$G$2, $D$2*(1-$D$3), 0)</f>
        <v>0</v>
      </c>
      <c r="P2606" s="44" t="n">
        <f aca="false">O2606*I2606*K2606</f>
        <v>0</v>
      </c>
    </row>
    <row r="2607" customFormat="false" ht="15" hidden="false" customHeight="false" outlineLevel="0" collapsed="false">
      <c r="A2607" s="4" t="n">
        <f aca="false">WORKDAY(A2606, 1)</f>
        <v>47532</v>
      </c>
      <c r="B2607" s="33" t="n">
        <f aca="false">DATE(2000, MONTH(A2607), DAY(A2607))</f>
        <v>36574</v>
      </c>
      <c r="C2607" s="33" t="n">
        <f aca="false">VLOOKUP(B2607, $R$9:$S$13, 2)</f>
        <v>36605</v>
      </c>
      <c r="D2607" s="34" t="n">
        <f aca="false">IF(OR(C2607=B2607, AND(C2607&lt;&gt;C2606, C2606&gt;B2606)), 1, 0)</f>
        <v>0</v>
      </c>
      <c r="E2607" s="4" t="n">
        <f aca="false" t="array" ref="E2607:E2607">INDEX($A$9:A2606, MAX(IF($D$9:D2606=1, ROW(D$9:$D2606)-ROW($D$9)+1, 0)))</f>
        <v>47472</v>
      </c>
      <c r="F2607" s="36" t="n">
        <f aca="false">(A2607-$A$2)/365.25</f>
        <v>9.96030116358658</v>
      </c>
      <c r="G2607" s="37" t="n">
        <f aca="false">INDEX('Default Prob'!$P$5:$P$14,MIN(1+_xlfn.IFNA(MATCH(F2607,'Default Prob'!$F$5:$F$14,1),0),COUNT('Default Prob'!$P$5:$P$14)))</f>
        <v>0.0473961358254833</v>
      </c>
      <c r="H2607" s="37" t="n">
        <f aca="false">H2606*EXP(-G2606*(F2607-F2606))</f>
        <v>0.666596462572598</v>
      </c>
      <c r="I2607" s="38" t="n">
        <f aca="false">H2606-H2607</f>
        <v>0.000259550282727061</v>
      </c>
      <c r="J2607" s="39" t="n">
        <f aca="false">INDEX('Default Prob'!$C$3:$C$20, _xlfn.IFNA(MATCH(F2607, 'Default Prob'!$B$3:$B$20, 1), 1))</f>
        <v>-0.0015</v>
      </c>
      <c r="K2607" s="40" t="n">
        <f aca="false">1/((1+J2607)^F2607)</f>
        <v>1.0150640036634</v>
      </c>
      <c r="L2607" s="41" t="n">
        <f aca="false">IF(AND(D2607, A2607 &lt;= $G$2), $D$5*$D$2*(A2607-E2607)/365.25, 0)</f>
        <v>0</v>
      </c>
      <c r="M2607" s="41" t="n">
        <f aca="false">IF(A2607&lt;=$G$2, $D$5*$D$2*(A2607-E2607)/365.25, 0)</f>
        <v>0</v>
      </c>
      <c r="N2607" s="42" t="n">
        <f aca="false">(L2607*H2607 + M2607*I2607) * K2607</f>
        <v>0</v>
      </c>
      <c r="O2607" s="43" t="n">
        <f aca="false">IF(A2607&lt;=$G$2, $D$2*(1-$D$3), 0)</f>
        <v>0</v>
      </c>
      <c r="P2607" s="44" t="n">
        <f aca="false">O2607*I2607*K2607</f>
        <v>0</v>
      </c>
    </row>
    <row r="2608" customFormat="false" ht="15" hidden="false" customHeight="false" outlineLevel="0" collapsed="false">
      <c r="A2608" s="4" t="n">
        <f aca="false">WORKDAY(A2607, 1)</f>
        <v>47533</v>
      </c>
      <c r="B2608" s="33" t="n">
        <f aca="false">DATE(2000, MONTH(A2608), DAY(A2608))</f>
        <v>36575</v>
      </c>
      <c r="C2608" s="33" t="n">
        <f aca="false">VLOOKUP(B2608, $R$9:$S$13, 2)</f>
        <v>36605</v>
      </c>
      <c r="D2608" s="34" t="n">
        <f aca="false">IF(OR(C2608=B2608, AND(C2608&lt;&gt;C2607, C2607&gt;B2607)), 1, 0)</f>
        <v>0</v>
      </c>
      <c r="E2608" s="4" t="n">
        <f aca="false" t="array" ref="E2608:E2608">INDEX($A$9:A2607, MAX(IF($D$9:D2607=1, ROW(D$9:$D2607)-ROW($D$9)+1, 0)))</f>
        <v>47472</v>
      </c>
      <c r="F2608" s="36" t="n">
        <f aca="false">(A2608-$A$2)/365.25</f>
        <v>9.96303901437372</v>
      </c>
      <c r="G2608" s="37" t="n">
        <f aca="false">INDEX('Default Prob'!$P$5:$P$14,MIN(1+_xlfn.IFNA(MATCH(F2608,'Default Prob'!$F$5:$F$14,1),0),COUNT('Default Prob'!$P$5:$P$14)))</f>
        <v>0.0473961358254833</v>
      </c>
      <c r="H2608" s="37" t="n">
        <f aca="false">H2607*EXP(-G2607*(F2608-F2607))</f>
        <v>0.666509968262704</v>
      </c>
      <c r="I2608" s="38" t="n">
        <f aca="false">H2607-H2608</f>
        <v>8.64943098932702E-005</v>
      </c>
      <c r="J2608" s="39" t="n">
        <f aca="false">INDEX('Default Prob'!$C$3:$C$20, _xlfn.IFNA(MATCH(F2608, 'Default Prob'!$B$3:$B$20, 1), 1))</f>
        <v>-0.0015</v>
      </c>
      <c r="K2608" s="40" t="n">
        <f aca="false">1/((1+J2608)^F2608)</f>
        <v>1.01506817544226</v>
      </c>
      <c r="L2608" s="41" t="n">
        <f aca="false">IF(AND(D2608, A2608 &lt;= $G$2), $D$5*$D$2*(A2608-E2608)/365.25, 0)</f>
        <v>0</v>
      </c>
      <c r="M2608" s="41" t="n">
        <f aca="false">IF(A2608&lt;=$G$2, $D$5*$D$2*(A2608-E2608)/365.25, 0)</f>
        <v>0</v>
      </c>
      <c r="N2608" s="42" t="n">
        <f aca="false">(L2608*H2608 + M2608*I2608) * K2608</f>
        <v>0</v>
      </c>
      <c r="O2608" s="43" t="n">
        <f aca="false">IF(A2608&lt;=$G$2, $D$2*(1-$D$3), 0)</f>
        <v>0</v>
      </c>
      <c r="P2608" s="44" t="n">
        <f aca="false">O2608*I2608*K2608</f>
        <v>0</v>
      </c>
    </row>
    <row r="2609" customFormat="false" ht="15" hidden="false" customHeight="false" outlineLevel="0" collapsed="false">
      <c r="A2609" s="4" t="n">
        <f aca="false">WORKDAY(A2608, 1)</f>
        <v>47534</v>
      </c>
      <c r="B2609" s="33" t="n">
        <f aca="false">DATE(2000, MONTH(A2609), DAY(A2609))</f>
        <v>36576</v>
      </c>
      <c r="C2609" s="33" t="n">
        <f aca="false">VLOOKUP(B2609, $R$9:$S$13, 2)</f>
        <v>36605</v>
      </c>
      <c r="D2609" s="34" t="n">
        <f aca="false">IF(OR(C2609=B2609, AND(C2609&lt;&gt;C2608, C2608&gt;B2608)), 1, 0)</f>
        <v>0</v>
      </c>
      <c r="E2609" s="4" t="n">
        <f aca="false" t="array" ref="E2609:E2609">INDEX($A$9:A2608, MAX(IF($D$9:D2608=1, ROW(D$9:$D2608)-ROW($D$9)+1, 0)))</f>
        <v>47472</v>
      </c>
      <c r="F2609" s="36" t="n">
        <f aca="false">(A2609-$A$2)/365.25</f>
        <v>9.96577686516085</v>
      </c>
      <c r="G2609" s="37" t="n">
        <f aca="false">INDEX('Default Prob'!$P$5:$P$14,MIN(1+_xlfn.IFNA(MATCH(F2609,'Default Prob'!$F$5:$F$14,1),0),COUNT('Default Prob'!$P$5:$P$14)))</f>
        <v>0.0473961358254833</v>
      </c>
      <c r="H2609" s="37" t="n">
        <f aca="false">H2608*EXP(-G2608*(F2609-F2608))</f>
        <v>0.666423485175892</v>
      </c>
      <c r="I2609" s="38" t="n">
        <f aca="false">H2608-H2609</f>
        <v>8.64830868129163E-005</v>
      </c>
      <c r="J2609" s="39" t="n">
        <f aca="false">INDEX('Default Prob'!$C$3:$C$20, _xlfn.IFNA(MATCH(F2609, 'Default Prob'!$B$3:$B$20, 1), 1))</f>
        <v>-0.0015</v>
      </c>
      <c r="K2609" s="40" t="n">
        <f aca="false">1/((1+J2609)^F2609)</f>
        <v>1.01507234723826</v>
      </c>
      <c r="L2609" s="41" t="n">
        <f aca="false">IF(AND(D2609, A2609 &lt;= $G$2), $D$5*$D$2*(A2609-E2609)/365.25, 0)</f>
        <v>0</v>
      </c>
      <c r="M2609" s="41" t="n">
        <f aca="false">IF(A2609&lt;=$G$2, $D$5*$D$2*(A2609-E2609)/365.25, 0)</f>
        <v>0</v>
      </c>
      <c r="N2609" s="42" t="n">
        <f aca="false">(L2609*H2609 + M2609*I2609) * K2609</f>
        <v>0</v>
      </c>
      <c r="O2609" s="43" t="n">
        <f aca="false">IF(A2609&lt;=$G$2, $D$2*(1-$D$3), 0)</f>
        <v>0</v>
      </c>
      <c r="P2609" s="44" t="n">
        <f aca="false">O2609*I2609*K2609</f>
        <v>0</v>
      </c>
    </row>
    <row r="2610" customFormat="false" ht="15" hidden="false" customHeight="false" outlineLevel="0" collapsed="false">
      <c r="A2610" s="4" t="n">
        <f aca="false">WORKDAY(A2609, 1)</f>
        <v>47535</v>
      </c>
      <c r="B2610" s="33" t="n">
        <f aca="false">DATE(2000, MONTH(A2610), DAY(A2610))</f>
        <v>36577</v>
      </c>
      <c r="C2610" s="33" t="n">
        <f aca="false">VLOOKUP(B2610, $R$9:$S$13, 2)</f>
        <v>36605</v>
      </c>
      <c r="D2610" s="34" t="n">
        <f aca="false">IF(OR(C2610=B2610, AND(C2610&lt;&gt;C2609, C2609&gt;B2609)), 1, 0)</f>
        <v>0</v>
      </c>
      <c r="E2610" s="4" t="n">
        <f aca="false" t="array" ref="E2610:E2610">INDEX($A$9:A2609, MAX(IF($D$9:D2609=1, ROW(D$9:$D2609)-ROW($D$9)+1, 0)))</f>
        <v>47472</v>
      </c>
      <c r="F2610" s="36" t="n">
        <f aca="false">(A2610-$A$2)/365.25</f>
        <v>9.96851471594798</v>
      </c>
      <c r="G2610" s="37" t="n">
        <f aca="false">INDEX('Default Prob'!$P$5:$P$14,MIN(1+_xlfn.IFNA(MATCH(F2610,'Default Prob'!$F$5:$F$14,1),0),COUNT('Default Prob'!$P$5:$P$14)))</f>
        <v>0.0473961358254833</v>
      </c>
      <c r="H2610" s="37" t="n">
        <f aca="false">H2609*EXP(-G2609*(F2610-F2609))</f>
        <v>0.666337013310703</v>
      </c>
      <c r="I2610" s="38" t="n">
        <f aca="false">H2609-H2610</f>
        <v>8.64718651888419E-005</v>
      </c>
      <c r="J2610" s="39" t="n">
        <f aca="false">INDEX('Default Prob'!$C$3:$C$20, _xlfn.IFNA(MATCH(F2610, 'Default Prob'!$B$3:$B$20, 1), 1))</f>
        <v>-0.0015</v>
      </c>
      <c r="K2610" s="40" t="n">
        <f aca="false">1/((1+J2610)^F2610)</f>
        <v>1.01507651905141</v>
      </c>
      <c r="L2610" s="41" t="n">
        <f aca="false">IF(AND(D2610, A2610 &lt;= $G$2), $D$5*$D$2*(A2610-E2610)/365.25, 0)</f>
        <v>0</v>
      </c>
      <c r="M2610" s="41" t="n">
        <f aca="false">IF(A2610&lt;=$G$2, $D$5*$D$2*(A2610-E2610)/365.25, 0)</f>
        <v>0</v>
      </c>
      <c r="N2610" s="42" t="n">
        <f aca="false">(L2610*H2610 + M2610*I2610) * K2610</f>
        <v>0</v>
      </c>
      <c r="O2610" s="43" t="n">
        <f aca="false">IF(A2610&lt;=$G$2, $D$2*(1-$D$3), 0)</f>
        <v>0</v>
      </c>
      <c r="P2610" s="44" t="n">
        <f aca="false">O2610*I2610*K2610</f>
        <v>0</v>
      </c>
    </row>
    <row r="2611" customFormat="false" ht="15" hidden="false" customHeight="false" outlineLevel="0" collapsed="false">
      <c r="A2611" s="4" t="n">
        <f aca="false">WORKDAY(A2610, 1)</f>
        <v>47536</v>
      </c>
      <c r="B2611" s="33" t="n">
        <f aca="false">DATE(2000, MONTH(A2611), DAY(A2611))</f>
        <v>36578</v>
      </c>
      <c r="C2611" s="33" t="n">
        <f aca="false">VLOOKUP(B2611, $R$9:$S$13, 2)</f>
        <v>36605</v>
      </c>
      <c r="D2611" s="34" t="n">
        <f aca="false">IF(OR(C2611=B2611, AND(C2611&lt;&gt;C2610, C2610&gt;B2610)), 1, 0)</f>
        <v>0</v>
      </c>
      <c r="E2611" s="4" t="n">
        <f aca="false" t="array" ref="E2611:E2611">INDEX($A$9:A2610, MAX(IF($D$9:D2610=1, ROW(D$9:$D2610)-ROW($D$9)+1, 0)))</f>
        <v>47472</v>
      </c>
      <c r="F2611" s="36" t="n">
        <f aca="false">(A2611-$A$2)/365.25</f>
        <v>9.97125256673511</v>
      </c>
      <c r="G2611" s="37" t="n">
        <f aca="false">INDEX('Default Prob'!$P$5:$P$14,MIN(1+_xlfn.IFNA(MATCH(F2611,'Default Prob'!$F$5:$F$14,1),0),COUNT('Default Prob'!$P$5:$P$14)))</f>
        <v>0.0473961358254833</v>
      </c>
      <c r="H2611" s="37" t="n">
        <f aca="false">H2610*EXP(-G2610*(F2611-F2610))</f>
        <v>0.666250552665682</v>
      </c>
      <c r="I2611" s="38" t="n">
        <f aca="false">H2610-H2611</f>
        <v>8.6460645020825E-005</v>
      </c>
      <c r="J2611" s="39" t="n">
        <f aca="false">INDEX('Default Prob'!$C$3:$C$20, _xlfn.IFNA(MATCH(F2611, 'Default Prob'!$B$3:$B$20, 1), 1))</f>
        <v>-0.0015</v>
      </c>
      <c r="K2611" s="40" t="n">
        <f aca="false">1/((1+J2611)^F2611)</f>
        <v>1.0150806908817</v>
      </c>
      <c r="L2611" s="41" t="n">
        <f aca="false">IF(AND(D2611, A2611 &lt;= $G$2), $D$5*$D$2*(A2611-E2611)/365.25, 0)</f>
        <v>0</v>
      </c>
      <c r="M2611" s="41" t="n">
        <f aca="false">IF(A2611&lt;=$G$2, $D$5*$D$2*(A2611-E2611)/365.25, 0)</f>
        <v>0</v>
      </c>
      <c r="N2611" s="42" t="n">
        <f aca="false">(L2611*H2611 + M2611*I2611) * K2611</f>
        <v>0</v>
      </c>
      <c r="O2611" s="43" t="n">
        <f aca="false">IF(A2611&lt;=$G$2, $D$2*(1-$D$3), 0)</f>
        <v>0</v>
      </c>
      <c r="P2611" s="44" t="n">
        <f aca="false">O2611*I2611*K2611</f>
        <v>0</v>
      </c>
    </row>
    <row r="2612" customFormat="false" ht="15" hidden="false" customHeight="false" outlineLevel="0" collapsed="false">
      <c r="A2612" s="4" t="n">
        <f aca="false">WORKDAY(A2611, 1)</f>
        <v>47539</v>
      </c>
      <c r="B2612" s="33" t="n">
        <f aca="false">DATE(2000, MONTH(A2612), DAY(A2612))</f>
        <v>36581</v>
      </c>
      <c r="C2612" s="33" t="n">
        <f aca="false">VLOOKUP(B2612, $R$9:$S$13, 2)</f>
        <v>36605</v>
      </c>
      <c r="D2612" s="34" t="n">
        <f aca="false">IF(OR(C2612=B2612, AND(C2612&lt;&gt;C2611, C2611&gt;B2611)), 1, 0)</f>
        <v>0</v>
      </c>
      <c r="E2612" s="4" t="n">
        <f aca="false" t="array" ref="E2612:E2612">INDEX($A$9:A2611, MAX(IF($D$9:D2611=1, ROW(D$9:$D2611)-ROW($D$9)+1, 0)))</f>
        <v>47472</v>
      </c>
      <c r="F2612" s="36" t="n">
        <f aca="false">(A2612-$A$2)/365.25</f>
        <v>9.97946611909651</v>
      </c>
      <c r="G2612" s="37" t="n">
        <f aca="false">INDEX('Default Prob'!$P$5:$P$14,MIN(1+_xlfn.IFNA(MATCH(F2612,'Default Prob'!$F$5:$F$14,1),0),COUNT('Default Prob'!$P$5:$P$14)))</f>
        <v>0.0473961358254833</v>
      </c>
      <c r="H2612" s="37" t="n">
        <f aca="false">H2611*EXP(-G2611*(F2612-F2611))</f>
        <v>0.66599123803707</v>
      </c>
      <c r="I2612" s="38" t="n">
        <f aca="false">H2611-H2612</f>
        <v>0.000259314628612284</v>
      </c>
      <c r="J2612" s="39" t="n">
        <f aca="false">INDEX('Default Prob'!$C$3:$C$20, _xlfn.IFNA(MATCH(F2612, 'Default Prob'!$B$3:$B$20, 1), 1))</f>
        <v>-0.0015</v>
      </c>
      <c r="K2612" s="40" t="n">
        <f aca="false">1/((1+J2612)^F2612)</f>
        <v>1.01509320647545</v>
      </c>
      <c r="L2612" s="41" t="n">
        <f aca="false">IF(AND(D2612, A2612 &lt;= $G$2), $D$5*$D$2*(A2612-E2612)/365.25, 0)</f>
        <v>0</v>
      </c>
      <c r="M2612" s="41" t="n">
        <f aca="false">IF(A2612&lt;=$G$2, $D$5*$D$2*(A2612-E2612)/365.25, 0)</f>
        <v>0</v>
      </c>
      <c r="N2612" s="42" t="n">
        <f aca="false">(L2612*H2612 + M2612*I2612) * K2612</f>
        <v>0</v>
      </c>
      <c r="O2612" s="43" t="n">
        <f aca="false">IF(A2612&lt;=$G$2, $D$2*(1-$D$3), 0)</f>
        <v>0</v>
      </c>
      <c r="P2612" s="44" t="n">
        <f aca="false">O2612*I2612*K2612</f>
        <v>0</v>
      </c>
    </row>
    <row r="2613" customFormat="false" ht="15" hidden="false" customHeight="false" outlineLevel="0" collapsed="false">
      <c r="A2613" s="4" t="n">
        <f aca="false">WORKDAY(A2612, 1)</f>
        <v>47540</v>
      </c>
      <c r="B2613" s="33" t="n">
        <f aca="false">DATE(2000, MONTH(A2613), DAY(A2613))</f>
        <v>36582</v>
      </c>
      <c r="C2613" s="33" t="n">
        <f aca="false">VLOOKUP(B2613, $R$9:$S$13, 2)</f>
        <v>36605</v>
      </c>
      <c r="D2613" s="34" t="n">
        <f aca="false">IF(OR(C2613=B2613, AND(C2613&lt;&gt;C2612, C2612&gt;B2612)), 1, 0)</f>
        <v>0</v>
      </c>
      <c r="E2613" s="4" t="n">
        <f aca="false" t="array" ref="E2613:E2613">INDEX($A$9:A2612, MAX(IF($D$9:D2612=1, ROW(D$9:$D2612)-ROW($D$9)+1, 0)))</f>
        <v>47472</v>
      </c>
      <c r="F2613" s="36" t="n">
        <f aca="false">(A2613-$A$2)/365.25</f>
        <v>9.98220396988364</v>
      </c>
      <c r="G2613" s="37" t="n">
        <f aca="false">INDEX('Default Prob'!$P$5:$P$14,MIN(1+_xlfn.IFNA(MATCH(F2613,'Default Prob'!$F$5:$F$14,1),0),COUNT('Default Prob'!$P$5:$P$14)))</f>
        <v>0.0473961358254833</v>
      </c>
      <c r="H2613" s="37" t="n">
        <f aca="false">H2612*EXP(-G2612*(F2613-F2612))</f>
        <v>0.665904822258164</v>
      </c>
      <c r="I2613" s="38" t="n">
        <f aca="false">H2612-H2613</f>
        <v>8.64157789056685E-005</v>
      </c>
      <c r="J2613" s="39" t="n">
        <f aca="false">INDEX('Default Prob'!$C$3:$C$20, _xlfn.IFNA(MATCH(F2613, 'Default Prob'!$B$3:$B$20, 1), 1))</f>
        <v>-0.0015</v>
      </c>
      <c r="K2613" s="40" t="n">
        <f aca="false">1/((1+J2613)^F2613)</f>
        <v>1.01509737837432</v>
      </c>
      <c r="L2613" s="41" t="n">
        <f aca="false">IF(AND(D2613, A2613 &lt;= $G$2), $D$5*$D$2*(A2613-E2613)/365.25, 0)</f>
        <v>0</v>
      </c>
      <c r="M2613" s="41" t="n">
        <f aca="false">IF(A2613&lt;=$G$2, $D$5*$D$2*(A2613-E2613)/365.25, 0)</f>
        <v>0</v>
      </c>
      <c r="N2613" s="42" t="n">
        <f aca="false">(L2613*H2613 + M2613*I2613) * K2613</f>
        <v>0</v>
      </c>
      <c r="O2613" s="43" t="n">
        <f aca="false">IF(A2613&lt;=$G$2, $D$2*(1-$D$3), 0)</f>
        <v>0</v>
      </c>
      <c r="P2613" s="44" t="n">
        <f aca="false">O2613*I2613*K2613</f>
        <v>0</v>
      </c>
    </row>
    <row r="2614" customFormat="false" ht="15" hidden="false" customHeight="false" outlineLevel="0" collapsed="false">
      <c r="A2614" s="4" t="n">
        <f aca="false">WORKDAY(A2613, 1)</f>
        <v>47541</v>
      </c>
      <c r="B2614" s="33" t="n">
        <f aca="false">DATE(2000, MONTH(A2614), DAY(A2614))</f>
        <v>36583</v>
      </c>
      <c r="C2614" s="33" t="n">
        <f aca="false">VLOOKUP(B2614, $R$9:$S$13, 2)</f>
        <v>36605</v>
      </c>
      <c r="D2614" s="34" t="n">
        <f aca="false">IF(OR(C2614=B2614, AND(C2614&lt;&gt;C2613, C2613&gt;B2613)), 1, 0)</f>
        <v>0</v>
      </c>
      <c r="E2614" s="4" t="n">
        <f aca="false" t="array" ref="E2614:E2614">INDEX($A$9:A2613, MAX(IF($D$9:D2613=1, ROW(D$9:$D2613)-ROW($D$9)+1, 0)))</f>
        <v>47472</v>
      </c>
      <c r="F2614" s="36" t="n">
        <f aca="false">(A2614-$A$2)/365.25</f>
        <v>9.98494182067077</v>
      </c>
      <c r="G2614" s="37" t="n">
        <f aca="false">INDEX('Default Prob'!$P$5:$P$14,MIN(1+_xlfn.IFNA(MATCH(F2614,'Default Prob'!$F$5:$F$14,1),0),COUNT('Default Prob'!$P$5:$P$14)))</f>
        <v>0.0473961358254833</v>
      </c>
      <c r="H2614" s="37" t="n">
        <f aca="false">H2613*EXP(-G2613*(F2614-F2613))</f>
        <v>0.665818417692149</v>
      </c>
      <c r="I2614" s="38" t="n">
        <f aca="false">H2613-H2614</f>
        <v>8.64045660150525E-005</v>
      </c>
      <c r="J2614" s="39" t="n">
        <f aca="false">INDEX('Default Prob'!$C$3:$C$20, _xlfn.IFNA(MATCH(F2614, 'Default Prob'!$B$3:$B$20, 1), 1))</f>
        <v>-0.0015</v>
      </c>
      <c r="K2614" s="40" t="n">
        <f aca="false">1/((1+J2614)^F2614)</f>
        <v>1.01510155029034</v>
      </c>
      <c r="L2614" s="41" t="n">
        <f aca="false">IF(AND(D2614, A2614 &lt;= $G$2), $D$5*$D$2*(A2614-E2614)/365.25, 0)</f>
        <v>0</v>
      </c>
      <c r="M2614" s="41" t="n">
        <f aca="false">IF(A2614&lt;=$G$2, $D$5*$D$2*(A2614-E2614)/365.25, 0)</f>
        <v>0</v>
      </c>
      <c r="N2614" s="42" t="n">
        <f aca="false">(L2614*H2614 + M2614*I2614) * K2614</f>
        <v>0</v>
      </c>
      <c r="O2614" s="43" t="n">
        <f aca="false">IF(A2614&lt;=$G$2, $D$2*(1-$D$3), 0)</f>
        <v>0</v>
      </c>
      <c r="P2614" s="44" t="n">
        <f aca="false">O2614*I2614*K2614</f>
        <v>0</v>
      </c>
    </row>
    <row r="2615" customFormat="false" ht="15" hidden="false" customHeight="false" outlineLevel="0" collapsed="false">
      <c r="A2615" s="4" t="n">
        <f aca="false">WORKDAY(A2614, 1)</f>
        <v>47542</v>
      </c>
      <c r="B2615" s="33" t="n">
        <f aca="false">DATE(2000, MONTH(A2615), DAY(A2615))</f>
        <v>36584</v>
      </c>
      <c r="C2615" s="33" t="n">
        <f aca="false">VLOOKUP(B2615, $R$9:$S$13, 2)</f>
        <v>36605</v>
      </c>
      <c r="D2615" s="34" t="n">
        <f aca="false">IF(OR(C2615=B2615, AND(C2615&lt;&gt;C2614, C2614&gt;B2614)), 1, 0)</f>
        <v>0</v>
      </c>
      <c r="E2615" s="4" t="n">
        <f aca="false" t="array" ref="E2615:E2615">INDEX($A$9:A2614, MAX(IF($D$9:D2614=1, ROW(D$9:$D2614)-ROW($D$9)+1, 0)))</f>
        <v>47472</v>
      </c>
      <c r="F2615" s="36" t="n">
        <f aca="false">(A2615-$A$2)/365.25</f>
        <v>9.98767967145791</v>
      </c>
      <c r="G2615" s="37" t="n">
        <f aca="false">INDEX('Default Prob'!$P$5:$P$14,MIN(1+_xlfn.IFNA(MATCH(F2615,'Default Prob'!$F$5:$F$14,1),0),COUNT('Default Prob'!$P$5:$P$14)))</f>
        <v>0.0473961358254833</v>
      </c>
      <c r="H2615" s="37" t="n">
        <f aca="false">H2614*EXP(-G2614*(F2615-F2614))</f>
        <v>0.665732024337569</v>
      </c>
      <c r="I2615" s="38" t="n">
        <f aca="false">H2614-H2615</f>
        <v>8.63933545796058E-005</v>
      </c>
      <c r="J2615" s="39" t="n">
        <f aca="false">INDEX('Default Prob'!$C$3:$C$20, _xlfn.IFNA(MATCH(F2615, 'Default Prob'!$B$3:$B$20, 1), 1))</f>
        <v>-0.0015</v>
      </c>
      <c r="K2615" s="40" t="n">
        <f aca="false">1/((1+J2615)^F2615)</f>
        <v>1.01510572222351</v>
      </c>
      <c r="L2615" s="41" t="n">
        <f aca="false">IF(AND(D2615, A2615 &lt;= $G$2), $D$5*$D$2*(A2615-E2615)/365.25, 0)</f>
        <v>0</v>
      </c>
      <c r="M2615" s="41" t="n">
        <f aca="false">IF(A2615&lt;=$G$2, $D$5*$D$2*(A2615-E2615)/365.25, 0)</f>
        <v>0</v>
      </c>
      <c r="N2615" s="42" t="n">
        <f aca="false">(L2615*H2615 + M2615*I2615) * K2615</f>
        <v>0</v>
      </c>
      <c r="O2615" s="43" t="n">
        <f aca="false">IF(A2615&lt;=$G$2, $D$2*(1-$D$3), 0)</f>
        <v>0</v>
      </c>
      <c r="P2615" s="44" t="n">
        <f aca="false">O2615*I2615*K2615</f>
        <v>0</v>
      </c>
    </row>
    <row r="2616" customFormat="false" ht="15" hidden="false" customHeight="false" outlineLevel="0" collapsed="false">
      <c r="A2616" s="4" t="n">
        <f aca="false">WORKDAY(A2615, 1)</f>
        <v>47543</v>
      </c>
      <c r="B2616" s="33" t="n">
        <f aca="false">DATE(2000, MONTH(A2616), DAY(A2616))</f>
        <v>36586</v>
      </c>
      <c r="C2616" s="33" t="n">
        <f aca="false">VLOOKUP(B2616, $R$9:$S$13, 2)</f>
        <v>36605</v>
      </c>
      <c r="D2616" s="34" t="n">
        <f aca="false">IF(OR(C2616=B2616, AND(C2616&lt;&gt;C2615, C2615&gt;B2615)), 1, 0)</f>
        <v>0</v>
      </c>
      <c r="E2616" s="4" t="n">
        <f aca="false" t="array" ref="E2616:E2616">INDEX($A$9:A2615, MAX(IF($D$9:D2615=1, ROW(D$9:$D2615)-ROW($D$9)+1, 0)))</f>
        <v>47472</v>
      </c>
      <c r="F2616" s="36" t="n">
        <f aca="false">(A2616-$A$2)/365.25</f>
        <v>9.99041752224504</v>
      </c>
      <c r="G2616" s="37" t="n">
        <f aca="false">INDEX('Default Prob'!$P$5:$P$14,MIN(1+_xlfn.IFNA(MATCH(F2616,'Default Prob'!$F$5:$F$14,1),0),COUNT('Default Prob'!$P$5:$P$14)))</f>
        <v>0.0473961358254833</v>
      </c>
      <c r="H2616" s="37" t="n">
        <f aca="false">H2615*EXP(-G2615*(F2616-F2615))</f>
        <v>0.665645642192971</v>
      </c>
      <c r="I2616" s="38" t="n">
        <f aca="false">H2615-H2616</f>
        <v>8.63821445986623E-005</v>
      </c>
      <c r="J2616" s="39" t="n">
        <f aca="false">INDEX('Default Prob'!$C$3:$C$20, _xlfn.IFNA(MATCH(F2616, 'Default Prob'!$B$3:$B$20, 1), 1))</f>
        <v>-0.0015</v>
      </c>
      <c r="K2616" s="40" t="n">
        <f aca="false">1/((1+J2616)^F2616)</f>
        <v>1.01510989417382</v>
      </c>
      <c r="L2616" s="41" t="n">
        <f aca="false">IF(AND(D2616, A2616 &lt;= $G$2), $D$5*$D$2*(A2616-E2616)/365.25, 0)</f>
        <v>0</v>
      </c>
      <c r="M2616" s="41" t="n">
        <f aca="false">IF(A2616&lt;=$G$2, $D$5*$D$2*(A2616-E2616)/365.25, 0)</f>
        <v>0</v>
      </c>
      <c r="N2616" s="42" t="n">
        <f aca="false">(L2616*H2616 + M2616*I2616) * K2616</f>
        <v>0</v>
      </c>
      <c r="O2616" s="43" t="n">
        <f aca="false">IF(A2616&lt;=$G$2, $D$2*(1-$D$3), 0)</f>
        <v>0</v>
      </c>
      <c r="P2616" s="44" t="n">
        <f aca="false">O2616*I2616*K2616</f>
        <v>0</v>
      </c>
    </row>
    <row r="2617" customFormat="false" ht="15" hidden="false" customHeight="false" outlineLevel="0" collapsed="false">
      <c r="A2617" s="4" t="n">
        <f aca="false">WORKDAY(A2616, 1)</f>
        <v>47546</v>
      </c>
      <c r="B2617" s="33" t="n">
        <f aca="false">DATE(2000, MONTH(A2617), DAY(A2617))</f>
        <v>36589</v>
      </c>
      <c r="C2617" s="33" t="n">
        <f aca="false">VLOOKUP(B2617, $R$9:$S$13, 2)</f>
        <v>36605</v>
      </c>
      <c r="D2617" s="34" t="n">
        <f aca="false">IF(OR(C2617=B2617, AND(C2617&lt;&gt;C2616, C2616&gt;B2616)), 1, 0)</f>
        <v>0</v>
      </c>
      <c r="E2617" s="4" t="n">
        <f aca="false" t="array" ref="E2617:E2617">INDEX($A$9:A2616, MAX(IF($D$9:D2616=1, ROW(D$9:$D2616)-ROW($D$9)+1, 0)))</f>
        <v>47472</v>
      </c>
      <c r="F2617" s="36" t="n">
        <f aca="false">(A2617-$A$2)/365.25</f>
        <v>9.99863107460643</v>
      </c>
      <c r="G2617" s="37" t="n">
        <f aca="false">INDEX('Default Prob'!$P$5:$P$14,MIN(1+_xlfn.IFNA(MATCH(F2617,'Default Prob'!$F$5:$F$14,1),0),COUNT('Default Prob'!$P$5:$P$14)))</f>
        <v>0.0473961358254833</v>
      </c>
      <c r="H2617" s="37" t="n">
        <f aca="false">H2616*EXP(-G2616*(F2617-F2616))</f>
        <v>0.665386563004515</v>
      </c>
      <c r="I2617" s="38" t="n">
        <f aca="false">H2616-H2617</f>
        <v>0.00025907918845558</v>
      </c>
      <c r="J2617" s="39" t="n">
        <f aca="false">INDEX('Default Prob'!$C$3:$C$20, _xlfn.IFNA(MATCH(F2617, 'Default Prob'!$B$3:$B$20, 1), 1))</f>
        <v>-0.0015</v>
      </c>
      <c r="K2617" s="40" t="n">
        <f aca="false">1/((1+J2617)^F2617)</f>
        <v>1.01512241012764</v>
      </c>
      <c r="L2617" s="41" t="n">
        <f aca="false">IF(AND(D2617, A2617 &lt;= $G$2), $D$5*$D$2*(A2617-E2617)/365.25, 0)</f>
        <v>0</v>
      </c>
      <c r="M2617" s="41" t="n">
        <f aca="false">IF(A2617&lt;=$G$2, $D$5*$D$2*(A2617-E2617)/365.25, 0)</f>
        <v>0</v>
      </c>
      <c r="N2617" s="42" t="n">
        <f aca="false">(L2617*H2617 + M2617*I2617) * K2617</f>
        <v>0</v>
      </c>
      <c r="O2617" s="43" t="n">
        <f aca="false">IF(A2617&lt;=$G$2, $D$2*(1-$D$3), 0)</f>
        <v>0</v>
      </c>
      <c r="P2617" s="44" t="n">
        <f aca="false">O2617*I2617*K2617</f>
        <v>0</v>
      </c>
    </row>
    <row r="2618" customFormat="false" ht="15" hidden="false" customHeight="false" outlineLevel="0" collapsed="false">
      <c r="A2618" s="4" t="n">
        <f aca="false">WORKDAY(A2617, 1)</f>
        <v>47547</v>
      </c>
      <c r="B2618" s="33" t="n">
        <f aca="false">DATE(2000, MONTH(A2618), DAY(A2618))</f>
        <v>36590</v>
      </c>
      <c r="C2618" s="33" t="n">
        <f aca="false">VLOOKUP(B2618, $R$9:$S$13, 2)</f>
        <v>36605</v>
      </c>
      <c r="D2618" s="34" t="n">
        <f aca="false">IF(OR(C2618=B2618, AND(C2618&lt;&gt;C2617, C2617&gt;B2617)), 1, 0)</f>
        <v>0</v>
      </c>
      <c r="E2618" s="4" t="n">
        <f aca="false" t="array" ref="E2618:E2618">INDEX($A$9:A2617, MAX(IF($D$9:D2617=1, ROW(D$9:$D2617)-ROW($D$9)+1, 0)))</f>
        <v>47472</v>
      </c>
      <c r="F2618" s="36" t="n">
        <f aca="false">(A2618-$A$2)/365.25</f>
        <v>10.0013689253936</v>
      </c>
      <c r="G2618" s="37" t="n">
        <f aca="false">INDEX('Default Prob'!$P$5:$P$14,MIN(1+_xlfn.IFNA(MATCH(F2618,'Default Prob'!$F$5:$F$14,1),0),COUNT('Default Prob'!$P$5:$P$14)))</f>
        <v>0.0473961358254833</v>
      </c>
      <c r="H2618" s="37" t="n">
        <f aca="false">H2617*EXP(-G2617*(F2618-F2617))</f>
        <v>0.665300225685296</v>
      </c>
      <c r="I2618" s="38" t="n">
        <f aca="false">H2617-H2618</f>
        <v>8.63373192188099E-005</v>
      </c>
      <c r="J2618" s="39" t="n">
        <f aca="false">INDEX('Default Prob'!$C$3:$C$20, _xlfn.IFNA(MATCH(F2618, 'Default Prob'!$B$3:$B$20, 1), 1))</f>
        <v>6E-005</v>
      </c>
      <c r="K2618" s="40" t="n">
        <f aca="false">1/((1+J2618)^F2618)</f>
        <v>0.999400115868697</v>
      </c>
      <c r="L2618" s="41" t="n">
        <f aca="false">IF(AND(D2618, A2618 &lt;= $G$2), $D$5*$D$2*(A2618-E2618)/365.25, 0)</f>
        <v>0</v>
      </c>
      <c r="M2618" s="41" t="n">
        <f aca="false">IF(A2618&lt;=$G$2, $D$5*$D$2*(A2618-E2618)/365.25, 0)</f>
        <v>0</v>
      </c>
      <c r="N2618" s="42" t="n">
        <f aca="false">(L2618*H2618 + M2618*I2618) * K2618</f>
        <v>0</v>
      </c>
      <c r="O2618" s="43" t="n">
        <f aca="false">IF(A2618&lt;=$G$2, $D$2*(1-$D$3), 0)</f>
        <v>0</v>
      </c>
      <c r="P2618" s="44" t="n">
        <f aca="false">O2618*I2618*K2618</f>
        <v>0</v>
      </c>
    </row>
    <row r="2619" customFormat="false" ht="15" hidden="false" customHeight="false" outlineLevel="0" collapsed="false">
      <c r="A2619" s="4" t="n">
        <f aca="false">WORKDAY(A2618, 1)</f>
        <v>47548</v>
      </c>
      <c r="B2619" s="33" t="n">
        <f aca="false">DATE(2000, MONTH(A2619), DAY(A2619))</f>
        <v>36591</v>
      </c>
      <c r="C2619" s="33" t="n">
        <f aca="false">VLOOKUP(B2619, $R$9:$S$13, 2)</f>
        <v>36605</v>
      </c>
      <c r="D2619" s="34" t="n">
        <f aca="false">IF(OR(C2619=B2619, AND(C2619&lt;&gt;C2618, C2618&gt;B2618)), 1, 0)</f>
        <v>0</v>
      </c>
      <c r="E2619" s="4" t="n">
        <f aca="false" t="array" ref="E2619:E2619">INDEX($A$9:A2618, MAX(IF($D$9:D2618=1, ROW(D$9:$D2618)-ROW($D$9)+1, 0)))</f>
        <v>47472</v>
      </c>
      <c r="F2619" s="36" t="n">
        <f aca="false">(A2619-$A$2)/365.25</f>
        <v>10.0041067761807</v>
      </c>
      <c r="G2619" s="37" t="n">
        <f aca="false">INDEX('Default Prob'!$P$5:$P$14,MIN(1+_xlfn.IFNA(MATCH(F2619,'Default Prob'!$F$5:$F$14,1),0),COUNT('Default Prob'!$P$5:$P$14)))</f>
        <v>0.0473961358254833</v>
      </c>
      <c r="H2619" s="37" t="n">
        <f aca="false">H2618*EXP(-G2618*(F2619-F2618))</f>
        <v>0.665213899568787</v>
      </c>
      <c r="I2619" s="38" t="n">
        <f aca="false">H2618-H2619</f>
        <v>8.63261165089391E-005</v>
      </c>
      <c r="J2619" s="39" t="n">
        <f aca="false">INDEX('Default Prob'!$C$3:$C$20, _xlfn.IFNA(MATCH(F2619, 'Default Prob'!$B$3:$B$20, 1), 1))</f>
        <v>6E-005</v>
      </c>
      <c r="K2619" s="40" t="n">
        <f aca="false">1/((1+J2619)^F2619)</f>
        <v>0.999399951701132</v>
      </c>
      <c r="L2619" s="41" t="n">
        <f aca="false">IF(AND(D2619, A2619 &lt;= $G$2), $D$5*$D$2*(A2619-E2619)/365.25, 0)</f>
        <v>0</v>
      </c>
      <c r="M2619" s="41" t="n">
        <f aca="false">IF(A2619&lt;=$G$2, $D$5*$D$2*(A2619-E2619)/365.25, 0)</f>
        <v>0</v>
      </c>
      <c r="N2619" s="42" t="n">
        <f aca="false">(L2619*H2619 + M2619*I2619) * K2619</f>
        <v>0</v>
      </c>
      <c r="O2619" s="43" t="n">
        <f aca="false">IF(A2619&lt;=$G$2, $D$2*(1-$D$3), 0)</f>
        <v>0</v>
      </c>
      <c r="P2619" s="44" t="n">
        <f aca="false">O2619*I2619*K2619</f>
        <v>0</v>
      </c>
    </row>
    <row r="2620" customFormat="false" ht="15" hidden="false" customHeight="false" outlineLevel="0" collapsed="false">
      <c r="A2620" s="4" t="n">
        <f aca="false">WORKDAY(A2619, 1)</f>
        <v>47549</v>
      </c>
      <c r="B2620" s="33" t="n">
        <f aca="false">DATE(2000, MONTH(A2620), DAY(A2620))</f>
        <v>36592</v>
      </c>
      <c r="C2620" s="33" t="n">
        <f aca="false">VLOOKUP(B2620, $R$9:$S$13, 2)</f>
        <v>36605</v>
      </c>
      <c r="D2620" s="34" t="n">
        <f aca="false">IF(OR(C2620=B2620, AND(C2620&lt;&gt;C2619, C2619&gt;B2619)), 1, 0)</f>
        <v>0</v>
      </c>
      <c r="E2620" s="4" t="n">
        <f aca="false" t="array" ref="E2620:E2620">INDEX($A$9:A2619, MAX(IF($D$9:D2619=1, ROW(D$9:$D2619)-ROW($D$9)+1, 0)))</f>
        <v>47472</v>
      </c>
      <c r="F2620" s="36" t="n">
        <f aca="false">(A2620-$A$2)/365.25</f>
        <v>10.0068446269678</v>
      </c>
      <c r="G2620" s="37" t="n">
        <f aca="false">INDEX('Default Prob'!$P$5:$P$14,MIN(1+_xlfn.IFNA(MATCH(F2620,'Default Prob'!$F$5:$F$14,1),0),COUNT('Default Prob'!$P$5:$P$14)))</f>
        <v>0.0473961358254833</v>
      </c>
      <c r="H2620" s="37" t="n">
        <f aca="false">H2619*EXP(-G2619*(F2620-F2619))</f>
        <v>0.665127584653535</v>
      </c>
      <c r="I2620" s="38" t="n">
        <f aca="false">H2619-H2620</f>
        <v>8.63149152524612E-005</v>
      </c>
      <c r="J2620" s="39" t="n">
        <f aca="false">INDEX('Default Prob'!$C$3:$C$20, _xlfn.IFNA(MATCH(F2620, 'Default Prob'!$B$3:$B$20, 1), 1))</f>
        <v>6E-005</v>
      </c>
      <c r="K2620" s="40" t="n">
        <f aca="false">1/((1+J2620)^F2620)</f>
        <v>0.999399787533594</v>
      </c>
      <c r="L2620" s="41" t="n">
        <f aca="false">IF(AND(D2620, A2620 &lt;= $G$2), $D$5*$D$2*(A2620-E2620)/365.25, 0)</f>
        <v>0</v>
      </c>
      <c r="M2620" s="41" t="n">
        <f aca="false">IF(A2620&lt;=$G$2, $D$5*$D$2*(A2620-E2620)/365.25, 0)</f>
        <v>0</v>
      </c>
      <c r="N2620" s="42" t="n">
        <f aca="false">(L2620*H2620 + M2620*I2620) * K2620</f>
        <v>0</v>
      </c>
      <c r="O2620" s="43" t="n">
        <f aca="false">IF(A2620&lt;=$G$2, $D$2*(1-$D$3), 0)</f>
        <v>0</v>
      </c>
      <c r="P2620" s="44" t="n">
        <f aca="false">O2620*I2620*K2620</f>
        <v>0</v>
      </c>
    </row>
    <row r="2621" customFormat="false" ht="15" hidden="false" customHeight="false" outlineLevel="0" collapsed="false">
      <c r="A2621" s="4" t="n">
        <f aca="false">WORKDAY(A2620, 1)</f>
        <v>47550</v>
      </c>
      <c r="B2621" s="33" t="n">
        <f aca="false">DATE(2000, MONTH(A2621), DAY(A2621))</f>
        <v>36593</v>
      </c>
      <c r="C2621" s="33" t="n">
        <f aca="false">VLOOKUP(B2621, $R$9:$S$13, 2)</f>
        <v>36605</v>
      </c>
      <c r="D2621" s="34" t="n">
        <f aca="false">IF(OR(C2621=B2621, AND(C2621&lt;&gt;C2620, C2620&gt;B2620)), 1, 0)</f>
        <v>0</v>
      </c>
      <c r="E2621" s="4" t="n">
        <f aca="false" t="array" ref="E2621:E2621">INDEX($A$9:A2620, MAX(IF($D$9:D2620=1, ROW(D$9:$D2620)-ROW($D$9)+1, 0)))</f>
        <v>47472</v>
      </c>
      <c r="F2621" s="36" t="n">
        <f aca="false">(A2621-$A$2)/365.25</f>
        <v>10.009582477755</v>
      </c>
      <c r="G2621" s="37" t="n">
        <f aca="false">INDEX('Default Prob'!$P$5:$P$14,MIN(1+_xlfn.IFNA(MATCH(F2621,'Default Prob'!$F$5:$F$14,1),0),COUNT('Default Prob'!$P$5:$P$14)))</f>
        <v>0.0473961358254833</v>
      </c>
      <c r="H2621" s="37" t="n">
        <f aca="false">H2620*EXP(-G2620*(F2621-F2620))</f>
        <v>0.665041280938085</v>
      </c>
      <c r="I2621" s="38" t="n">
        <f aca="false">H2620-H2621</f>
        <v>8.63037154495983E-005</v>
      </c>
      <c r="J2621" s="39" t="n">
        <f aca="false">INDEX('Default Prob'!$C$3:$C$20, _xlfn.IFNA(MATCH(F2621, 'Default Prob'!$B$3:$B$20, 1), 1))</f>
        <v>6E-005</v>
      </c>
      <c r="K2621" s="40" t="n">
        <f aca="false">1/((1+J2621)^F2621)</f>
        <v>0.999399623366082</v>
      </c>
      <c r="L2621" s="41" t="n">
        <f aca="false">IF(AND(D2621, A2621 &lt;= $G$2), $D$5*$D$2*(A2621-E2621)/365.25, 0)</f>
        <v>0</v>
      </c>
      <c r="M2621" s="41" t="n">
        <f aca="false">IF(A2621&lt;=$G$2, $D$5*$D$2*(A2621-E2621)/365.25, 0)</f>
        <v>0</v>
      </c>
      <c r="N2621" s="42" t="n">
        <f aca="false">(L2621*H2621 + M2621*I2621) * K2621</f>
        <v>0</v>
      </c>
      <c r="O2621" s="43" t="n">
        <f aca="false">IF(A2621&lt;=$G$2, $D$2*(1-$D$3), 0)</f>
        <v>0</v>
      </c>
      <c r="P2621" s="44" t="n">
        <f aca="false">O2621*I2621*K2621</f>
        <v>0</v>
      </c>
    </row>
    <row r="2622" customFormat="false" ht="15" hidden="false" customHeight="false" outlineLevel="0" collapsed="false">
      <c r="A2622" s="4" t="n">
        <f aca="false">WORKDAY(A2621, 1)</f>
        <v>47553</v>
      </c>
      <c r="B2622" s="33" t="n">
        <f aca="false">DATE(2000, MONTH(A2622), DAY(A2622))</f>
        <v>36596</v>
      </c>
      <c r="C2622" s="33" t="n">
        <f aca="false">VLOOKUP(B2622, $R$9:$S$13, 2)</f>
        <v>36605</v>
      </c>
      <c r="D2622" s="34" t="n">
        <f aca="false">IF(OR(C2622=B2622, AND(C2622&lt;&gt;C2621, C2621&gt;B2621)), 1, 0)</f>
        <v>0</v>
      </c>
      <c r="E2622" s="4" t="n">
        <f aca="false" t="array" ref="E2622:E2622">INDEX($A$9:A2621, MAX(IF($D$9:D2621=1, ROW(D$9:$D2621)-ROW($D$9)+1, 0)))</f>
        <v>47472</v>
      </c>
      <c r="F2622" s="36" t="n">
        <f aca="false">(A2622-$A$2)/365.25</f>
        <v>10.0177960301164</v>
      </c>
      <c r="G2622" s="37" t="n">
        <f aca="false">INDEX('Default Prob'!$P$5:$P$14,MIN(1+_xlfn.IFNA(MATCH(F2622,'Default Prob'!$F$5:$F$14,1),0),COUNT('Default Prob'!$P$5:$P$14)))</f>
        <v>0.0473961358254833</v>
      </c>
      <c r="H2622" s="37" t="n">
        <f aca="false">H2621*EXP(-G2621*(F2622-F2621))</f>
        <v>0.664782436976023</v>
      </c>
      <c r="I2622" s="38" t="n">
        <f aca="false">H2621-H2622</f>
        <v>0.000258843962062438</v>
      </c>
      <c r="J2622" s="39" t="n">
        <f aca="false">INDEX('Default Prob'!$C$3:$C$20, _xlfn.IFNA(MATCH(F2622, 'Default Prob'!$B$3:$B$20, 1), 1))</f>
        <v>6E-005</v>
      </c>
      <c r="K2622" s="40" t="n">
        <f aca="false">1/((1+J2622)^F2622)</f>
        <v>0.99939913086371</v>
      </c>
      <c r="L2622" s="41" t="n">
        <f aca="false">IF(AND(D2622, A2622 &lt;= $G$2), $D$5*$D$2*(A2622-E2622)/365.25, 0)</f>
        <v>0</v>
      </c>
      <c r="M2622" s="41" t="n">
        <f aca="false">IF(A2622&lt;=$G$2, $D$5*$D$2*(A2622-E2622)/365.25, 0)</f>
        <v>0</v>
      </c>
      <c r="N2622" s="42" t="n">
        <f aca="false">(L2622*H2622 + M2622*I2622) * K2622</f>
        <v>0</v>
      </c>
      <c r="O2622" s="43" t="n">
        <f aca="false">IF(A2622&lt;=$G$2, $D$2*(1-$D$3), 0)</f>
        <v>0</v>
      </c>
      <c r="P2622" s="44" t="n">
        <f aca="false">O2622*I2622*K2622</f>
        <v>0</v>
      </c>
    </row>
    <row r="2623" customFormat="false" ht="15" hidden="false" customHeight="false" outlineLevel="0" collapsed="false">
      <c r="A2623" s="4" t="n">
        <f aca="false">WORKDAY(A2622, 1)</f>
        <v>47554</v>
      </c>
      <c r="B2623" s="33" t="n">
        <f aca="false">DATE(2000, MONTH(A2623), DAY(A2623))</f>
        <v>36597</v>
      </c>
      <c r="C2623" s="33" t="n">
        <f aca="false">VLOOKUP(B2623, $R$9:$S$13, 2)</f>
        <v>36605</v>
      </c>
      <c r="D2623" s="34" t="n">
        <f aca="false">IF(OR(C2623=B2623, AND(C2623&lt;&gt;C2622, C2622&gt;B2622)), 1, 0)</f>
        <v>0</v>
      </c>
      <c r="E2623" s="4" t="n">
        <f aca="false" t="array" ref="E2623:E2623">INDEX($A$9:A2622, MAX(IF($D$9:D2622=1, ROW(D$9:$D2622)-ROW($D$9)+1, 0)))</f>
        <v>47472</v>
      </c>
      <c r="F2623" s="36" t="n">
        <f aca="false">(A2623-$A$2)/365.25</f>
        <v>10.0205338809035</v>
      </c>
      <c r="G2623" s="37" t="n">
        <f aca="false">INDEX('Default Prob'!$P$5:$P$14,MIN(1+_xlfn.IFNA(MATCH(F2623,'Default Prob'!$F$5:$F$14,1),0),COUNT('Default Prob'!$P$5:$P$14)))</f>
        <v>0.0473961358254833</v>
      </c>
      <c r="H2623" s="37" t="n">
        <f aca="false">H2622*EXP(-G2622*(F2623-F2622))</f>
        <v>0.664696178045254</v>
      </c>
      <c r="I2623" s="38" t="n">
        <f aca="false">H2622-H2623</f>
        <v>8.62589307683015E-005</v>
      </c>
      <c r="J2623" s="39" t="n">
        <f aca="false">INDEX('Default Prob'!$C$3:$C$20, _xlfn.IFNA(MATCH(F2623, 'Default Prob'!$B$3:$B$20, 1), 1))</f>
        <v>6E-005</v>
      </c>
      <c r="K2623" s="40" t="n">
        <f aca="false">1/((1+J2623)^F2623)</f>
        <v>0.999398966696307</v>
      </c>
      <c r="L2623" s="41" t="n">
        <f aca="false">IF(AND(D2623, A2623 &lt;= $G$2), $D$5*$D$2*(A2623-E2623)/365.25, 0)</f>
        <v>0</v>
      </c>
      <c r="M2623" s="41" t="n">
        <f aca="false">IF(A2623&lt;=$G$2, $D$5*$D$2*(A2623-E2623)/365.25, 0)</f>
        <v>0</v>
      </c>
      <c r="N2623" s="42" t="n">
        <f aca="false">(L2623*H2623 + M2623*I2623) * K2623</f>
        <v>0</v>
      </c>
      <c r="O2623" s="43" t="n">
        <f aca="false">IF(A2623&lt;=$G$2, $D$2*(1-$D$3), 0)</f>
        <v>0</v>
      </c>
      <c r="P2623" s="44" t="n">
        <f aca="false">O2623*I2623*K2623</f>
        <v>0</v>
      </c>
    </row>
    <row r="2624" customFormat="false" ht="15" hidden="false" customHeight="false" outlineLevel="0" collapsed="false">
      <c r="A2624" s="4" t="n">
        <f aca="false">WORKDAY(A2623, 1)</f>
        <v>47555</v>
      </c>
      <c r="B2624" s="33" t="n">
        <f aca="false">DATE(2000, MONTH(A2624), DAY(A2624))</f>
        <v>36598</v>
      </c>
      <c r="C2624" s="33" t="n">
        <f aca="false">VLOOKUP(B2624, $R$9:$S$13, 2)</f>
        <v>36605</v>
      </c>
      <c r="D2624" s="34" t="n">
        <f aca="false">IF(OR(C2624=B2624, AND(C2624&lt;&gt;C2623, C2623&gt;B2623)), 1, 0)</f>
        <v>0</v>
      </c>
      <c r="E2624" s="4" t="n">
        <f aca="false" t="array" ref="E2624:E2624">INDEX($A$9:A2623, MAX(IF($D$9:D2623=1, ROW(D$9:$D2623)-ROW($D$9)+1, 0)))</f>
        <v>47472</v>
      </c>
      <c r="F2624" s="36" t="n">
        <f aca="false">(A2624-$A$2)/365.25</f>
        <v>10.0232717316906</v>
      </c>
      <c r="G2624" s="37" t="n">
        <f aca="false">INDEX('Default Prob'!$P$5:$P$14,MIN(1+_xlfn.IFNA(MATCH(F2624,'Default Prob'!$F$5:$F$14,1),0),COUNT('Default Prob'!$P$5:$P$14)))</f>
        <v>0.0473961358254833</v>
      </c>
      <c r="H2624" s="37" t="n">
        <f aca="false">H2623*EXP(-G2623*(F2624-F2623))</f>
        <v>0.664609930307025</v>
      </c>
      <c r="I2624" s="38" t="n">
        <f aca="false">H2623-H2624</f>
        <v>8.62477382295168E-005</v>
      </c>
      <c r="J2624" s="39" t="n">
        <f aca="false">INDEX('Default Prob'!$C$3:$C$20, _xlfn.IFNA(MATCH(F2624, 'Default Prob'!$B$3:$B$20, 1), 1))</f>
        <v>6E-005</v>
      </c>
      <c r="K2624" s="40" t="n">
        <f aca="false">1/((1+J2624)^F2624)</f>
        <v>0.999398802528931</v>
      </c>
      <c r="L2624" s="41" t="n">
        <f aca="false">IF(AND(D2624, A2624 &lt;= $G$2), $D$5*$D$2*(A2624-E2624)/365.25, 0)</f>
        <v>0</v>
      </c>
      <c r="M2624" s="41" t="n">
        <f aca="false">IF(A2624&lt;=$G$2, $D$5*$D$2*(A2624-E2624)/365.25, 0)</f>
        <v>0</v>
      </c>
      <c r="N2624" s="42" t="n">
        <f aca="false">(L2624*H2624 + M2624*I2624) * K2624</f>
        <v>0</v>
      </c>
      <c r="O2624" s="43" t="n">
        <f aca="false">IF(A2624&lt;=$G$2, $D$2*(1-$D$3), 0)</f>
        <v>0</v>
      </c>
      <c r="P2624" s="44" t="n">
        <f aca="false">O2624*I2624*K2624</f>
        <v>0</v>
      </c>
    </row>
    <row r="2625" customFormat="false" ht="15" hidden="false" customHeight="false" outlineLevel="0" collapsed="false">
      <c r="A2625" s="4" t="n">
        <f aca="false">WORKDAY(A2624, 1)</f>
        <v>47556</v>
      </c>
      <c r="B2625" s="33" t="n">
        <f aca="false">DATE(2000, MONTH(A2625), DAY(A2625))</f>
        <v>36599</v>
      </c>
      <c r="C2625" s="33" t="n">
        <f aca="false">VLOOKUP(B2625, $R$9:$S$13, 2)</f>
        <v>36605</v>
      </c>
      <c r="D2625" s="34" t="n">
        <f aca="false">IF(OR(C2625=B2625, AND(C2625&lt;&gt;C2624, C2624&gt;B2624)), 1, 0)</f>
        <v>0</v>
      </c>
      <c r="E2625" s="4" t="n">
        <f aca="false" t="array" ref="E2625:E2625">INDEX($A$9:A2624, MAX(IF($D$9:D2624=1, ROW(D$9:$D2624)-ROW($D$9)+1, 0)))</f>
        <v>47472</v>
      </c>
      <c r="F2625" s="36" t="n">
        <f aca="false">(A2625-$A$2)/365.25</f>
        <v>10.0260095824778</v>
      </c>
      <c r="G2625" s="37" t="n">
        <f aca="false">INDEX('Default Prob'!$P$5:$P$14,MIN(1+_xlfn.IFNA(MATCH(F2625,'Default Prob'!$F$5:$F$14,1),0),COUNT('Default Prob'!$P$5:$P$14)))</f>
        <v>0.0473961358254833</v>
      </c>
      <c r="H2625" s="37" t="n">
        <f aca="false">H2624*EXP(-G2624*(F2625-F2624))</f>
        <v>0.664523693759882</v>
      </c>
      <c r="I2625" s="38" t="n">
        <f aca="false">H2624-H2625</f>
        <v>8.62365471432369E-005</v>
      </c>
      <c r="J2625" s="39" t="n">
        <f aca="false">INDEX('Default Prob'!$C$3:$C$20, _xlfn.IFNA(MATCH(F2625, 'Default Prob'!$B$3:$B$20, 1), 1))</f>
        <v>6E-005</v>
      </c>
      <c r="K2625" s="40" t="n">
        <f aca="false">1/((1+J2625)^F2625)</f>
        <v>0.999398638361581</v>
      </c>
      <c r="L2625" s="41" t="n">
        <f aca="false">IF(AND(D2625, A2625 &lt;= $G$2), $D$5*$D$2*(A2625-E2625)/365.25, 0)</f>
        <v>0</v>
      </c>
      <c r="M2625" s="41" t="n">
        <f aca="false">IF(A2625&lt;=$G$2, $D$5*$D$2*(A2625-E2625)/365.25, 0)</f>
        <v>0</v>
      </c>
      <c r="N2625" s="42" t="n">
        <f aca="false">(L2625*H2625 + M2625*I2625) * K2625</f>
        <v>0</v>
      </c>
      <c r="O2625" s="43" t="n">
        <f aca="false">IF(A2625&lt;=$G$2, $D$2*(1-$D$3), 0)</f>
        <v>0</v>
      </c>
      <c r="P2625" s="44" t="n">
        <f aca="false">O2625*I2625*K2625</f>
        <v>0</v>
      </c>
    </row>
    <row r="2626" customFormat="false" ht="15" hidden="false" customHeight="false" outlineLevel="0" collapsed="false">
      <c r="A2626" s="4" t="n">
        <f aca="false">WORKDAY(A2625, 1)</f>
        <v>47557</v>
      </c>
      <c r="B2626" s="33" t="n">
        <f aca="false">DATE(2000, MONTH(A2626), DAY(A2626))</f>
        <v>36600</v>
      </c>
      <c r="C2626" s="33" t="n">
        <f aca="false">VLOOKUP(B2626, $R$9:$S$13, 2)</f>
        <v>36605</v>
      </c>
      <c r="D2626" s="34" t="n">
        <f aca="false">IF(OR(C2626=B2626, AND(C2626&lt;&gt;C2625, C2625&gt;B2625)), 1, 0)</f>
        <v>0</v>
      </c>
      <c r="E2626" s="4" t="n">
        <f aca="false" t="array" ref="E2626:E2626">INDEX($A$9:A2625, MAX(IF($D$9:D2625=1, ROW(D$9:$D2625)-ROW($D$9)+1, 0)))</f>
        <v>47472</v>
      </c>
      <c r="F2626" s="36" t="n">
        <f aca="false">(A2626-$A$2)/365.25</f>
        <v>10.0287474332649</v>
      </c>
      <c r="G2626" s="37" t="n">
        <f aca="false">INDEX('Default Prob'!$P$5:$P$14,MIN(1+_xlfn.IFNA(MATCH(F2626,'Default Prob'!$F$5:$F$14,1),0),COUNT('Default Prob'!$P$5:$P$14)))</f>
        <v>0.0473961358254833</v>
      </c>
      <c r="H2626" s="37" t="n">
        <f aca="false">H2625*EXP(-G2625*(F2626-F2625))</f>
        <v>0.664437468402373</v>
      </c>
      <c r="I2626" s="38" t="n">
        <f aca="false">H2625-H2626</f>
        <v>8.62253575087957E-005</v>
      </c>
      <c r="J2626" s="39" t="n">
        <f aca="false">INDEX('Default Prob'!$C$3:$C$20, _xlfn.IFNA(MATCH(F2626, 'Default Prob'!$B$3:$B$20, 1), 1))</f>
        <v>6E-005</v>
      </c>
      <c r="K2626" s="40" t="n">
        <f aca="false">1/((1+J2626)^F2626)</f>
        <v>0.999398474194259</v>
      </c>
      <c r="L2626" s="41" t="n">
        <f aca="false">IF(AND(D2626, A2626 &lt;= $G$2), $D$5*$D$2*(A2626-E2626)/365.25, 0)</f>
        <v>0</v>
      </c>
      <c r="M2626" s="41" t="n">
        <f aca="false">IF(A2626&lt;=$G$2, $D$5*$D$2*(A2626-E2626)/365.25, 0)</f>
        <v>0</v>
      </c>
      <c r="N2626" s="42" t="n">
        <f aca="false">(L2626*H2626 + M2626*I2626) * K2626</f>
        <v>0</v>
      </c>
      <c r="O2626" s="43" t="n">
        <f aca="false">IF(A2626&lt;=$G$2, $D$2*(1-$D$3), 0)</f>
        <v>0</v>
      </c>
      <c r="P2626" s="44" t="n">
        <f aca="false">O2626*I2626*K2626</f>
        <v>0</v>
      </c>
    </row>
    <row r="2627" customFormat="false" ht="15" hidden="false" customHeight="false" outlineLevel="0" collapsed="false">
      <c r="A2627" s="4" t="n">
        <f aca="false">WORKDAY(A2626, 1)</f>
        <v>47560</v>
      </c>
      <c r="B2627" s="33" t="n">
        <f aca="false">DATE(2000, MONTH(A2627), DAY(A2627))</f>
        <v>36603</v>
      </c>
      <c r="C2627" s="33" t="n">
        <f aca="false">VLOOKUP(B2627, $R$9:$S$13, 2)</f>
        <v>36605</v>
      </c>
      <c r="D2627" s="34" t="n">
        <f aca="false">IF(OR(C2627=B2627, AND(C2627&lt;&gt;C2626, C2626&gt;B2626)), 1, 0)</f>
        <v>0</v>
      </c>
      <c r="E2627" s="4" t="n">
        <f aca="false" t="array" ref="E2627:E2627">INDEX($A$9:A2626, MAX(IF($D$9:D2626=1, ROW(D$9:$D2626)-ROW($D$9)+1, 0)))</f>
        <v>47472</v>
      </c>
      <c r="F2627" s="36" t="n">
        <f aca="false">(A2627-$A$2)/365.25</f>
        <v>10.0369609856263</v>
      </c>
      <c r="G2627" s="37" t="n">
        <f aca="false">INDEX('Default Prob'!$P$5:$P$14,MIN(1+_xlfn.IFNA(MATCH(F2627,'Default Prob'!$F$5:$F$14,1),0),COUNT('Default Prob'!$P$5:$P$14)))</f>
        <v>0.0473961358254833</v>
      </c>
      <c r="H2627" s="37" t="n">
        <f aca="false">H2626*EXP(-G2626*(F2627-F2626))</f>
        <v>0.664178859453134</v>
      </c>
      <c r="I2627" s="38" t="n">
        <f aca="false">H2626-H2627</f>
        <v>0.000258608949239125</v>
      </c>
      <c r="J2627" s="39" t="n">
        <f aca="false">INDEX('Default Prob'!$C$3:$C$20, _xlfn.IFNA(MATCH(F2627, 'Default Prob'!$B$3:$B$20, 1), 1))</f>
        <v>6E-005</v>
      </c>
      <c r="K2627" s="40" t="n">
        <f aca="false">1/((1+J2627)^F2627)</f>
        <v>0.999397981692453</v>
      </c>
      <c r="L2627" s="41" t="n">
        <f aca="false">IF(AND(D2627, A2627 &lt;= $G$2), $D$5*$D$2*(A2627-E2627)/365.25, 0)</f>
        <v>0</v>
      </c>
      <c r="M2627" s="41" t="n">
        <f aca="false">IF(A2627&lt;=$G$2, $D$5*$D$2*(A2627-E2627)/365.25, 0)</f>
        <v>0</v>
      </c>
      <c r="N2627" s="42" t="n">
        <f aca="false">(L2627*H2627 + M2627*I2627) * K2627</f>
        <v>0</v>
      </c>
      <c r="O2627" s="43" t="n">
        <f aca="false">IF(A2627&lt;=$G$2, $D$2*(1-$D$3), 0)</f>
        <v>0</v>
      </c>
      <c r="P2627" s="44" t="n">
        <f aca="false">O2627*I2627*K2627</f>
        <v>0</v>
      </c>
    </row>
    <row r="2628" customFormat="false" ht="15" hidden="false" customHeight="false" outlineLevel="0" collapsed="false">
      <c r="A2628" s="4" t="n">
        <f aca="false">WORKDAY(A2627, 1)</f>
        <v>47561</v>
      </c>
      <c r="B2628" s="33" t="n">
        <f aca="false">DATE(2000, MONTH(A2628), DAY(A2628))</f>
        <v>36604</v>
      </c>
      <c r="C2628" s="33" t="n">
        <f aca="false">VLOOKUP(B2628, $R$9:$S$13, 2)</f>
        <v>36605</v>
      </c>
      <c r="D2628" s="34" t="n">
        <f aca="false">IF(OR(C2628=B2628, AND(C2628&lt;&gt;C2627, C2627&gt;B2627)), 1, 0)</f>
        <v>0</v>
      </c>
      <c r="E2628" s="4" t="n">
        <f aca="false" t="array" ref="E2628:E2628">INDEX($A$9:A2627, MAX(IF($D$9:D2627=1, ROW(D$9:$D2627)-ROW($D$9)+1, 0)))</f>
        <v>47472</v>
      </c>
      <c r="F2628" s="36" t="n">
        <f aca="false">(A2628-$A$2)/365.25</f>
        <v>10.0396988364134</v>
      </c>
      <c r="G2628" s="37" t="n">
        <f aca="false">INDEX('Default Prob'!$P$5:$P$14,MIN(1+_xlfn.IFNA(MATCH(F2628,'Default Prob'!$F$5:$F$14,1),0),COUNT('Default Prob'!$P$5:$P$14)))</f>
        <v>0.0473961358254833</v>
      </c>
      <c r="H2628" s="37" t="n">
        <f aca="false">H2627*EXP(-G2627*(F2628-F2627))</f>
        <v>0.664092678839645</v>
      </c>
      <c r="I2628" s="38" t="n">
        <f aca="false">H2627-H2628</f>
        <v>8.61806134889731E-005</v>
      </c>
      <c r="J2628" s="39" t="n">
        <f aca="false">INDEX('Default Prob'!$C$3:$C$20, _xlfn.IFNA(MATCH(F2628, 'Default Prob'!$B$3:$B$20, 1), 1))</f>
        <v>6E-005</v>
      </c>
      <c r="K2628" s="40" t="n">
        <f aca="false">1/((1+J2628)^F2628)</f>
        <v>0.999397817525239</v>
      </c>
      <c r="L2628" s="41" t="n">
        <f aca="false">IF(AND(D2628, A2628 &lt;= $G$2), $D$5*$D$2*(A2628-E2628)/365.25, 0)</f>
        <v>0</v>
      </c>
      <c r="M2628" s="41" t="n">
        <f aca="false">IF(A2628&lt;=$G$2, $D$5*$D$2*(A2628-E2628)/365.25, 0)</f>
        <v>0</v>
      </c>
      <c r="N2628" s="42" t="n">
        <f aca="false">(L2628*H2628 + M2628*I2628) * K2628</f>
        <v>0</v>
      </c>
      <c r="O2628" s="43" t="n">
        <f aca="false">IF(A2628&lt;=$G$2, $D$2*(1-$D$3), 0)</f>
        <v>0</v>
      </c>
      <c r="P2628" s="44" t="n">
        <f aca="false">O2628*I2628*K2628</f>
        <v>0</v>
      </c>
    </row>
    <row r="2629" customFormat="false" ht="15" hidden="false" customHeight="false" outlineLevel="0" collapsed="false">
      <c r="A2629" s="4" t="n">
        <f aca="false">WORKDAY(A2628, 1)</f>
        <v>47562</v>
      </c>
      <c r="B2629" s="33" t="n">
        <f aca="false">DATE(2000, MONTH(A2629), DAY(A2629))</f>
        <v>36605</v>
      </c>
      <c r="C2629" s="33" t="n">
        <f aca="false">VLOOKUP(B2629, $R$9:$S$13, 2)</f>
        <v>36605</v>
      </c>
      <c r="D2629" s="34" t="n">
        <f aca="false">IF(OR(C2629=B2629, AND(C2629&lt;&gt;C2628, C2628&gt;B2628)), 1, 0)</f>
        <v>1</v>
      </c>
      <c r="E2629" s="4" t="n">
        <f aca="false" t="array" ref="E2629:E2629">INDEX($A$9:A2628, MAX(IF($D$9:D2628=1, ROW(D$9:$D2628)-ROW($D$9)+1, 0)))</f>
        <v>47472</v>
      </c>
      <c r="F2629" s="36" t="n">
        <f aca="false">(A2629-$A$2)/365.25</f>
        <v>10.0424366872005</v>
      </c>
      <c r="G2629" s="37" t="n">
        <f aca="false">INDEX('Default Prob'!$P$5:$P$14,MIN(1+_xlfn.IFNA(MATCH(F2629,'Default Prob'!$F$5:$F$14,1),0),COUNT('Default Prob'!$P$5:$P$14)))</f>
        <v>0.0473961358254833</v>
      </c>
      <c r="H2629" s="37" t="n">
        <f aca="false">H2628*EXP(-G2628*(F2629-F2628))</f>
        <v>0.664006509408533</v>
      </c>
      <c r="I2629" s="38" t="n">
        <f aca="false">H2628-H2629</f>
        <v>8.61694311122818E-005</v>
      </c>
      <c r="J2629" s="39" t="n">
        <f aca="false">INDEX('Default Prob'!$C$3:$C$20, _xlfn.IFNA(MATCH(F2629, 'Default Prob'!$B$3:$B$20, 1), 1))</f>
        <v>6E-005</v>
      </c>
      <c r="K2629" s="40" t="n">
        <f aca="false">1/((1+J2629)^F2629)</f>
        <v>0.999397653358051</v>
      </c>
      <c r="L2629" s="41" t="n">
        <f aca="false">IF(AND(D2629, A2629 &lt;= $G$2), $D$5*$D$2*(A2629-E2629)/365.25, 0)</f>
        <v>0</v>
      </c>
      <c r="M2629" s="41" t="n">
        <f aca="false">IF(A2629&lt;=$G$2, $D$5*$D$2*(A2629-E2629)/365.25, 0)</f>
        <v>0</v>
      </c>
      <c r="N2629" s="42" t="n">
        <f aca="false">(L2629*H2629 + M2629*I2629) * K2629</f>
        <v>0</v>
      </c>
      <c r="O2629" s="43" t="n">
        <f aca="false">IF(A2629&lt;=$G$2, $D$2*(1-$D$3), 0)</f>
        <v>0</v>
      </c>
      <c r="P2629" s="44" t="n">
        <f aca="false">O2629*I2629*K2629</f>
        <v>0</v>
      </c>
    </row>
    <row r="2630" customFormat="false" ht="15" hidden="false" customHeight="false" outlineLevel="0" collapsed="false">
      <c r="A2630" s="4" t="n">
        <f aca="false">WORKDAY(A2629, 1)</f>
        <v>47563</v>
      </c>
      <c r="B2630" s="33" t="n">
        <f aca="false">DATE(2000, MONTH(A2630), DAY(A2630))</f>
        <v>36606</v>
      </c>
      <c r="C2630" s="33" t="n">
        <f aca="false">VLOOKUP(B2630, $R$9:$S$13, 2)</f>
        <v>36697</v>
      </c>
      <c r="D2630" s="34" t="n">
        <f aca="false">IF(OR(C2630=B2630, AND(C2630&lt;&gt;C2629, C2629&gt;B2629)), 1, 0)</f>
        <v>0</v>
      </c>
      <c r="E2630" s="4" t="n">
        <f aca="false" t="array" ref="E2630:E2630">INDEX($A$9:A2629, MAX(IF($D$9:D2629=1, ROW(D$9:$D2629)-ROW($D$9)+1, 0)))</f>
        <v>47562</v>
      </c>
      <c r="F2630" s="36" t="n">
        <f aca="false">(A2630-$A$2)/365.25</f>
        <v>10.0451745379877</v>
      </c>
      <c r="G2630" s="37" t="n">
        <f aca="false">INDEX('Default Prob'!$P$5:$P$14,MIN(1+_xlfn.IFNA(MATCH(F2630,'Default Prob'!$F$5:$F$14,1),0),COUNT('Default Prob'!$P$5:$P$14)))</f>
        <v>0.0473961358254833</v>
      </c>
      <c r="H2630" s="37" t="n">
        <f aca="false">H2629*EXP(-G2629*(F2630-F2629))</f>
        <v>0.663920351158346</v>
      </c>
      <c r="I2630" s="38" t="n">
        <f aca="false">H2629-H2630</f>
        <v>8.6158250186763E-005</v>
      </c>
      <c r="J2630" s="39" t="n">
        <f aca="false">INDEX('Default Prob'!$C$3:$C$20, _xlfn.IFNA(MATCH(F2630, 'Default Prob'!$B$3:$B$20, 1), 1))</f>
        <v>6E-005</v>
      </c>
      <c r="K2630" s="40" t="n">
        <f aca="false">1/((1+J2630)^F2630)</f>
        <v>0.99939748919089</v>
      </c>
      <c r="L2630" s="41" t="n">
        <f aca="false">IF(AND(D2630, A2630 &lt;= $G$2), $D$5*$D$2*(A2630-E2630)/365.25, 0)</f>
        <v>0</v>
      </c>
      <c r="M2630" s="41" t="n">
        <f aca="false">IF(A2630&lt;=$G$2, $D$5*$D$2*(A2630-E2630)/365.25, 0)</f>
        <v>0</v>
      </c>
      <c r="N2630" s="42" t="n">
        <f aca="false">(L2630*H2630 + M2630*I2630) * K2630</f>
        <v>0</v>
      </c>
      <c r="O2630" s="43" t="n">
        <f aca="false">IF(A2630&lt;=$G$2, $D$2*(1-$D$3), 0)</f>
        <v>0</v>
      </c>
      <c r="P2630" s="44" t="n">
        <f aca="false">O2630*I2630*K2630</f>
        <v>0</v>
      </c>
    </row>
    <row r="2631" customFormat="false" ht="15" hidden="false" customHeight="false" outlineLevel="0" collapsed="false">
      <c r="A2631" s="4" t="n">
        <f aca="false">WORKDAY(A2630, 1)</f>
        <v>47564</v>
      </c>
      <c r="B2631" s="33" t="n">
        <f aca="false">DATE(2000, MONTH(A2631), DAY(A2631))</f>
        <v>36607</v>
      </c>
      <c r="C2631" s="33" t="n">
        <f aca="false">VLOOKUP(B2631, $R$9:$S$13, 2)</f>
        <v>36697</v>
      </c>
      <c r="D2631" s="34" t="n">
        <f aca="false">IF(OR(C2631=B2631, AND(C2631&lt;&gt;C2630, C2630&gt;B2630)), 1, 0)</f>
        <v>0</v>
      </c>
      <c r="E2631" s="4" t="n">
        <f aca="false" t="array" ref="E2631:E2631">INDEX($A$9:A2630, MAX(IF($D$9:D2630=1, ROW(D$9:$D2630)-ROW($D$9)+1, 0)))</f>
        <v>47562</v>
      </c>
      <c r="F2631" s="36" t="n">
        <f aca="false">(A2631-$A$2)/365.25</f>
        <v>10.0479123887748</v>
      </c>
      <c r="G2631" s="37" t="n">
        <f aca="false">INDEX('Default Prob'!$P$5:$P$14,MIN(1+_xlfn.IFNA(MATCH(F2631,'Default Prob'!$F$5:$F$14,1),0),COUNT('Default Prob'!$P$5:$P$14)))</f>
        <v>0.0473961358254833</v>
      </c>
      <c r="H2631" s="37" t="n">
        <f aca="false">H2630*EXP(-G2630*(F2631-F2630))</f>
        <v>0.663834204087634</v>
      </c>
      <c r="I2631" s="38" t="n">
        <f aca="false">H2630-H2631</f>
        <v>8.61470707118617E-005</v>
      </c>
      <c r="J2631" s="39" t="n">
        <f aca="false">INDEX('Default Prob'!$C$3:$C$20, _xlfn.IFNA(MATCH(F2631, 'Default Prob'!$B$3:$B$20, 1), 1))</f>
        <v>6E-005</v>
      </c>
      <c r="K2631" s="40" t="n">
        <f aca="false">1/((1+J2631)^F2631)</f>
        <v>0.999397325023756</v>
      </c>
      <c r="L2631" s="41" t="n">
        <f aca="false">IF(AND(D2631, A2631 &lt;= $G$2), $D$5*$D$2*(A2631-E2631)/365.25, 0)</f>
        <v>0</v>
      </c>
      <c r="M2631" s="41" t="n">
        <f aca="false">IF(A2631&lt;=$G$2, $D$5*$D$2*(A2631-E2631)/365.25, 0)</f>
        <v>0</v>
      </c>
      <c r="N2631" s="42" t="n">
        <f aca="false">(L2631*H2631 + M2631*I2631) * K2631</f>
        <v>0</v>
      </c>
      <c r="O2631" s="43" t="n">
        <f aca="false">IF(A2631&lt;=$G$2, $D$2*(1-$D$3), 0)</f>
        <v>0</v>
      </c>
      <c r="P2631" s="44" t="n">
        <f aca="false">O2631*I2631*K2631</f>
        <v>0</v>
      </c>
    </row>
    <row r="2632" customFormat="false" ht="15" hidden="false" customHeight="false" outlineLevel="0" collapsed="false">
      <c r="A2632" s="4" t="n">
        <f aca="false">WORKDAY(A2631, 1)</f>
        <v>47567</v>
      </c>
      <c r="B2632" s="33" t="n">
        <f aca="false">DATE(2000, MONTH(A2632), DAY(A2632))</f>
        <v>36610</v>
      </c>
      <c r="C2632" s="33" t="n">
        <f aca="false">VLOOKUP(B2632, $R$9:$S$13, 2)</f>
        <v>36697</v>
      </c>
      <c r="D2632" s="34" t="n">
        <f aca="false">IF(OR(C2632=B2632, AND(C2632&lt;&gt;C2631, C2631&gt;B2631)), 1, 0)</f>
        <v>0</v>
      </c>
      <c r="E2632" s="4" t="n">
        <f aca="false" t="array" ref="E2632:E2632">INDEX($A$9:A2631, MAX(IF($D$9:D2631=1, ROW(D$9:$D2631)-ROW($D$9)+1, 0)))</f>
        <v>47562</v>
      </c>
      <c r="F2632" s="36" t="n">
        <f aca="false">(A2632-$A$2)/365.25</f>
        <v>10.0561259411362</v>
      </c>
      <c r="G2632" s="37" t="n">
        <f aca="false">INDEX('Default Prob'!$P$5:$P$14,MIN(1+_xlfn.IFNA(MATCH(F2632,'Default Prob'!$F$5:$F$14,1),0),COUNT('Default Prob'!$P$5:$P$14)))</f>
        <v>0.0473961358254833</v>
      </c>
      <c r="H2632" s="37" t="n">
        <f aca="false">H2631*EXP(-G2631*(F2632-F2631))</f>
        <v>0.663575829937842</v>
      </c>
      <c r="I2632" s="38" t="n">
        <f aca="false">H2631-H2632</f>
        <v>0.000258374149791574</v>
      </c>
      <c r="J2632" s="39" t="n">
        <f aca="false">INDEX('Default Prob'!$C$3:$C$20, _xlfn.IFNA(MATCH(F2632, 'Default Prob'!$B$3:$B$20, 1), 1))</f>
        <v>6E-005</v>
      </c>
      <c r="K2632" s="40" t="n">
        <f aca="false">1/((1+J2632)^F2632)</f>
        <v>0.999396832522517</v>
      </c>
      <c r="L2632" s="41" t="n">
        <f aca="false">IF(AND(D2632, A2632 &lt;= $G$2), $D$5*$D$2*(A2632-E2632)/365.25, 0)</f>
        <v>0</v>
      </c>
      <c r="M2632" s="41" t="n">
        <f aca="false">IF(A2632&lt;=$G$2, $D$5*$D$2*(A2632-E2632)/365.25, 0)</f>
        <v>0</v>
      </c>
      <c r="N2632" s="42" t="n">
        <f aca="false">(L2632*H2632 + M2632*I2632) * K2632</f>
        <v>0</v>
      </c>
      <c r="O2632" s="43" t="n">
        <f aca="false">IF(A2632&lt;=$G$2, $D$2*(1-$D$3), 0)</f>
        <v>0</v>
      </c>
      <c r="P2632" s="44" t="n">
        <f aca="false">O2632*I2632*K2632</f>
        <v>0</v>
      </c>
    </row>
    <row r="2633" customFormat="false" ht="15" hidden="false" customHeight="false" outlineLevel="0" collapsed="false">
      <c r="A2633" s="4" t="n">
        <f aca="false">WORKDAY(A2632, 1)</f>
        <v>47568</v>
      </c>
      <c r="B2633" s="33" t="n">
        <f aca="false">DATE(2000, MONTH(A2633), DAY(A2633))</f>
        <v>36611</v>
      </c>
      <c r="C2633" s="33" t="n">
        <f aca="false">VLOOKUP(B2633, $R$9:$S$13, 2)</f>
        <v>36697</v>
      </c>
      <c r="D2633" s="34" t="n">
        <f aca="false">IF(OR(C2633=B2633, AND(C2633&lt;&gt;C2632, C2632&gt;B2632)), 1, 0)</f>
        <v>0</v>
      </c>
      <c r="E2633" s="4" t="n">
        <f aca="false" t="array" ref="E2633:E2633">INDEX($A$9:A2632, MAX(IF($D$9:D2632=1, ROW(D$9:$D2632)-ROW($D$9)+1, 0)))</f>
        <v>47562</v>
      </c>
      <c r="F2633" s="36" t="n">
        <f aca="false">(A2633-$A$2)/365.25</f>
        <v>10.0588637919233</v>
      </c>
      <c r="G2633" s="37" t="n">
        <f aca="false">INDEX('Default Prob'!$P$5:$P$14,MIN(1+_xlfn.IFNA(MATCH(F2633,'Default Prob'!$F$5:$F$14,1),0),COUNT('Default Prob'!$P$5:$P$14)))</f>
        <v>0.0473961358254833</v>
      </c>
      <c r="H2633" s="37" t="n">
        <f aca="false">H2632*EXP(-G2632*(F2633-F2632))</f>
        <v>0.663489727570526</v>
      </c>
      <c r="I2633" s="38" t="n">
        <f aca="false">H2632-H2633</f>
        <v>8.61023673164318E-005</v>
      </c>
      <c r="J2633" s="39" t="n">
        <f aca="false">INDEX('Default Prob'!$C$3:$C$20, _xlfn.IFNA(MATCH(F2633, 'Default Prob'!$B$3:$B$20, 1), 1))</f>
        <v>6E-005</v>
      </c>
      <c r="K2633" s="40" t="n">
        <f aca="false">1/((1+J2633)^F2633)</f>
        <v>0.999396668355491</v>
      </c>
      <c r="L2633" s="41" t="n">
        <f aca="false">IF(AND(D2633, A2633 &lt;= $G$2), $D$5*$D$2*(A2633-E2633)/365.25, 0)</f>
        <v>0</v>
      </c>
      <c r="M2633" s="41" t="n">
        <f aca="false">IF(A2633&lt;=$G$2, $D$5*$D$2*(A2633-E2633)/365.25, 0)</f>
        <v>0</v>
      </c>
      <c r="N2633" s="42" t="n">
        <f aca="false">(L2633*H2633 + M2633*I2633) * K2633</f>
        <v>0</v>
      </c>
      <c r="O2633" s="43" t="n">
        <f aca="false">IF(A2633&lt;=$G$2, $D$2*(1-$D$3), 0)</f>
        <v>0</v>
      </c>
      <c r="P2633" s="44" t="n">
        <f aca="false">O2633*I2633*K2633</f>
        <v>0</v>
      </c>
    </row>
    <row r="2634" customFormat="false" ht="15" hidden="false" customHeight="false" outlineLevel="0" collapsed="false">
      <c r="A2634" s="4" t="n">
        <f aca="false">WORKDAY(A2633, 1)</f>
        <v>47569</v>
      </c>
      <c r="B2634" s="33" t="n">
        <f aca="false">DATE(2000, MONTH(A2634), DAY(A2634))</f>
        <v>36612</v>
      </c>
      <c r="C2634" s="33" t="n">
        <f aca="false">VLOOKUP(B2634, $R$9:$S$13, 2)</f>
        <v>36697</v>
      </c>
      <c r="D2634" s="34" t="n">
        <f aca="false">IF(OR(C2634=B2634, AND(C2634&lt;&gt;C2633, C2633&gt;B2633)), 1, 0)</f>
        <v>0</v>
      </c>
      <c r="E2634" s="4" t="n">
        <f aca="false" t="array" ref="E2634:E2634">INDEX($A$9:A2633, MAX(IF($D$9:D2633=1, ROW(D$9:$D2633)-ROW($D$9)+1, 0)))</f>
        <v>47562</v>
      </c>
      <c r="F2634" s="36" t="n">
        <f aca="false">(A2634-$A$2)/365.25</f>
        <v>10.0616016427105</v>
      </c>
      <c r="G2634" s="37" t="n">
        <f aca="false">INDEX('Default Prob'!$P$5:$P$14,MIN(1+_xlfn.IFNA(MATCH(F2634,'Default Prob'!$F$5:$F$14,1),0),COUNT('Default Prob'!$P$5:$P$14)))</f>
        <v>0.0473961358254833</v>
      </c>
      <c r="H2634" s="37" t="n">
        <f aca="false">H2633*EXP(-G2633*(F2634-F2633))</f>
        <v>0.663403636375433</v>
      </c>
      <c r="I2634" s="38" t="n">
        <f aca="false">H2633-H2634</f>
        <v>8.60911950927301E-005</v>
      </c>
      <c r="J2634" s="39" t="n">
        <f aca="false">INDEX('Default Prob'!$C$3:$C$20, _xlfn.IFNA(MATCH(F2634, 'Default Prob'!$B$3:$B$20, 1), 1))</f>
        <v>6E-005</v>
      </c>
      <c r="K2634" s="40" t="n">
        <f aca="false">1/((1+J2634)^F2634)</f>
        <v>0.999396504188493</v>
      </c>
      <c r="L2634" s="41" t="n">
        <f aca="false">IF(AND(D2634, A2634 &lt;= $G$2), $D$5*$D$2*(A2634-E2634)/365.25, 0)</f>
        <v>0</v>
      </c>
      <c r="M2634" s="41" t="n">
        <f aca="false">IF(A2634&lt;=$G$2, $D$5*$D$2*(A2634-E2634)/365.25, 0)</f>
        <v>0</v>
      </c>
      <c r="N2634" s="42" t="n">
        <f aca="false">(L2634*H2634 + M2634*I2634) * K2634</f>
        <v>0</v>
      </c>
      <c r="O2634" s="43" t="n">
        <f aca="false">IF(A2634&lt;=$G$2, $D$2*(1-$D$3), 0)</f>
        <v>0</v>
      </c>
      <c r="P2634" s="44" t="n">
        <f aca="false">O2634*I2634*K2634</f>
        <v>0</v>
      </c>
    </row>
    <row r="2635" customFormat="false" ht="15" hidden="false" customHeight="false" outlineLevel="0" collapsed="false">
      <c r="A2635" s="4" t="n">
        <f aca="false">WORKDAY(A2634, 1)</f>
        <v>47570</v>
      </c>
      <c r="B2635" s="33" t="n">
        <f aca="false">DATE(2000, MONTH(A2635), DAY(A2635))</f>
        <v>36613</v>
      </c>
      <c r="C2635" s="33" t="n">
        <f aca="false">VLOOKUP(B2635, $R$9:$S$13, 2)</f>
        <v>36697</v>
      </c>
      <c r="D2635" s="34" t="n">
        <f aca="false">IF(OR(C2635=B2635, AND(C2635&lt;&gt;C2634, C2634&gt;B2634)), 1, 0)</f>
        <v>0</v>
      </c>
      <c r="E2635" s="4" t="n">
        <f aca="false" t="array" ref="E2635:E2635">INDEX($A$9:A2634, MAX(IF($D$9:D2634=1, ROW(D$9:$D2634)-ROW($D$9)+1, 0)))</f>
        <v>47562</v>
      </c>
      <c r="F2635" s="36" t="n">
        <f aca="false">(A2635-$A$2)/365.25</f>
        <v>10.0643394934976</v>
      </c>
      <c r="G2635" s="37" t="n">
        <f aca="false">INDEX('Default Prob'!$P$5:$P$14,MIN(1+_xlfn.IFNA(MATCH(F2635,'Default Prob'!$F$5:$F$14,1),0),COUNT('Default Prob'!$P$5:$P$14)))</f>
        <v>0.0473961358254833</v>
      </c>
      <c r="H2635" s="37" t="n">
        <f aca="false">H2634*EXP(-G2634*(F2635-F2634))</f>
        <v>0.663317556351115</v>
      </c>
      <c r="I2635" s="38" t="n">
        <f aca="false">H2634-H2635</f>
        <v>8.60800243186466E-005</v>
      </c>
      <c r="J2635" s="39" t="n">
        <f aca="false">INDEX('Default Prob'!$C$3:$C$20, _xlfn.IFNA(MATCH(F2635, 'Default Prob'!$B$3:$B$20, 1), 1))</f>
        <v>6E-005</v>
      </c>
      <c r="K2635" s="40" t="n">
        <f aca="false">1/((1+J2635)^F2635)</f>
        <v>0.999396340021521</v>
      </c>
      <c r="L2635" s="41" t="n">
        <f aca="false">IF(AND(D2635, A2635 &lt;= $G$2), $D$5*$D$2*(A2635-E2635)/365.25, 0)</f>
        <v>0</v>
      </c>
      <c r="M2635" s="41" t="n">
        <f aca="false">IF(A2635&lt;=$G$2, $D$5*$D$2*(A2635-E2635)/365.25, 0)</f>
        <v>0</v>
      </c>
      <c r="N2635" s="42" t="n">
        <f aca="false">(L2635*H2635 + M2635*I2635) * K2635</f>
        <v>0</v>
      </c>
      <c r="O2635" s="43" t="n">
        <f aca="false">IF(A2635&lt;=$G$2, $D$2*(1-$D$3), 0)</f>
        <v>0</v>
      </c>
      <c r="P2635" s="44" t="n">
        <f aca="false">O2635*I2635*K2635</f>
        <v>0</v>
      </c>
    </row>
    <row r="2636" customFormat="false" ht="15" hidden="false" customHeight="false" outlineLevel="0" collapsed="false">
      <c r="A2636" s="4" t="n">
        <f aca="false">WORKDAY(A2635, 1)</f>
        <v>47571</v>
      </c>
      <c r="B2636" s="33" t="n">
        <f aca="false">DATE(2000, MONTH(A2636), DAY(A2636))</f>
        <v>36614</v>
      </c>
      <c r="C2636" s="33" t="n">
        <f aca="false">VLOOKUP(B2636, $R$9:$S$13, 2)</f>
        <v>36697</v>
      </c>
      <c r="D2636" s="34" t="n">
        <f aca="false">IF(OR(C2636=B2636, AND(C2636&lt;&gt;C2635, C2635&gt;B2635)), 1, 0)</f>
        <v>0</v>
      </c>
      <c r="E2636" s="4" t="n">
        <f aca="false" t="array" ref="E2636:E2636">INDEX($A$9:A2635, MAX(IF($D$9:D2635=1, ROW(D$9:$D2635)-ROW($D$9)+1, 0)))</f>
        <v>47562</v>
      </c>
      <c r="F2636" s="36" t="n">
        <f aca="false">(A2636-$A$2)/365.25</f>
        <v>10.0670773442847</v>
      </c>
      <c r="G2636" s="37" t="n">
        <f aca="false">INDEX('Default Prob'!$P$5:$P$14,MIN(1+_xlfn.IFNA(MATCH(F2636,'Default Prob'!$F$5:$F$14,1),0),COUNT('Default Prob'!$P$5:$P$14)))</f>
        <v>0.0473961358254833</v>
      </c>
      <c r="H2636" s="37" t="n">
        <f aca="false">H2635*EXP(-G2635*(F2636-F2635))</f>
        <v>0.663231487496121</v>
      </c>
      <c r="I2636" s="38" t="n">
        <f aca="false">H2635-H2636</f>
        <v>8.60688549940702E-005</v>
      </c>
      <c r="J2636" s="39" t="n">
        <f aca="false">INDEX('Default Prob'!$C$3:$C$20, _xlfn.IFNA(MATCH(F2636, 'Default Prob'!$B$3:$B$20, 1), 1))</f>
        <v>6E-005</v>
      </c>
      <c r="K2636" s="40" t="n">
        <f aca="false">1/((1+J2636)^F2636)</f>
        <v>0.999396175854576</v>
      </c>
      <c r="L2636" s="41" t="n">
        <f aca="false">IF(AND(D2636, A2636 &lt;= $G$2), $D$5*$D$2*(A2636-E2636)/365.25, 0)</f>
        <v>0</v>
      </c>
      <c r="M2636" s="41" t="n">
        <f aca="false">IF(A2636&lt;=$G$2, $D$5*$D$2*(A2636-E2636)/365.25, 0)</f>
        <v>0</v>
      </c>
      <c r="N2636" s="42" t="n">
        <f aca="false">(L2636*H2636 + M2636*I2636) * K2636</f>
        <v>0</v>
      </c>
      <c r="O2636" s="43" t="n">
        <f aca="false">IF(A2636&lt;=$G$2, $D$2*(1-$D$3), 0)</f>
        <v>0</v>
      </c>
      <c r="P2636" s="44" t="n">
        <f aca="false">O2636*I2636*K2636</f>
        <v>0</v>
      </c>
    </row>
    <row r="2637" customFormat="false" ht="15" hidden="false" customHeight="false" outlineLevel="0" collapsed="false">
      <c r="A2637" s="4" t="n">
        <f aca="false">WORKDAY(A2636, 1)</f>
        <v>47574</v>
      </c>
      <c r="B2637" s="33" t="n">
        <f aca="false">DATE(2000, MONTH(A2637), DAY(A2637))</f>
        <v>36617</v>
      </c>
      <c r="C2637" s="33" t="n">
        <f aca="false">VLOOKUP(B2637, $R$9:$S$13, 2)</f>
        <v>36697</v>
      </c>
      <c r="D2637" s="34" t="n">
        <f aca="false">IF(OR(C2637=B2637, AND(C2637&lt;&gt;C2636, C2636&gt;B2636)), 1, 0)</f>
        <v>0</v>
      </c>
      <c r="E2637" s="4" t="n">
        <f aca="false" t="array" ref="E2637:E2637">INDEX($A$9:A2636, MAX(IF($D$9:D2636=1, ROW(D$9:$D2636)-ROW($D$9)+1, 0)))</f>
        <v>47562</v>
      </c>
      <c r="F2637" s="36" t="n">
        <f aca="false">(A2637-$A$2)/365.25</f>
        <v>10.0752908966461</v>
      </c>
      <c r="G2637" s="37" t="n">
        <f aca="false">INDEX('Default Prob'!$P$5:$P$14,MIN(1+_xlfn.IFNA(MATCH(F2637,'Default Prob'!$F$5:$F$14,1),0),COUNT('Default Prob'!$P$5:$P$14)))</f>
        <v>0.0473961358254833</v>
      </c>
      <c r="H2637" s="37" t="n">
        <f aca="false">H2636*EXP(-G2636*(F2637-F2636))</f>
        <v>0.662973347932595</v>
      </c>
      <c r="I2637" s="38" t="n">
        <f aca="false">H2636-H2637</f>
        <v>0.000258139563525939</v>
      </c>
      <c r="J2637" s="39" t="n">
        <f aca="false">INDEX('Default Prob'!$C$3:$C$20, _xlfn.IFNA(MATCH(F2637, 'Default Prob'!$B$3:$B$20, 1), 1))</f>
        <v>6E-005</v>
      </c>
      <c r="K2637" s="40" t="n">
        <f aca="false">1/((1+J2637)^F2637)</f>
        <v>0.999395683353903</v>
      </c>
      <c r="L2637" s="41" t="n">
        <f aca="false">IF(AND(D2637, A2637 &lt;= $G$2), $D$5*$D$2*(A2637-E2637)/365.25, 0)</f>
        <v>0</v>
      </c>
      <c r="M2637" s="41" t="n">
        <f aca="false">IF(A2637&lt;=$G$2, $D$5*$D$2*(A2637-E2637)/365.25, 0)</f>
        <v>0</v>
      </c>
      <c r="N2637" s="42" t="n">
        <f aca="false">(L2637*H2637 + M2637*I2637) * K2637</f>
        <v>0</v>
      </c>
      <c r="O2637" s="43" t="n">
        <f aca="false">IF(A2637&lt;=$G$2, $D$2*(1-$D$3), 0)</f>
        <v>0</v>
      </c>
      <c r="P2637" s="44" t="n">
        <f aca="false">O2637*I2637*K2637</f>
        <v>0</v>
      </c>
    </row>
    <row r="2638" customFormat="false" ht="15" hidden="false" customHeight="false" outlineLevel="0" collapsed="false">
      <c r="A2638" s="4" t="n">
        <f aca="false">WORKDAY(A2637, 1)</f>
        <v>47575</v>
      </c>
      <c r="B2638" s="33" t="n">
        <f aca="false">DATE(2000, MONTH(A2638), DAY(A2638))</f>
        <v>36618</v>
      </c>
      <c r="C2638" s="33" t="n">
        <f aca="false">VLOOKUP(B2638, $R$9:$S$13, 2)</f>
        <v>36697</v>
      </c>
      <c r="D2638" s="34" t="n">
        <f aca="false">IF(OR(C2638=B2638, AND(C2638&lt;&gt;C2637, C2637&gt;B2637)), 1, 0)</f>
        <v>0</v>
      </c>
      <c r="E2638" s="4" t="n">
        <f aca="false" t="array" ref="E2638:E2638">INDEX($A$9:A2637, MAX(IF($D$9:D2637=1, ROW(D$9:$D2637)-ROW($D$9)+1, 0)))</f>
        <v>47562</v>
      </c>
      <c r="F2638" s="36" t="n">
        <f aca="false">(A2638-$A$2)/365.25</f>
        <v>10.0780287474333</v>
      </c>
      <c r="G2638" s="37" t="n">
        <f aca="false">INDEX('Default Prob'!$P$5:$P$14,MIN(1+_xlfn.IFNA(MATCH(F2638,'Default Prob'!$F$5:$F$14,1),0),COUNT('Default Prob'!$P$5:$P$14)))</f>
        <v>0.0473961358254833</v>
      </c>
      <c r="H2638" s="37" t="n">
        <f aca="false">H2637*EXP(-G2637*(F2638-F2637))</f>
        <v>0.662887323740408</v>
      </c>
      <c r="I2638" s="38" t="n">
        <f aca="false">H2637-H2638</f>
        <v>8.60241921862848E-005</v>
      </c>
      <c r="J2638" s="39" t="n">
        <f aca="false">INDEX('Default Prob'!$C$3:$C$20, _xlfn.IFNA(MATCH(F2638, 'Default Prob'!$B$3:$B$20, 1), 1))</f>
        <v>6E-005</v>
      </c>
      <c r="K2638" s="40" t="n">
        <f aca="false">1/((1+J2638)^F2638)</f>
        <v>0.999395519187066</v>
      </c>
      <c r="L2638" s="41" t="n">
        <f aca="false">IF(AND(D2638, A2638 &lt;= $G$2), $D$5*$D$2*(A2638-E2638)/365.25, 0)</f>
        <v>0</v>
      </c>
      <c r="M2638" s="41" t="n">
        <f aca="false">IF(A2638&lt;=$G$2, $D$5*$D$2*(A2638-E2638)/365.25, 0)</f>
        <v>0</v>
      </c>
      <c r="N2638" s="42" t="n">
        <f aca="false">(L2638*H2638 + M2638*I2638) * K2638</f>
        <v>0</v>
      </c>
      <c r="O2638" s="43" t="n">
        <f aca="false">IF(A2638&lt;=$G$2, $D$2*(1-$D$3), 0)</f>
        <v>0</v>
      </c>
      <c r="P2638" s="44" t="n">
        <f aca="false">O2638*I2638*K2638</f>
        <v>0</v>
      </c>
    </row>
    <row r="2639" customFormat="false" ht="15" hidden="false" customHeight="false" outlineLevel="0" collapsed="false">
      <c r="A2639" s="4" t="n">
        <f aca="false">WORKDAY(A2638, 1)</f>
        <v>47576</v>
      </c>
      <c r="B2639" s="33" t="n">
        <f aca="false">DATE(2000, MONTH(A2639), DAY(A2639))</f>
        <v>36619</v>
      </c>
      <c r="C2639" s="33" t="n">
        <f aca="false">VLOOKUP(B2639, $R$9:$S$13, 2)</f>
        <v>36697</v>
      </c>
      <c r="D2639" s="34" t="n">
        <f aca="false">IF(OR(C2639=B2639, AND(C2639&lt;&gt;C2638, C2638&gt;B2638)), 1, 0)</f>
        <v>0</v>
      </c>
      <c r="E2639" s="4" t="n">
        <f aca="false" t="array" ref="E2639:E2639">INDEX($A$9:A2638, MAX(IF($D$9:D2638=1, ROW(D$9:$D2638)-ROW($D$9)+1, 0)))</f>
        <v>47562</v>
      </c>
      <c r="F2639" s="36" t="n">
        <f aca="false">(A2639-$A$2)/365.25</f>
        <v>10.0807665982204</v>
      </c>
      <c r="G2639" s="37" t="n">
        <f aca="false">INDEX('Default Prob'!$P$5:$P$14,MIN(1+_xlfn.IFNA(MATCH(F2639,'Default Prob'!$F$5:$F$14,1),0),COUNT('Default Prob'!$P$5:$P$14)))</f>
        <v>0.0473961358254833</v>
      </c>
      <c r="H2639" s="37" t="n">
        <f aca="false">H2638*EXP(-G2638*(F2639-F2638))</f>
        <v>0.662801310710302</v>
      </c>
      <c r="I2639" s="38" t="n">
        <f aca="false">H2638-H2639</f>
        <v>8.60130301061357E-005</v>
      </c>
      <c r="J2639" s="39" t="n">
        <f aca="false">INDEX('Default Prob'!$C$3:$C$20, _xlfn.IFNA(MATCH(F2639, 'Default Prob'!$B$3:$B$20, 1), 1))</f>
        <v>6E-005</v>
      </c>
      <c r="K2639" s="40" t="n">
        <f aca="false">1/((1+J2639)^F2639)</f>
        <v>0.999395355020256</v>
      </c>
      <c r="L2639" s="41" t="n">
        <f aca="false">IF(AND(D2639, A2639 &lt;= $G$2), $D$5*$D$2*(A2639-E2639)/365.25, 0)</f>
        <v>0</v>
      </c>
      <c r="M2639" s="41" t="n">
        <f aca="false">IF(A2639&lt;=$G$2, $D$5*$D$2*(A2639-E2639)/365.25, 0)</f>
        <v>0</v>
      </c>
      <c r="N2639" s="42" t="n">
        <f aca="false">(L2639*H2639 + M2639*I2639) * K2639</f>
        <v>0</v>
      </c>
      <c r="O2639" s="43" t="n">
        <f aca="false">IF(A2639&lt;=$G$2, $D$2*(1-$D$3), 0)</f>
        <v>0</v>
      </c>
      <c r="P2639" s="44" t="n">
        <f aca="false">O2639*I2639*K2639</f>
        <v>0</v>
      </c>
    </row>
    <row r="2640" customFormat="false" ht="15" hidden="false" customHeight="false" outlineLevel="0" collapsed="false">
      <c r="A2640" s="4" t="n">
        <f aca="false">WORKDAY(A2639, 1)</f>
        <v>47577</v>
      </c>
      <c r="B2640" s="33" t="n">
        <f aca="false">DATE(2000, MONTH(A2640), DAY(A2640))</f>
        <v>36620</v>
      </c>
      <c r="C2640" s="33" t="n">
        <f aca="false">VLOOKUP(B2640, $R$9:$S$13, 2)</f>
        <v>36697</v>
      </c>
      <c r="D2640" s="34" t="n">
        <f aca="false">IF(OR(C2640=B2640, AND(C2640&lt;&gt;C2639, C2639&gt;B2639)), 1, 0)</f>
        <v>0</v>
      </c>
      <c r="E2640" s="4" t="n">
        <f aca="false" t="array" ref="E2640:E2640">INDEX($A$9:A2639, MAX(IF($D$9:D2639=1, ROW(D$9:$D2639)-ROW($D$9)+1, 0)))</f>
        <v>47562</v>
      </c>
      <c r="F2640" s="36" t="n">
        <f aca="false">(A2640-$A$2)/365.25</f>
        <v>10.0835044490075</v>
      </c>
      <c r="G2640" s="37" t="n">
        <f aca="false">INDEX('Default Prob'!$P$5:$P$14,MIN(1+_xlfn.IFNA(MATCH(F2640,'Default Prob'!$F$5:$F$14,1),0),COUNT('Default Prob'!$P$5:$P$14)))</f>
        <v>0.0473961358254833</v>
      </c>
      <c r="H2640" s="37" t="n">
        <f aca="false">H2639*EXP(-G2639*(F2640-F2639))</f>
        <v>0.662715308840828</v>
      </c>
      <c r="I2640" s="38" t="n">
        <f aca="false">H2639-H2640</f>
        <v>8.60018694743836E-005</v>
      </c>
      <c r="J2640" s="39" t="n">
        <f aca="false">INDEX('Default Prob'!$C$3:$C$20, _xlfn.IFNA(MATCH(F2640, 'Default Prob'!$B$3:$B$20, 1), 1))</f>
        <v>6E-005</v>
      </c>
      <c r="K2640" s="40" t="n">
        <f aca="false">1/((1+J2640)^F2640)</f>
        <v>0.999395190853473</v>
      </c>
      <c r="L2640" s="41" t="n">
        <f aca="false">IF(AND(D2640, A2640 &lt;= $G$2), $D$5*$D$2*(A2640-E2640)/365.25, 0)</f>
        <v>0</v>
      </c>
      <c r="M2640" s="41" t="n">
        <f aca="false">IF(A2640&lt;=$G$2, $D$5*$D$2*(A2640-E2640)/365.25, 0)</f>
        <v>0</v>
      </c>
      <c r="N2640" s="42" t="n">
        <f aca="false">(L2640*H2640 + M2640*I2640) * K2640</f>
        <v>0</v>
      </c>
      <c r="O2640" s="43" t="n">
        <f aca="false">IF(A2640&lt;=$G$2, $D$2*(1-$D$3), 0)</f>
        <v>0</v>
      </c>
      <c r="P2640" s="44" t="n">
        <f aca="false">O2640*I2640*K2640</f>
        <v>0</v>
      </c>
    </row>
    <row r="2641" customFormat="false" ht="15" hidden="false" customHeight="false" outlineLevel="0" collapsed="false">
      <c r="A2641" s="4" t="n">
        <f aca="false">WORKDAY(A2640, 1)</f>
        <v>47578</v>
      </c>
      <c r="B2641" s="33" t="n">
        <f aca="false">DATE(2000, MONTH(A2641), DAY(A2641))</f>
        <v>36621</v>
      </c>
      <c r="C2641" s="33" t="n">
        <f aca="false">VLOOKUP(B2641, $R$9:$S$13, 2)</f>
        <v>36697</v>
      </c>
      <c r="D2641" s="34" t="n">
        <f aca="false">IF(OR(C2641=B2641, AND(C2641&lt;&gt;C2640, C2640&gt;B2640)), 1, 0)</f>
        <v>0</v>
      </c>
      <c r="E2641" s="4" t="n">
        <f aca="false" t="array" ref="E2641:E2641">INDEX($A$9:A2640, MAX(IF($D$9:D2640=1, ROW(D$9:$D2640)-ROW($D$9)+1, 0)))</f>
        <v>47562</v>
      </c>
      <c r="F2641" s="36" t="n">
        <f aca="false">(A2641-$A$2)/365.25</f>
        <v>10.0862422997947</v>
      </c>
      <c r="G2641" s="37" t="n">
        <f aca="false">INDEX('Default Prob'!$P$5:$P$14,MIN(1+_xlfn.IFNA(MATCH(F2641,'Default Prob'!$F$5:$F$14,1),0),COUNT('Default Prob'!$P$5:$P$14)))</f>
        <v>0.0473961358254833</v>
      </c>
      <c r="H2641" s="37" t="n">
        <f aca="false">H2640*EXP(-G2640*(F2641-F2640))</f>
        <v>0.662629318130537</v>
      </c>
      <c r="I2641" s="38" t="n">
        <f aca="false">H2640-H2641</f>
        <v>8.59907102906954E-005</v>
      </c>
      <c r="J2641" s="39" t="n">
        <f aca="false">INDEX('Default Prob'!$C$3:$C$20, _xlfn.IFNA(MATCH(F2641, 'Default Prob'!$B$3:$B$20, 1), 1))</f>
        <v>6E-005</v>
      </c>
      <c r="K2641" s="40" t="n">
        <f aca="false">1/((1+J2641)^F2641)</f>
        <v>0.999395026686716</v>
      </c>
      <c r="L2641" s="41" t="n">
        <f aca="false">IF(AND(D2641, A2641 &lt;= $G$2), $D$5*$D$2*(A2641-E2641)/365.25, 0)</f>
        <v>0</v>
      </c>
      <c r="M2641" s="41" t="n">
        <f aca="false">IF(A2641&lt;=$G$2, $D$5*$D$2*(A2641-E2641)/365.25, 0)</f>
        <v>0</v>
      </c>
      <c r="N2641" s="42" t="n">
        <f aca="false">(L2641*H2641 + M2641*I2641) * K2641</f>
        <v>0</v>
      </c>
      <c r="O2641" s="43" t="n">
        <f aca="false">IF(A2641&lt;=$G$2, $D$2*(1-$D$3), 0)</f>
        <v>0</v>
      </c>
      <c r="P2641" s="44" t="n">
        <f aca="false">O2641*I2641*K2641</f>
        <v>0</v>
      </c>
    </row>
    <row r="2642" customFormat="false" ht="15" hidden="false" customHeight="false" outlineLevel="0" collapsed="false">
      <c r="A2642" s="4" t="n">
        <f aca="false">WORKDAY(A2641, 1)</f>
        <v>47581</v>
      </c>
      <c r="B2642" s="33" t="n">
        <f aca="false">DATE(2000, MONTH(A2642), DAY(A2642))</f>
        <v>36624</v>
      </c>
      <c r="C2642" s="33" t="n">
        <f aca="false">VLOOKUP(B2642, $R$9:$S$13, 2)</f>
        <v>36697</v>
      </c>
      <c r="D2642" s="34" t="n">
        <f aca="false">IF(OR(C2642=B2642, AND(C2642&lt;&gt;C2641, C2641&gt;B2641)), 1, 0)</f>
        <v>0</v>
      </c>
      <c r="E2642" s="4" t="n">
        <f aca="false" t="array" ref="E2642:E2642">INDEX($A$9:A2641, MAX(IF($D$9:D2641=1, ROW(D$9:$D2641)-ROW($D$9)+1, 0)))</f>
        <v>47562</v>
      </c>
      <c r="F2642" s="36" t="n">
        <f aca="false">(A2642-$A$2)/365.25</f>
        <v>10.0944558521561</v>
      </c>
      <c r="G2642" s="37" t="n">
        <f aca="false">INDEX('Default Prob'!$P$5:$P$14,MIN(1+_xlfn.IFNA(MATCH(F2642,'Default Prob'!$F$5:$F$14,1),0),COUNT('Default Prob'!$P$5:$P$14)))</f>
        <v>0.0473961358254833</v>
      </c>
      <c r="H2642" s="37" t="n">
        <f aca="false">H2641*EXP(-G2641*(F2642-F2641))</f>
        <v>0.662371412940288</v>
      </c>
      <c r="I2642" s="38" t="n">
        <f aca="false">H2641-H2642</f>
        <v>0.00025790519024893</v>
      </c>
      <c r="J2642" s="39" t="n">
        <f aca="false">INDEX('Default Prob'!$C$3:$C$20, _xlfn.IFNA(MATCH(F2642, 'Default Prob'!$B$3:$B$20, 1), 1))</f>
        <v>6E-005</v>
      </c>
      <c r="K2642" s="40" t="n">
        <f aca="false">1/((1+J2642)^F2642)</f>
        <v>0.99939453418661</v>
      </c>
      <c r="L2642" s="41" t="n">
        <f aca="false">IF(AND(D2642, A2642 &lt;= $G$2), $D$5*$D$2*(A2642-E2642)/365.25, 0)</f>
        <v>0</v>
      </c>
      <c r="M2642" s="41" t="n">
        <f aca="false">IF(A2642&lt;=$G$2, $D$5*$D$2*(A2642-E2642)/365.25, 0)</f>
        <v>0</v>
      </c>
      <c r="N2642" s="42" t="n">
        <f aca="false">(L2642*H2642 + M2642*I2642) * K2642</f>
        <v>0</v>
      </c>
      <c r="O2642" s="43" t="n">
        <f aca="false">IF(A2642&lt;=$G$2, $D$2*(1-$D$3), 0)</f>
        <v>0</v>
      </c>
      <c r="P2642" s="44" t="n">
        <f aca="false">O2642*I2642*K2642</f>
        <v>0</v>
      </c>
    </row>
    <row r="2643" customFormat="false" ht="15" hidden="false" customHeight="false" outlineLevel="0" collapsed="false">
      <c r="A2643" s="4" t="n">
        <f aca="false">WORKDAY(A2642, 1)</f>
        <v>47582</v>
      </c>
      <c r="B2643" s="33" t="n">
        <f aca="false">DATE(2000, MONTH(A2643), DAY(A2643))</f>
        <v>36625</v>
      </c>
      <c r="C2643" s="33" t="n">
        <f aca="false">VLOOKUP(B2643, $R$9:$S$13, 2)</f>
        <v>36697</v>
      </c>
      <c r="D2643" s="34" t="n">
        <f aca="false">IF(OR(C2643=B2643, AND(C2643&lt;&gt;C2642, C2642&gt;B2642)), 1, 0)</f>
        <v>0</v>
      </c>
      <c r="E2643" s="4" t="n">
        <f aca="false" t="array" ref="E2643:E2643">INDEX($A$9:A2642, MAX(IF($D$9:D2642=1, ROW(D$9:$D2642)-ROW($D$9)+1, 0)))</f>
        <v>47562</v>
      </c>
      <c r="F2643" s="36" t="n">
        <f aca="false">(A2643-$A$2)/365.25</f>
        <v>10.0971937029432</v>
      </c>
      <c r="G2643" s="37" t="n">
        <f aca="false">INDEX('Default Prob'!$P$5:$P$14,MIN(1+_xlfn.IFNA(MATCH(F2643,'Default Prob'!$F$5:$F$14,1),0),COUNT('Default Prob'!$P$5:$P$14)))</f>
        <v>0.0473961358254833</v>
      </c>
      <c r="H2643" s="37" t="n">
        <f aca="false">H2642*EXP(-G2642*(F2643-F2642))</f>
        <v>0.662285466852254</v>
      </c>
      <c r="I2643" s="38" t="n">
        <f aca="false">H2642-H2643</f>
        <v>8.59460880338059E-005</v>
      </c>
      <c r="J2643" s="39" t="n">
        <f aca="false">INDEX('Default Prob'!$C$3:$C$20, _xlfn.IFNA(MATCH(F2643, 'Default Prob'!$B$3:$B$20, 1), 1))</f>
        <v>6E-005</v>
      </c>
      <c r="K2643" s="40" t="n">
        <f aca="false">1/((1+J2643)^F2643)</f>
        <v>0.999394370019962</v>
      </c>
      <c r="L2643" s="41" t="n">
        <f aca="false">IF(AND(D2643, A2643 &lt;= $G$2), $D$5*$D$2*(A2643-E2643)/365.25, 0)</f>
        <v>0</v>
      </c>
      <c r="M2643" s="41" t="n">
        <f aca="false">IF(A2643&lt;=$G$2, $D$5*$D$2*(A2643-E2643)/365.25, 0)</f>
        <v>0</v>
      </c>
      <c r="N2643" s="42" t="n">
        <f aca="false">(L2643*H2643 + M2643*I2643) * K2643</f>
        <v>0</v>
      </c>
      <c r="O2643" s="43" t="n">
        <f aca="false">IF(A2643&lt;=$G$2, $D$2*(1-$D$3), 0)</f>
        <v>0</v>
      </c>
      <c r="P2643" s="44" t="n">
        <f aca="false">O2643*I2643*K2643</f>
        <v>0</v>
      </c>
    </row>
    <row r="2644" customFormat="false" ht="15" hidden="false" customHeight="false" outlineLevel="0" collapsed="false">
      <c r="A2644" s="4" t="n">
        <f aca="false">WORKDAY(A2643, 1)</f>
        <v>47583</v>
      </c>
      <c r="B2644" s="33" t="n">
        <f aca="false">DATE(2000, MONTH(A2644), DAY(A2644))</f>
        <v>36626</v>
      </c>
      <c r="C2644" s="33" t="n">
        <f aca="false">VLOOKUP(B2644, $R$9:$S$13, 2)</f>
        <v>36697</v>
      </c>
      <c r="D2644" s="34" t="n">
        <f aca="false">IF(OR(C2644=B2644, AND(C2644&lt;&gt;C2643, C2643&gt;B2643)), 1, 0)</f>
        <v>0</v>
      </c>
      <c r="E2644" s="4" t="n">
        <f aca="false" t="array" ref="E2644:E2644">INDEX($A$9:A2643, MAX(IF($D$9:D2643=1, ROW(D$9:$D2643)-ROW($D$9)+1, 0)))</f>
        <v>47562</v>
      </c>
      <c r="F2644" s="36" t="n">
        <f aca="false">(A2644-$A$2)/365.25</f>
        <v>10.0999315537303</v>
      </c>
      <c r="G2644" s="37" t="n">
        <f aca="false">INDEX('Default Prob'!$P$5:$P$14,MIN(1+_xlfn.IFNA(MATCH(F2644,'Default Prob'!$F$5:$F$14,1),0),COUNT('Default Prob'!$P$5:$P$14)))</f>
        <v>0.0473961358254833</v>
      </c>
      <c r="H2644" s="37" t="n">
        <f aca="false">H2643*EXP(-G2643*(F2644-F2643))</f>
        <v>0.662199531916166</v>
      </c>
      <c r="I2644" s="38" t="n">
        <f aca="false">H2643-H2644</f>
        <v>8.59349360881057E-005</v>
      </c>
      <c r="J2644" s="39" t="n">
        <f aca="false">INDEX('Default Prob'!$C$3:$C$20, _xlfn.IFNA(MATCH(F2644, 'Default Prob'!$B$3:$B$20, 1), 1))</f>
        <v>6E-005</v>
      </c>
      <c r="K2644" s="40" t="n">
        <f aca="false">1/((1+J2644)^F2644)</f>
        <v>0.99939420585334</v>
      </c>
      <c r="L2644" s="41" t="n">
        <f aca="false">IF(AND(D2644, A2644 &lt;= $G$2), $D$5*$D$2*(A2644-E2644)/365.25, 0)</f>
        <v>0</v>
      </c>
      <c r="M2644" s="41" t="n">
        <f aca="false">IF(A2644&lt;=$G$2, $D$5*$D$2*(A2644-E2644)/365.25, 0)</f>
        <v>0</v>
      </c>
      <c r="N2644" s="42" t="n">
        <f aca="false">(L2644*H2644 + M2644*I2644) * K2644</f>
        <v>0</v>
      </c>
      <c r="O2644" s="43" t="n">
        <f aca="false">IF(A2644&lt;=$G$2, $D$2*(1-$D$3), 0)</f>
        <v>0</v>
      </c>
      <c r="P2644" s="44" t="n">
        <f aca="false">O2644*I2644*K2644</f>
        <v>0</v>
      </c>
    </row>
    <row r="2645" customFormat="false" ht="15" hidden="false" customHeight="false" outlineLevel="0" collapsed="false">
      <c r="A2645" s="4" t="n">
        <f aca="false">WORKDAY(A2644, 1)</f>
        <v>47584</v>
      </c>
      <c r="B2645" s="33" t="n">
        <f aca="false">DATE(2000, MONTH(A2645), DAY(A2645))</f>
        <v>36627</v>
      </c>
      <c r="C2645" s="33" t="n">
        <f aca="false">VLOOKUP(B2645, $R$9:$S$13, 2)</f>
        <v>36697</v>
      </c>
      <c r="D2645" s="34" t="n">
        <f aca="false">IF(OR(C2645=B2645, AND(C2645&lt;&gt;C2644, C2644&gt;B2644)), 1, 0)</f>
        <v>0</v>
      </c>
      <c r="E2645" s="4" t="n">
        <f aca="false" t="array" ref="E2645:E2645">INDEX($A$9:A2644, MAX(IF($D$9:D2644=1, ROW(D$9:$D2644)-ROW($D$9)+1, 0)))</f>
        <v>47562</v>
      </c>
      <c r="F2645" s="36" t="n">
        <f aca="false">(A2645-$A$2)/365.25</f>
        <v>10.1026694045175</v>
      </c>
      <c r="G2645" s="37" t="n">
        <f aca="false">INDEX('Default Prob'!$P$5:$P$14,MIN(1+_xlfn.IFNA(MATCH(F2645,'Default Prob'!$F$5:$F$14,1),0),COUNT('Default Prob'!$P$5:$P$14)))</f>
        <v>0.0473961358254833</v>
      </c>
      <c r="H2645" s="37" t="n">
        <f aca="false">H2644*EXP(-G2644*(F2645-F2644))</f>
        <v>0.662113608130577</v>
      </c>
      <c r="I2645" s="38" t="n">
        <f aca="false">H2644-H2645</f>
        <v>8.59237855893591E-005</v>
      </c>
      <c r="J2645" s="39" t="n">
        <f aca="false">INDEX('Default Prob'!$C$3:$C$20, _xlfn.IFNA(MATCH(F2645, 'Default Prob'!$B$3:$B$20, 1), 1))</f>
        <v>6E-005</v>
      </c>
      <c r="K2645" s="40" t="n">
        <f aca="false">1/((1+J2645)^F2645)</f>
        <v>0.999394041686746</v>
      </c>
      <c r="L2645" s="41" t="n">
        <f aca="false">IF(AND(D2645, A2645 &lt;= $G$2), $D$5*$D$2*(A2645-E2645)/365.25, 0)</f>
        <v>0</v>
      </c>
      <c r="M2645" s="41" t="n">
        <f aca="false">IF(A2645&lt;=$G$2, $D$5*$D$2*(A2645-E2645)/365.25, 0)</f>
        <v>0</v>
      </c>
      <c r="N2645" s="42" t="n">
        <f aca="false">(L2645*H2645 + M2645*I2645) * K2645</f>
        <v>0</v>
      </c>
      <c r="O2645" s="43" t="n">
        <f aca="false">IF(A2645&lt;=$G$2, $D$2*(1-$D$3), 0)</f>
        <v>0</v>
      </c>
      <c r="P2645" s="44" t="n">
        <f aca="false">O2645*I2645*K2645</f>
        <v>0</v>
      </c>
    </row>
    <row r="2646" customFormat="false" ht="15" hidden="false" customHeight="false" outlineLevel="0" collapsed="false">
      <c r="A2646" s="4" t="n">
        <f aca="false">WORKDAY(A2645, 1)</f>
        <v>47585</v>
      </c>
      <c r="B2646" s="33" t="n">
        <f aca="false">DATE(2000, MONTH(A2646), DAY(A2646))</f>
        <v>36628</v>
      </c>
      <c r="C2646" s="33" t="n">
        <f aca="false">VLOOKUP(B2646, $R$9:$S$13, 2)</f>
        <v>36697</v>
      </c>
      <c r="D2646" s="34" t="n">
        <f aca="false">IF(OR(C2646=B2646, AND(C2646&lt;&gt;C2645, C2645&gt;B2645)), 1, 0)</f>
        <v>0</v>
      </c>
      <c r="E2646" s="4" t="n">
        <f aca="false" t="array" ref="E2646:E2646">INDEX($A$9:A2645, MAX(IF($D$9:D2645=1, ROW(D$9:$D2645)-ROW($D$9)+1, 0)))</f>
        <v>47562</v>
      </c>
      <c r="F2646" s="36" t="n">
        <f aca="false">(A2646-$A$2)/365.25</f>
        <v>10.1054072553046</v>
      </c>
      <c r="G2646" s="37" t="n">
        <f aca="false">INDEX('Default Prob'!$P$5:$P$14,MIN(1+_xlfn.IFNA(MATCH(F2646,'Default Prob'!$F$5:$F$14,1),0),COUNT('Default Prob'!$P$5:$P$14)))</f>
        <v>0.0473961358254833</v>
      </c>
      <c r="H2646" s="37" t="n">
        <f aca="false">H2645*EXP(-G2645*(F2646-F2645))</f>
        <v>0.662027695494039</v>
      </c>
      <c r="I2646" s="38" t="n">
        <f aca="false">H2645-H2646</f>
        <v>8.59126365375662E-005</v>
      </c>
      <c r="J2646" s="39" t="n">
        <f aca="false">INDEX('Default Prob'!$C$3:$C$20, _xlfn.IFNA(MATCH(F2646, 'Default Prob'!$B$3:$B$20, 1), 1))</f>
        <v>6E-005</v>
      </c>
      <c r="K2646" s="40" t="n">
        <f aca="false">1/((1+J2646)^F2646)</f>
        <v>0.999393877520178</v>
      </c>
      <c r="L2646" s="41" t="n">
        <f aca="false">IF(AND(D2646, A2646 &lt;= $G$2), $D$5*$D$2*(A2646-E2646)/365.25, 0)</f>
        <v>0</v>
      </c>
      <c r="M2646" s="41" t="n">
        <f aca="false">IF(A2646&lt;=$G$2, $D$5*$D$2*(A2646-E2646)/365.25, 0)</f>
        <v>0</v>
      </c>
      <c r="N2646" s="42" t="n">
        <f aca="false">(L2646*H2646 + M2646*I2646) * K2646</f>
        <v>0</v>
      </c>
      <c r="O2646" s="43" t="n">
        <f aca="false">IF(A2646&lt;=$G$2, $D$2*(1-$D$3), 0)</f>
        <v>0</v>
      </c>
      <c r="P2646" s="44" t="n">
        <f aca="false">O2646*I2646*K2646</f>
        <v>0</v>
      </c>
    </row>
    <row r="2647" customFormat="false" ht="15" hidden="false" customHeight="false" outlineLevel="0" collapsed="false">
      <c r="A2647" s="4" t="n">
        <f aca="false">WORKDAY(A2646, 1)</f>
        <v>47588</v>
      </c>
      <c r="B2647" s="33" t="n">
        <f aca="false">DATE(2000, MONTH(A2647), DAY(A2647))</f>
        <v>36631</v>
      </c>
      <c r="C2647" s="33" t="n">
        <f aca="false">VLOOKUP(B2647, $R$9:$S$13, 2)</f>
        <v>36697</v>
      </c>
      <c r="D2647" s="34" t="n">
        <f aca="false">IF(OR(C2647=B2647, AND(C2647&lt;&gt;C2646, C2646&gt;B2646)), 1, 0)</f>
        <v>0</v>
      </c>
      <c r="E2647" s="4" t="n">
        <f aca="false" t="array" ref="E2647:E2647">INDEX($A$9:A2646, MAX(IF($D$9:D2646=1, ROW(D$9:$D2646)-ROW($D$9)+1, 0)))</f>
        <v>47562</v>
      </c>
      <c r="F2647" s="36" t="n">
        <f aca="false">(A2647-$A$2)/365.25</f>
        <v>10.113620807666</v>
      </c>
      <c r="G2647" s="37" t="n">
        <f aca="false">INDEX('Default Prob'!$P$5:$P$14,MIN(1+_xlfn.IFNA(MATCH(F2647,'Default Prob'!$F$5:$F$14,1),0),COUNT('Default Prob'!$P$5:$P$14)))</f>
        <v>0.0473961358254833</v>
      </c>
      <c r="H2647" s="37" t="n">
        <f aca="false">H2646*EXP(-G2646*(F2647-F2646))</f>
        <v>0.661770024464272</v>
      </c>
      <c r="I2647" s="38" t="n">
        <f aca="false">H2646-H2647</f>
        <v>0.000257671029766926</v>
      </c>
      <c r="J2647" s="39" t="n">
        <f aca="false">INDEX('Default Prob'!$C$3:$C$20, _xlfn.IFNA(MATCH(F2647, 'Default Prob'!$B$3:$B$20, 1), 1))</f>
        <v>6E-005</v>
      </c>
      <c r="K2647" s="40" t="n">
        <f aca="false">1/((1+J2647)^F2647)</f>
        <v>0.999393385020638</v>
      </c>
      <c r="L2647" s="41" t="n">
        <f aca="false">IF(AND(D2647, A2647 &lt;= $G$2), $D$5*$D$2*(A2647-E2647)/365.25, 0)</f>
        <v>0</v>
      </c>
      <c r="M2647" s="41" t="n">
        <f aca="false">IF(A2647&lt;=$G$2, $D$5*$D$2*(A2647-E2647)/365.25, 0)</f>
        <v>0</v>
      </c>
      <c r="N2647" s="42" t="n">
        <f aca="false">(L2647*H2647 + M2647*I2647) * K2647</f>
        <v>0</v>
      </c>
      <c r="O2647" s="43" t="n">
        <f aca="false">IF(A2647&lt;=$G$2, $D$2*(1-$D$3), 0)</f>
        <v>0</v>
      </c>
      <c r="P2647" s="44" t="n">
        <f aca="false">O2647*I2647*K2647</f>
        <v>0</v>
      </c>
    </row>
    <row r="2648" customFormat="false" ht="15" hidden="false" customHeight="false" outlineLevel="0" collapsed="false">
      <c r="A2648" s="4" t="n">
        <f aca="false">WORKDAY(A2647, 1)</f>
        <v>47589</v>
      </c>
      <c r="B2648" s="33" t="n">
        <f aca="false">DATE(2000, MONTH(A2648), DAY(A2648))</f>
        <v>36632</v>
      </c>
      <c r="C2648" s="33" t="n">
        <f aca="false">VLOOKUP(B2648, $R$9:$S$13, 2)</f>
        <v>36697</v>
      </c>
      <c r="D2648" s="34" t="n">
        <f aca="false">IF(OR(C2648=B2648, AND(C2648&lt;&gt;C2647, C2647&gt;B2647)), 1, 0)</f>
        <v>0</v>
      </c>
      <c r="E2648" s="4" t="n">
        <f aca="false" t="array" ref="E2648:E2648">INDEX($A$9:A2647, MAX(IF($D$9:D2647=1, ROW(D$9:$D2647)-ROW($D$9)+1, 0)))</f>
        <v>47562</v>
      </c>
      <c r="F2648" s="36" t="n">
        <f aca="false">(A2648-$A$2)/365.25</f>
        <v>10.1163586584531</v>
      </c>
      <c r="G2648" s="37" t="n">
        <f aca="false">INDEX('Default Prob'!$P$5:$P$14,MIN(1+_xlfn.IFNA(MATCH(F2648,'Default Prob'!$F$5:$F$14,1),0),COUNT('Default Prob'!$P$5:$P$14)))</f>
        <v>0.0473961358254833</v>
      </c>
      <c r="H2648" s="37" t="n">
        <f aca="false">H2647*EXP(-G2647*(F2648-F2647))</f>
        <v>0.661684156409478</v>
      </c>
      <c r="I2648" s="38" t="n">
        <f aca="false">H2647-H2648</f>
        <v>8.58680547946022E-005</v>
      </c>
      <c r="J2648" s="39" t="n">
        <f aca="false">INDEX('Default Prob'!$C$3:$C$20, _xlfn.IFNA(MATCH(F2648, 'Default Prob'!$B$3:$B$20, 1), 1))</f>
        <v>6E-005</v>
      </c>
      <c r="K2648" s="40" t="n">
        <f aca="false">1/((1+J2648)^F2648)</f>
        <v>0.999393220854179</v>
      </c>
      <c r="L2648" s="41" t="n">
        <f aca="false">IF(AND(D2648, A2648 &lt;= $G$2), $D$5*$D$2*(A2648-E2648)/365.25, 0)</f>
        <v>0</v>
      </c>
      <c r="M2648" s="41" t="n">
        <f aca="false">IF(A2648&lt;=$G$2, $D$5*$D$2*(A2648-E2648)/365.25, 0)</f>
        <v>0</v>
      </c>
      <c r="N2648" s="42" t="n">
        <f aca="false">(L2648*H2648 + M2648*I2648) * K2648</f>
        <v>0</v>
      </c>
      <c r="O2648" s="43" t="n">
        <f aca="false">IF(A2648&lt;=$G$2, $D$2*(1-$D$3), 0)</f>
        <v>0</v>
      </c>
      <c r="P2648" s="44" t="n">
        <f aca="false">O2648*I2648*K2648</f>
        <v>0</v>
      </c>
    </row>
    <row r="2649" customFormat="false" ht="15" hidden="false" customHeight="false" outlineLevel="0" collapsed="false">
      <c r="A2649" s="4" t="n">
        <f aca="false">WORKDAY(A2648, 1)</f>
        <v>47590</v>
      </c>
      <c r="B2649" s="33" t="n">
        <f aca="false">DATE(2000, MONTH(A2649), DAY(A2649))</f>
        <v>36633</v>
      </c>
      <c r="C2649" s="33" t="n">
        <f aca="false">VLOOKUP(B2649, $R$9:$S$13, 2)</f>
        <v>36697</v>
      </c>
      <c r="D2649" s="34" t="n">
        <f aca="false">IF(OR(C2649=B2649, AND(C2649&lt;&gt;C2648, C2648&gt;B2648)), 1, 0)</f>
        <v>0</v>
      </c>
      <c r="E2649" s="4" t="n">
        <f aca="false" t="array" ref="E2649:E2649">INDEX($A$9:A2648, MAX(IF($D$9:D2648=1, ROW(D$9:$D2648)-ROW($D$9)+1, 0)))</f>
        <v>47562</v>
      </c>
      <c r="F2649" s="36" t="n">
        <f aca="false">(A2649-$A$2)/365.25</f>
        <v>10.1190965092402</v>
      </c>
      <c r="G2649" s="37" t="n">
        <f aca="false">INDEX('Default Prob'!$P$5:$P$14,MIN(1+_xlfn.IFNA(MATCH(F2649,'Default Prob'!$F$5:$F$14,1),0),COUNT('Default Prob'!$P$5:$P$14)))</f>
        <v>0.0473961358254833</v>
      </c>
      <c r="H2649" s="37" t="n">
        <f aca="false">H2648*EXP(-G2648*(F2649-F2648))</f>
        <v>0.661598299496504</v>
      </c>
      <c r="I2649" s="38" t="n">
        <f aca="false">H2648-H2649</f>
        <v>8.5856912974136E-005</v>
      </c>
      <c r="J2649" s="39" t="n">
        <f aca="false">INDEX('Default Prob'!$C$3:$C$20, _xlfn.IFNA(MATCH(F2649, 'Default Prob'!$B$3:$B$20, 1), 1))</f>
        <v>6E-005</v>
      </c>
      <c r="K2649" s="40" t="n">
        <f aca="false">1/((1+J2649)^F2649)</f>
        <v>0.999393056687746</v>
      </c>
      <c r="L2649" s="41" t="n">
        <f aca="false">IF(AND(D2649, A2649 &lt;= $G$2), $D$5*$D$2*(A2649-E2649)/365.25, 0)</f>
        <v>0</v>
      </c>
      <c r="M2649" s="41" t="n">
        <f aca="false">IF(A2649&lt;=$G$2, $D$5*$D$2*(A2649-E2649)/365.25, 0)</f>
        <v>0</v>
      </c>
      <c r="N2649" s="42" t="n">
        <f aca="false">(L2649*H2649 + M2649*I2649) * K2649</f>
        <v>0</v>
      </c>
      <c r="O2649" s="43" t="n">
        <f aca="false">IF(A2649&lt;=$G$2, $D$2*(1-$D$3), 0)</f>
        <v>0</v>
      </c>
      <c r="P2649" s="44" t="n">
        <f aca="false">O2649*I2649*K2649</f>
        <v>0</v>
      </c>
    </row>
    <row r="2650" customFormat="false" ht="15" hidden="false" customHeight="false" outlineLevel="0" collapsed="false">
      <c r="A2650" s="4" t="n">
        <f aca="false">WORKDAY(A2649, 1)</f>
        <v>47591</v>
      </c>
      <c r="B2650" s="33" t="n">
        <f aca="false">DATE(2000, MONTH(A2650), DAY(A2650))</f>
        <v>36634</v>
      </c>
      <c r="C2650" s="33" t="n">
        <f aca="false">VLOOKUP(B2650, $R$9:$S$13, 2)</f>
        <v>36697</v>
      </c>
      <c r="D2650" s="34" t="n">
        <f aca="false">IF(OR(C2650=B2650, AND(C2650&lt;&gt;C2649, C2649&gt;B2649)), 1, 0)</f>
        <v>0</v>
      </c>
      <c r="E2650" s="4" t="n">
        <f aca="false" t="array" ref="E2650:E2650">INDEX($A$9:A2649, MAX(IF($D$9:D2649=1, ROW(D$9:$D2649)-ROW($D$9)+1, 0)))</f>
        <v>47562</v>
      </c>
      <c r="F2650" s="36" t="n">
        <f aca="false">(A2650-$A$2)/365.25</f>
        <v>10.1218343600274</v>
      </c>
      <c r="G2650" s="37" t="n">
        <f aca="false">INDEX('Default Prob'!$P$5:$P$14,MIN(1+_xlfn.IFNA(MATCH(F2650,'Default Prob'!$F$5:$F$14,1),0),COUNT('Default Prob'!$P$5:$P$14)))</f>
        <v>0.0473961358254833</v>
      </c>
      <c r="H2650" s="37" t="n">
        <f aca="false">H2649*EXP(-G2649*(F2650-F2649))</f>
        <v>0.661512453723904</v>
      </c>
      <c r="I2650" s="38" t="n">
        <f aca="false">H2649-H2650</f>
        <v>8.58457725992912E-005</v>
      </c>
      <c r="J2650" s="39" t="n">
        <f aca="false">INDEX('Default Prob'!$C$3:$C$20, _xlfn.IFNA(MATCH(F2650, 'Default Prob'!$B$3:$B$20, 1), 1))</f>
        <v>6E-005</v>
      </c>
      <c r="K2650" s="40" t="n">
        <f aca="false">1/((1+J2650)^F2650)</f>
        <v>0.99939289252134</v>
      </c>
      <c r="L2650" s="41" t="n">
        <f aca="false">IF(AND(D2650, A2650 &lt;= $G$2), $D$5*$D$2*(A2650-E2650)/365.25, 0)</f>
        <v>0</v>
      </c>
      <c r="M2650" s="41" t="n">
        <f aca="false">IF(A2650&lt;=$G$2, $D$5*$D$2*(A2650-E2650)/365.25, 0)</f>
        <v>0</v>
      </c>
      <c r="N2650" s="42" t="n">
        <f aca="false">(L2650*H2650 + M2650*I2650) * K2650</f>
        <v>0</v>
      </c>
      <c r="O2650" s="43" t="n">
        <f aca="false">IF(A2650&lt;=$G$2, $D$2*(1-$D$3), 0)</f>
        <v>0</v>
      </c>
      <c r="P2650" s="44" t="n">
        <f aca="false">O2650*I2650*K2650</f>
        <v>0</v>
      </c>
    </row>
    <row r="2651" customFormat="false" ht="15" hidden="false" customHeight="false" outlineLevel="0" collapsed="false">
      <c r="A2651" s="4" t="n">
        <f aca="false">WORKDAY(A2650, 1)</f>
        <v>47592</v>
      </c>
      <c r="B2651" s="33" t="n">
        <f aca="false">DATE(2000, MONTH(A2651), DAY(A2651))</f>
        <v>36635</v>
      </c>
      <c r="C2651" s="33" t="n">
        <f aca="false">VLOOKUP(B2651, $R$9:$S$13, 2)</f>
        <v>36697</v>
      </c>
      <c r="D2651" s="34" t="n">
        <f aca="false">IF(OR(C2651=B2651, AND(C2651&lt;&gt;C2650, C2650&gt;B2650)), 1, 0)</f>
        <v>0</v>
      </c>
      <c r="E2651" s="4" t="n">
        <f aca="false" t="array" ref="E2651:E2651">INDEX($A$9:A2650, MAX(IF($D$9:D2650=1, ROW(D$9:$D2650)-ROW($D$9)+1, 0)))</f>
        <v>47562</v>
      </c>
      <c r="F2651" s="36" t="n">
        <f aca="false">(A2651-$A$2)/365.25</f>
        <v>10.1245722108145</v>
      </c>
      <c r="G2651" s="37" t="n">
        <f aca="false">INDEX('Default Prob'!$P$5:$P$14,MIN(1+_xlfn.IFNA(MATCH(F2651,'Default Prob'!$F$5:$F$14,1),0),COUNT('Default Prob'!$P$5:$P$14)))</f>
        <v>0.0473961358254833</v>
      </c>
      <c r="H2651" s="37" t="n">
        <f aca="false">H2650*EXP(-G2650*(F2651-F2650))</f>
        <v>0.661426619090234</v>
      </c>
      <c r="I2651" s="38" t="n">
        <f aca="false">H2650-H2651</f>
        <v>8.58346336700677E-005</v>
      </c>
      <c r="J2651" s="39" t="n">
        <f aca="false">INDEX('Default Prob'!$C$3:$C$20, _xlfn.IFNA(MATCH(F2651, 'Default Prob'!$B$3:$B$20, 1), 1))</f>
        <v>6E-005</v>
      </c>
      <c r="K2651" s="40" t="n">
        <f aca="false">1/((1+J2651)^F2651)</f>
        <v>0.999392728354962</v>
      </c>
      <c r="L2651" s="41" t="n">
        <f aca="false">IF(AND(D2651, A2651 &lt;= $G$2), $D$5*$D$2*(A2651-E2651)/365.25, 0)</f>
        <v>0</v>
      </c>
      <c r="M2651" s="41" t="n">
        <f aca="false">IF(A2651&lt;=$G$2, $D$5*$D$2*(A2651-E2651)/365.25, 0)</f>
        <v>0</v>
      </c>
      <c r="N2651" s="42" t="n">
        <f aca="false">(L2651*H2651 + M2651*I2651) * K2651</f>
        <v>0</v>
      </c>
      <c r="O2651" s="43" t="n">
        <f aca="false">IF(A2651&lt;=$G$2, $D$2*(1-$D$3), 0)</f>
        <v>0</v>
      </c>
      <c r="P2651" s="44" t="n">
        <f aca="false">O2651*I2651*K2651</f>
        <v>0</v>
      </c>
    </row>
    <row r="2652" customFormat="false" ht="15" hidden="false" customHeight="false" outlineLevel="0" collapsed="false">
      <c r="A2652" s="4" t="n">
        <f aca="false">WORKDAY(A2651, 1)</f>
        <v>47595</v>
      </c>
      <c r="B2652" s="33" t="n">
        <f aca="false">DATE(2000, MONTH(A2652), DAY(A2652))</f>
        <v>36638</v>
      </c>
      <c r="C2652" s="33" t="n">
        <f aca="false">VLOOKUP(B2652, $R$9:$S$13, 2)</f>
        <v>36697</v>
      </c>
      <c r="D2652" s="34" t="n">
        <f aca="false">IF(OR(C2652=B2652, AND(C2652&lt;&gt;C2651, C2651&gt;B2651)), 1, 0)</f>
        <v>0</v>
      </c>
      <c r="E2652" s="4" t="n">
        <f aca="false" t="array" ref="E2652:E2652">INDEX($A$9:A2651, MAX(IF($D$9:D2651=1, ROW(D$9:$D2651)-ROW($D$9)+1, 0)))</f>
        <v>47562</v>
      </c>
      <c r="F2652" s="36" t="n">
        <f aca="false">(A2652-$A$2)/365.25</f>
        <v>10.1327857631759</v>
      </c>
      <c r="G2652" s="37" t="n">
        <f aca="false">INDEX('Default Prob'!$P$5:$P$14,MIN(1+_xlfn.IFNA(MATCH(F2652,'Default Prob'!$F$5:$F$14,1),0),COUNT('Default Prob'!$P$5:$P$14)))</f>
        <v>0.0473961358254833</v>
      </c>
      <c r="H2652" s="37" t="n">
        <f aca="false">H2651*EXP(-G2651*(F2652-F2651))</f>
        <v>0.661169182008347</v>
      </c>
      <c r="I2652" s="38" t="n">
        <f aca="false">H2651-H2652</f>
        <v>0.000257437081886747</v>
      </c>
      <c r="J2652" s="39" t="n">
        <f aca="false">INDEX('Default Prob'!$C$3:$C$20, _xlfn.IFNA(MATCH(F2652, 'Default Prob'!$B$3:$B$20, 1), 1))</f>
        <v>6E-005</v>
      </c>
      <c r="K2652" s="40" t="n">
        <f aca="false">1/((1+J2652)^F2652)</f>
        <v>0.999392235855988</v>
      </c>
      <c r="L2652" s="41" t="n">
        <f aca="false">IF(AND(D2652, A2652 &lt;= $G$2), $D$5*$D$2*(A2652-E2652)/365.25, 0)</f>
        <v>0</v>
      </c>
      <c r="M2652" s="41" t="n">
        <f aca="false">IF(A2652&lt;=$G$2, $D$5*$D$2*(A2652-E2652)/365.25, 0)</f>
        <v>0</v>
      </c>
      <c r="N2652" s="42" t="n">
        <f aca="false">(L2652*H2652 + M2652*I2652) * K2652</f>
        <v>0</v>
      </c>
      <c r="O2652" s="43" t="n">
        <f aca="false">IF(A2652&lt;=$G$2, $D$2*(1-$D$3), 0)</f>
        <v>0</v>
      </c>
      <c r="P2652" s="44" t="n">
        <f aca="false">O2652*I2652*K2652</f>
        <v>0</v>
      </c>
    </row>
    <row r="2653" customFormat="false" ht="15" hidden="false" customHeight="false" outlineLevel="0" collapsed="false">
      <c r="A2653" s="4" t="n">
        <f aca="false">WORKDAY(A2652, 1)</f>
        <v>47596</v>
      </c>
      <c r="B2653" s="33" t="n">
        <f aca="false">DATE(2000, MONTH(A2653), DAY(A2653))</f>
        <v>36639</v>
      </c>
      <c r="C2653" s="33" t="n">
        <f aca="false">VLOOKUP(B2653, $R$9:$S$13, 2)</f>
        <v>36697</v>
      </c>
      <c r="D2653" s="34" t="n">
        <f aca="false">IF(OR(C2653=B2653, AND(C2653&lt;&gt;C2652, C2652&gt;B2652)), 1, 0)</f>
        <v>0</v>
      </c>
      <c r="E2653" s="4" t="n">
        <f aca="false" t="array" ref="E2653:E2653">INDEX($A$9:A2652, MAX(IF($D$9:D2652=1, ROW(D$9:$D2652)-ROW($D$9)+1, 0)))</f>
        <v>47562</v>
      </c>
      <c r="F2653" s="36" t="n">
        <f aca="false">(A2653-$A$2)/365.25</f>
        <v>10.135523613963</v>
      </c>
      <c r="G2653" s="37" t="n">
        <f aca="false">INDEX('Default Prob'!$P$5:$P$14,MIN(1+_xlfn.IFNA(MATCH(F2653,'Default Prob'!$F$5:$F$14,1),0),COUNT('Default Prob'!$P$5:$P$14)))</f>
        <v>0.0473961358254833</v>
      </c>
      <c r="H2653" s="37" t="n">
        <f aca="false">H2652*EXP(-G2652*(F2653-F2652))</f>
        <v>0.661083391915943</v>
      </c>
      <c r="I2653" s="38" t="n">
        <f aca="false">H2652-H2653</f>
        <v>8.5790092404392E-005</v>
      </c>
      <c r="J2653" s="39" t="n">
        <f aca="false">INDEX('Default Prob'!$C$3:$C$20, _xlfn.IFNA(MATCH(F2653, 'Default Prob'!$B$3:$B$20, 1), 1))</f>
        <v>6E-005</v>
      </c>
      <c r="K2653" s="40" t="n">
        <f aca="false">1/((1+J2653)^F2653)</f>
        <v>0.999392071689717</v>
      </c>
      <c r="L2653" s="41" t="n">
        <f aca="false">IF(AND(D2653, A2653 &lt;= $G$2), $D$5*$D$2*(A2653-E2653)/365.25, 0)</f>
        <v>0</v>
      </c>
      <c r="M2653" s="41" t="n">
        <f aca="false">IF(A2653&lt;=$G$2, $D$5*$D$2*(A2653-E2653)/365.25, 0)</f>
        <v>0</v>
      </c>
      <c r="N2653" s="42" t="n">
        <f aca="false">(L2653*H2653 + M2653*I2653) * K2653</f>
        <v>0</v>
      </c>
      <c r="O2653" s="43" t="n">
        <f aca="false">IF(A2653&lt;=$G$2, $D$2*(1-$D$3), 0)</f>
        <v>0</v>
      </c>
      <c r="P2653" s="44" t="n">
        <f aca="false">O2653*I2653*K2653</f>
        <v>0</v>
      </c>
    </row>
    <row r="2654" customFormat="false" ht="15" hidden="false" customHeight="false" outlineLevel="0" collapsed="false">
      <c r="A2654" s="4" t="n">
        <f aca="false">WORKDAY(A2653, 1)</f>
        <v>47597</v>
      </c>
      <c r="B2654" s="33" t="n">
        <f aca="false">DATE(2000, MONTH(A2654), DAY(A2654))</f>
        <v>36640</v>
      </c>
      <c r="C2654" s="33" t="n">
        <f aca="false">VLOOKUP(B2654, $R$9:$S$13, 2)</f>
        <v>36697</v>
      </c>
      <c r="D2654" s="34" t="n">
        <f aca="false">IF(OR(C2654=B2654, AND(C2654&lt;&gt;C2653, C2653&gt;B2653)), 1, 0)</f>
        <v>0</v>
      </c>
      <c r="E2654" s="4" t="n">
        <f aca="false" t="array" ref="E2654:E2654">INDEX($A$9:A2653, MAX(IF($D$9:D2653=1, ROW(D$9:$D2653)-ROW($D$9)+1, 0)))</f>
        <v>47562</v>
      </c>
      <c r="F2654" s="36" t="n">
        <f aca="false">(A2654-$A$2)/365.25</f>
        <v>10.1382614647502</v>
      </c>
      <c r="G2654" s="37" t="n">
        <f aca="false">INDEX('Default Prob'!$P$5:$P$14,MIN(1+_xlfn.IFNA(MATCH(F2654,'Default Prob'!$F$5:$F$14,1),0),COUNT('Default Prob'!$P$5:$P$14)))</f>
        <v>0.0473961358254833</v>
      </c>
      <c r="H2654" s="37" t="n">
        <f aca="false">H2653*EXP(-G2653*(F2654-F2653))</f>
        <v>0.660997612955243</v>
      </c>
      <c r="I2654" s="38" t="n">
        <f aca="false">H2653-H2654</f>
        <v>8.57789606998338E-005</v>
      </c>
      <c r="J2654" s="39" t="n">
        <f aca="false">INDEX('Default Prob'!$C$3:$C$20, _xlfn.IFNA(MATCH(F2654, 'Default Prob'!$B$3:$B$20, 1), 1))</f>
        <v>6E-005</v>
      </c>
      <c r="K2654" s="40" t="n">
        <f aca="false">1/((1+J2654)^F2654)</f>
        <v>0.999391907523473</v>
      </c>
      <c r="L2654" s="41" t="n">
        <f aca="false">IF(AND(D2654, A2654 &lt;= $G$2), $D$5*$D$2*(A2654-E2654)/365.25, 0)</f>
        <v>0</v>
      </c>
      <c r="M2654" s="41" t="n">
        <f aca="false">IF(A2654&lt;=$G$2, $D$5*$D$2*(A2654-E2654)/365.25, 0)</f>
        <v>0</v>
      </c>
      <c r="N2654" s="42" t="n">
        <f aca="false">(L2654*H2654 + M2654*I2654) * K2654</f>
        <v>0</v>
      </c>
      <c r="O2654" s="43" t="n">
        <f aca="false">IF(A2654&lt;=$G$2, $D$2*(1-$D$3), 0)</f>
        <v>0</v>
      </c>
      <c r="P2654" s="44" t="n">
        <f aca="false">O2654*I2654*K2654</f>
        <v>0</v>
      </c>
    </row>
    <row r="2655" customFormat="false" ht="15" hidden="false" customHeight="false" outlineLevel="0" collapsed="false">
      <c r="A2655" s="4" t="n">
        <f aca="false">WORKDAY(A2654, 1)</f>
        <v>47598</v>
      </c>
      <c r="B2655" s="33" t="n">
        <f aca="false">DATE(2000, MONTH(A2655), DAY(A2655))</f>
        <v>36641</v>
      </c>
      <c r="C2655" s="33" t="n">
        <f aca="false">VLOOKUP(B2655, $R$9:$S$13, 2)</f>
        <v>36697</v>
      </c>
      <c r="D2655" s="34" t="n">
        <f aca="false">IF(OR(C2655=B2655, AND(C2655&lt;&gt;C2654, C2654&gt;B2654)), 1, 0)</f>
        <v>0</v>
      </c>
      <c r="E2655" s="4" t="n">
        <f aca="false" t="array" ref="E2655:E2655">INDEX($A$9:A2654, MAX(IF($D$9:D2654=1, ROW(D$9:$D2654)-ROW($D$9)+1, 0)))</f>
        <v>47562</v>
      </c>
      <c r="F2655" s="36" t="n">
        <f aca="false">(A2655-$A$2)/365.25</f>
        <v>10.1409993155373</v>
      </c>
      <c r="G2655" s="37" t="n">
        <f aca="false">INDEX('Default Prob'!$P$5:$P$14,MIN(1+_xlfn.IFNA(MATCH(F2655,'Default Prob'!$F$5:$F$14,1),0),COUNT('Default Prob'!$P$5:$P$14)))</f>
        <v>0.0473961358254833</v>
      </c>
      <c r="H2655" s="37" t="n">
        <f aca="false">H2654*EXP(-G2654*(F2655-F2654))</f>
        <v>0.660911845124804</v>
      </c>
      <c r="I2655" s="38" t="n">
        <f aca="false">H2654-H2655</f>
        <v>8.57678304397869E-005</v>
      </c>
      <c r="J2655" s="39" t="n">
        <f aca="false">INDEX('Default Prob'!$C$3:$C$20, _xlfn.IFNA(MATCH(F2655, 'Default Prob'!$B$3:$B$20, 1), 1))</f>
        <v>6E-005</v>
      </c>
      <c r="K2655" s="40" t="n">
        <f aca="false">1/((1+J2655)^F2655)</f>
        <v>0.999391743357256</v>
      </c>
      <c r="L2655" s="41" t="n">
        <f aca="false">IF(AND(D2655, A2655 &lt;= $G$2), $D$5*$D$2*(A2655-E2655)/365.25, 0)</f>
        <v>0</v>
      </c>
      <c r="M2655" s="41" t="n">
        <f aca="false">IF(A2655&lt;=$G$2, $D$5*$D$2*(A2655-E2655)/365.25, 0)</f>
        <v>0</v>
      </c>
      <c r="N2655" s="42" t="n">
        <f aca="false">(L2655*H2655 + M2655*I2655) * K2655</f>
        <v>0</v>
      </c>
      <c r="O2655" s="43" t="n">
        <f aca="false">IF(A2655&lt;=$G$2, $D$2*(1-$D$3), 0)</f>
        <v>0</v>
      </c>
      <c r="P2655" s="44" t="n">
        <f aca="false">O2655*I2655*K2655</f>
        <v>0</v>
      </c>
    </row>
    <row r="2656" customFormat="false" ht="15" hidden="false" customHeight="false" outlineLevel="0" collapsed="false">
      <c r="A2656" s="4" t="n">
        <f aca="false">WORKDAY(A2655, 1)</f>
        <v>47599</v>
      </c>
      <c r="B2656" s="33" t="n">
        <f aca="false">DATE(2000, MONTH(A2656), DAY(A2656))</f>
        <v>36642</v>
      </c>
      <c r="C2656" s="33" t="n">
        <f aca="false">VLOOKUP(B2656, $R$9:$S$13, 2)</f>
        <v>36697</v>
      </c>
      <c r="D2656" s="34" t="n">
        <f aca="false">IF(OR(C2656=B2656, AND(C2656&lt;&gt;C2655, C2655&gt;B2655)), 1, 0)</f>
        <v>0</v>
      </c>
      <c r="E2656" s="4" t="n">
        <f aca="false" t="array" ref="E2656:E2656">INDEX($A$9:A2655, MAX(IF($D$9:D2655=1, ROW(D$9:$D2655)-ROW($D$9)+1, 0)))</f>
        <v>47562</v>
      </c>
      <c r="F2656" s="36" t="n">
        <f aca="false">(A2656-$A$2)/365.25</f>
        <v>10.1437371663244</v>
      </c>
      <c r="G2656" s="37" t="n">
        <f aca="false">INDEX('Default Prob'!$P$5:$P$14,MIN(1+_xlfn.IFNA(MATCH(F2656,'Default Prob'!$F$5:$F$14,1),0),COUNT('Default Prob'!$P$5:$P$14)))</f>
        <v>0.0473961358254833</v>
      </c>
      <c r="H2656" s="37" t="n">
        <f aca="false">H2655*EXP(-G2655*(F2656-F2655))</f>
        <v>0.66082608842318</v>
      </c>
      <c r="I2656" s="38" t="n">
        <f aca="false">H2655-H2656</f>
        <v>8.5756701623807E-005</v>
      </c>
      <c r="J2656" s="39" t="n">
        <f aca="false">INDEX('Default Prob'!$C$3:$C$20, _xlfn.IFNA(MATCH(F2656, 'Default Prob'!$B$3:$B$20, 1), 1))</f>
        <v>6E-005</v>
      </c>
      <c r="K2656" s="40" t="n">
        <f aca="false">1/((1+J2656)^F2656)</f>
        <v>0.999391579191066</v>
      </c>
      <c r="L2656" s="41" t="n">
        <f aca="false">IF(AND(D2656, A2656 &lt;= $G$2), $D$5*$D$2*(A2656-E2656)/365.25, 0)</f>
        <v>0</v>
      </c>
      <c r="M2656" s="41" t="n">
        <f aca="false">IF(A2656&lt;=$G$2, $D$5*$D$2*(A2656-E2656)/365.25, 0)</f>
        <v>0</v>
      </c>
      <c r="N2656" s="42" t="n">
        <f aca="false">(L2656*H2656 + M2656*I2656) * K2656</f>
        <v>0</v>
      </c>
      <c r="O2656" s="43" t="n">
        <f aca="false">IF(A2656&lt;=$G$2, $D$2*(1-$D$3), 0)</f>
        <v>0</v>
      </c>
      <c r="P2656" s="44" t="n">
        <f aca="false">O2656*I2656*K2656</f>
        <v>0</v>
      </c>
    </row>
    <row r="2657" customFormat="false" ht="15" hidden="false" customHeight="false" outlineLevel="0" collapsed="false">
      <c r="A2657" s="4" t="n">
        <f aca="false">WORKDAY(A2656, 1)</f>
        <v>47602</v>
      </c>
      <c r="B2657" s="33" t="n">
        <f aca="false">DATE(2000, MONTH(A2657), DAY(A2657))</f>
        <v>36645</v>
      </c>
      <c r="C2657" s="33" t="n">
        <f aca="false">VLOOKUP(B2657, $R$9:$S$13, 2)</f>
        <v>36697</v>
      </c>
      <c r="D2657" s="34" t="n">
        <f aca="false">IF(OR(C2657=B2657, AND(C2657&lt;&gt;C2656, C2656&gt;B2656)), 1, 0)</f>
        <v>0</v>
      </c>
      <c r="E2657" s="4" t="n">
        <f aca="false" t="array" ref="E2657:E2657">INDEX($A$9:A2656, MAX(IF($D$9:D2656=1, ROW(D$9:$D2656)-ROW($D$9)+1, 0)))</f>
        <v>47562</v>
      </c>
      <c r="F2657" s="36" t="n">
        <f aca="false">(A2657-$A$2)/365.25</f>
        <v>10.1519507186858</v>
      </c>
      <c r="G2657" s="37" t="n">
        <f aca="false">INDEX('Default Prob'!$P$5:$P$14,MIN(1+_xlfn.IFNA(MATCH(F2657,'Default Prob'!$F$5:$F$14,1),0),COUNT('Default Prob'!$P$5:$P$14)))</f>
        <v>0.0473961358254833</v>
      </c>
      <c r="H2657" s="37" t="n">
        <f aca="false">H2656*EXP(-G2656*(F2657-F2656))</f>
        <v>0.660568885076764</v>
      </c>
      <c r="I2657" s="38" t="n">
        <f aca="false">H2656-H2657</f>
        <v>0.000257203346415547</v>
      </c>
      <c r="J2657" s="39" t="n">
        <f aca="false">INDEX('Default Prob'!$C$3:$C$20, _xlfn.IFNA(MATCH(F2657, 'Default Prob'!$B$3:$B$20, 1), 1))</f>
        <v>6E-005</v>
      </c>
      <c r="K2657" s="40" t="n">
        <f aca="false">1/((1+J2657)^F2657)</f>
        <v>0.999391086692659</v>
      </c>
      <c r="L2657" s="41" t="n">
        <f aca="false">IF(AND(D2657, A2657 &lt;= $G$2), $D$5*$D$2*(A2657-E2657)/365.25, 0)</f>
        <v>0</v>
      </c>
      <c r="M2657" s="41" t="n">
        <f aca="false">IF(A2657&lt;=$G$2, $D$5*$D$2*(A2657-E2657)/365.25, 0)</f>
        <v>0</v>
      </c>
      <c r="N2657" s="42" t="n">
        <f aca="false">(L2657*H2657 + M2657*I2657) * K2657</f>
        <v>0</v>
      </c>
      <c r="O2657" s="43" t="n">
        <f aca="false">IF(A2657&lt;=$G$2, $D$2*(1-$D$3), 0)</f>
        <v>0</v>
      </c>
      <c r="P2657" s="44" t="n">
        <f aca="false">O2657*I2657*K2657</f>
        <v>0</v>
      </c>
    </row>
    <row r="2658" customFormat="false" ht="15" hidden="false" customHeight="false" outlineLevel="0" collapsed="false">
      <c r="A2658" s="4" t="n">
        <f aca="false">WORKDAY(A2657, 1)</f>
        <v>47603</v>
      </c>
      <c r="B2658" s="33" t="n">
        <f aca="false">DATE(2000, MONTH(A2658), DAY(A2658))</f>
        <v>36646</v>
      </c>
      <c r="C2658" s="33" t="n">
        <f aca="false">VLOOKUP(B2658, $R$9:$S$13, 2)</f>
        <v>36697</v>
      </c>
      <c r="D2658" s="34" t="n">
        <f aca="false">IF(OR(C2658=B2658, AND(C2658&lt;&gt;C2657, C2657&gt;B2657)), 1, 0)</f>
        <v>0</v>
      </c>
      <c r="E2658" s="4" t="n">
        <f aca="false" t="array" ref="E2658:E2658">INDEX($A$9:A2657, MAX(IF($D$9:D2657=1, ROW(D$9:$D2657)-ROW($D$9)+1, 0)))</f>
        <v>47562</v>
      </c>
      <c r="F2658" s="36" t="n">
        <f aca="false">(A2658-$A$2)/365.25</f>
        <v>10.154688569473</v>
      </c>
      <c r="G2658" s="37" t="n">
        <f aca="false">INDEX('Default Prob'!$P$5:$P$14,MIN(1+_xlfn.IFNA(MATCH(F2658,'Default Prob'!$F$5:$F$14,1),0),COUNT('Default Prob'!$P$5:$P$14)))</f>
        <v>0.0473961358254833</v>
      </c>
      <c r="H2658" s="37" t="n">
        <f aca="false">H2657*EXP(-G2657*(F2658-F2657))</f>
        <v>0.660483172875966</v>
      </c>
      <c r="I2658" s="38" t="n">
        <f aca="false">H2657-H2658</f>
        <v>8.571220079856E-005</v>
      </c>
      <c r="J2658" s="39" t="n">
        <f aca="false">INDEX('Default Prob'!$C$3:$C$20, _xlfn.IFNA(MATCH(F2658, 'Default Prob'!$B$3:$B$20, 1), 1))</f>
        <v>6E-005</v>
      </c>
      <c r="K2658" s="40" t="n">
        <f aca="false">1/((1+J2658)^F2658)</f>
        <v>0.999390922526577</v>
      </c>
      <c r="L2658" s="41" t="n">
        <f aca="false">IF(AND(D2658, A2658 &lt;= $G$2), $D$5*$D$2*(A2658-E2658)/365.25, 0)</f>
        <v>0</v>
      </c>
      <c r="M2658" s="41" t="n">
        <f aca="false">IF(A2658&lt;=$G$2, $D$5*$D$2*(A2658-E2658)/365.25, 0)</f>
        <v>0</v>
      </c>
      <c r="N2658" s="42" t="n">
        <f aca="false">(L2658*H2658 + M2658*I2658) * K2658</f>
        <v>0</v>
      </c>
      <c r="O2658" s="43" t="n">
        <f aca="false">IF(A2658&lt;=$G$2, $D$2*(1-$D$3), 0)</f>
        <v>0</v>
      </c>
      <c r="P2658" s="44" t="n">
        <f aca="false">O2658*I2658*K2658</f>
        <v>0</v>
      </c>
    </row>
    <row r="2659" customFormat="false" ht="15" hidden="false" customHeight="false" outlineLevel="0" collapsed="false">
      <c r="A2659" s="4" t="n">
        <f aca="false">WORKDAY(A2658, 1)</f>
        <v>47604</v>
      </c>
      <c r="B2659" s="33" t="n">
        <f aca="false">DATE(2000, MONTH(A2659), DAY(A2659))</f>
        <v>36647</v>
      </c>
      <c r="C2659" s="33" t="n">
        <f aca="false">VLOOKUP(B2659, $R$9:$S$13, 2)</f>
        <v>36697</v>
      </c>
      <c r="D2659" s="34" t="n">
        <f aca="false">IF(OR(C2659=B2659, AND(C2659&lt;&gt;C2658, C2658&gt;B2658)), 1, 0)</f>
        <v>0</v>
      </c>
      <c r="E2659" s="4" t="n">
        <f aca="false" t="array" ref="E2659:E2659">INDEX($A$9:A2658, MAX(IF($D$9:D2658=1, ROW(D$9:$D2658)-ROW($D$9)+1, 0)))</f>
        <v>47562</v>
      </c>
      <c r="F2659" s="36" t="n">
        <f aca="false">(A2659-$A$2)/365.25</f>
        <v>10.1574264202601</v>
      </c>
      <c r="G2659" s="37" t="n">
        <f aca="false">INDEX('Default Prob'!$P$5:$P$14,MIN(1+_xlfn.IFNA(MATCH(F2659,'Default Prob'!$F$5:$F$14,1),0),COUNT('Default Prob'!$P$5:$P$14)))</f>
        <v>0.0473961358254833</v>
      </c>
      <c r="H2659" s="37" t="n">
        <f aca="false">H2658*EXP(-G2658*(F2659-F2658))</f>
        <v>0.660397471796765</v>
      </c>
      <c r="I2659" s="38" t="n">
        <f aca="false">H2658-H2659</f>
        <v>8.57010792010282E-005</v>
      </c>
      <c r="J2659" s="39" t="n">
        <f aca="false">INDEX('Default Prob'!$C$3:$C$20, _xlfn.IFNA(MATCH(F2659, 'Default Prob'!$B$3:$B$20, 1), 1))</f>
        <v>6E-005</v>
      </c>
      <c r="K2659" s="40" t="n">
        <f aca="false">1/((1+J2659)^F2659)</f>
        <v>0.999390758360522</v>
      </c>
      <c r="L2659" s="41" t="n">
        <f aca="false">IF(AND(D2659, A2659 &lt;= $G$2), $D$5*$D$2*(A2659-E2659)/365.25, 0)</f>
        <v>0</v>
      </c>
      <c r="M2659" s="41" t="n">
        <f aca="false">IF(A2659&lt;=$G$2, $D$5*$D$2*(A2659-E2659)/365.25, 0)</f>
        <v>0</v>
      </c>
      <c r="N2659" s="42" t="n">
        <f aca="false">(L2659*H2659 + M2659*I2659) * K2659</f>
        <v>0</v>
      </c>
      <c r="O2659" s="43" t="n">
        <f aca="false">IF(A2659&lt;=$G$2, $D$2*(1-$D$3), 0)</f>
        <v>0</v>
      </c>
      <c r="P2659" s="44" t="n">
        <f aca="false">O2659*I2659*K2659</f>
        <v>0</v>
      </c>
    </row>
    <row r="2660" customFormat="false" ht="15" hidden="false" customHeight="false" outlineLevel="0" collapsed="false">
      <c r="A2660" s="4" t="n">
        <f aca="false">WORKDAY(A2659, 1)</f>
        <v>47605</v>
      </c>
      <c r="B2660" s="33" t="n">
        <f aca="false">DATE(2000, MONTH(A2660), DAY(A2660))</f>
        <v>36648</v>
      </c>
      <c r="C2660" s="33" t="n">
        <f aca="false">VLOOKUP(B2660, $R$9:$S$13, 2)</f>
        <v>36697</v>
      </c>
      <c r="D2660" s="34" t="n">
        <f aca="false">IF(OR(C2660=B2660, AND(C2660&lt;&gt;C2659, C2659&gt;B2659)), 1, 0)</f>
        <v>0</v>
      </c>
      <c r="E2660" s="4" t="n">
        <f aca="false" t="array" ref="E2660:E2660">INDEX($A$9:A2659, MAX(IF($D$9:D2659=1, ROW(D$9:$D2659)-ROW($D$9)+1, 0)))</f>
        <v>47562</v>
      </c>
      <c r="F2660" s="36" t="n">
        <f aca="false">(A2660-$A$2)/365.25</f>
        <v>10.1601642710472</v>
      </c>
      <c r="G2660" s="37" t="n">
        <f aca="false">INDEX('Default Prob'!$P$5:$P$14,MIN(1+_xlfn.IFNA(MATCH(F2660,'Default Prob'!$F$5:$F$14,1),0),COUNT('Default Prob'!$P$5:$P$14)))</f>
        <v>0.0473961358254833</v>
      </c>
      <c r="H2660" s="37" t="n">
        <f aca="false">H2659*EXP(-G2659*(F2660-F2659))</f>
        <v>0.660311781837718</v>
      </c>
      <c r="I2660" s="38" t="n">
        <f aca="false">H2659-H2660</f>
        <v>8.56899590463422E-005</v>
      </c>
      <c r="J2660" s="39" t="n">
        <f aca="false">INDEX('Default Prob'!$C$3:$C$20, _xlfn.IFNA(MATCH(F2660, 'Default Prob'!$B$3:$B$20, 1), 1))</f>
        <v>6E-005</v>
      </c>
      <c r="K2660" s="40" t="n">
        <f aca="false">1/((1+J2660)^F2660)</f>
        <v>0.999390594194494</v>
      </c>
      <c r="L2660" s="41" t="n">
        <f aca="false">IF(AND(D2660, A2660 &lt;= $G$2), $D$5*$D$2*(A2660-E2660)/365.25, 0)</f>
        <v>0</v>
      </c>
      <c r="M2660" s="41" t="n">
        <f aca="false">IF(A2660&lt;=$G$2, $D$5*$D$2*(A2660-E2660)/365.25, 0)</f>
        <v>0</v>
      </c>
      <c r="N2660" s="42" t="n">
        <f aca="false">(L2660*H2660 + M2660*I2660) * K2660</f>
        <v>0</v>
      </c>
      <c r="O2660" s="43" t="n">
        <f aca="false">IF(A2660&lt;=$G$2, $D$2*(1-$D$3), 0)</f>
        <v>0</v>
      </c>
      <c r="P2660" s="44" t="n">
        <f aca="false">O2660*I2660*K2660</f>
        <v>0</v>
      </c>
    </row>
    <row r="2661" customFormat="false" ht="15" hidden="false" customHeight="false" outlineLevel="0" collapsed="false">
      <c r="A2661" s="4" t="n">
        <f aca="false">WORKDAY(A2660, 1)</f>
        <v>47606</v>
      </c>
      <c r="B2661" s="33" t="n">
        <f aca="false">DATE(2000, MONTH(A2661), DAY(A2661))</f>
        <v>36649</v>
      </c>
      <c r="C2661" s="33" t="n">
        <f aca="false">VLOOKUP(B2661, $R$9:$S$13, 2)</f>
        <v>36697</v>
      </c>
      <c r="D2661" s="34" t="n">
        <f aca="false">IF(OR(C2661=B2661, AND(C2661&lt;&gt;C2660, C2660&gt;B2660)), 1, 0)</f>
        <v>0</v>
      </c>
      <c r="E2661" s="4" t="n">
        <f aca="false" t="array" ref="E2661:E2661">INDEX($A$9:A2660, MAX(IF($D$9:D2660=1, ROW(D$9:$D2660)-ROW($D$9)+1, 0)))</f>
        <v>47562</v>
      </c>
      <c r="F2661" s="36" t="n">
        <f aca="false">(A2661-$A$2)/365.25</f>
        <v>10.1629021218344</v>
      </c>
      <c r="G2661" s="37" t="n">
        <f aca="false">INDEX('Default Prob'!$P$5:$P$14,MIN(1+_xlfn.IFNA(MATCH(F2661,'Default Prob'!$F$5:$F$14,1),0),COUNT('Default Prob'!$P$5:$P$14)))</f>
        <v>0.0473961358254833</v>
      </c>
      <c r="H2661" s="37" t="n">
        <f aca="false">H2660*EXP(-G2660*(F2661-F2660))</f>
        <v>0.660226102997383</v>
      </c>
      <c r="I2661" s="38" t="n">
        <f aca="false">H2660-H2661</f>
        <v>8.56788403347242E-005</v>
      </c>
      <c r="J2661" s="39" t="n">
        <f aca="false">INDEX('Default Prob'!$C$3:$C$20, _xlfn.IFNA(MATCH(F2661, 'Default Prob'!$B$3:$B$20, 1), 1))</f>
        <v>6E-005</v>
      </c>
      <c r="K2661" s="40" t="n">
        <f aca="false">1/((1+J2661)^F2661)</f>
        <v>0.999390430028493</v>
      </c>
      <c r="L2661" s="41" t="n">
        <f aca="false">IF(AND(D2661, A2661 &lt;= $G$2), $D$5*$D$2*(A2661-E2661)/365.25, 0)</f>
        <v>0</v>
      </c>
      <c r="M2661" s="41" t="n">
        <f aca="false">IF(A2661&lt;=$G$2, $D$5*$D$2*(A2661-E2661)/365.25, 0)</f>
        <v>0</v>
      </c>
      <c r="N2661" s="42" t="n">
        <f aca="false">(L2661*H2661 + M2661*I2661) * K2661</f>
        <v>0</v>
      </c>
      <c r="O2661" s="43" t="n">
        <f aca="false">IF(A2661&lt;=$G$2, $D$2*(1-$D$3), 0)</f>
        <v>0</v>
      </c>
      <c r="P2661" s="44" t="n">
        <f aca="false">O2661*I2661*K2661</f>
        <v>0</v>
      </c>
    </row>
    <row r="2662" customFormat="false" ht="15" hidden="false" customHeight="false" outlineLevel="0" collapsed="false">
      <c r="A2662" s="4" t="n">
        <f aca="false">WORKDAY(A2661, 1)</f>
        <v>47609</v>
      </c>
      <c r="B2662" s="33" t="n">
        <f aca="false">DATE(2000, MONTH(A2662), DAY(A2662))</f>
        <v>36652</v>
      </c>
      <c r="C2662" s="33" t="n">
        <f aca="false">VLOOKUP(B2662, $R$9:$S$13, 2)</f>
        <v>36697</v>
      </c>
      <c r="D2662" s="34" t="n">
        <f aca="false">IF(OR(C2662=B2662, AND(C2662&lt;&gt;C2661, C2661&gt;B2661)), 1, 0)</f>
        <v>0</v>
      </c>
      <c r="E2662" s="4" t="n">
        <f aca="false" t="array" ref="E2662:E2662">INDEX($A$9:A2661, MAX(IF($D$9:D2661=1, ROW(D$9:$D2661)-ROW($D$9)+1, 0)))</f>
        <v>47562</v>
      </c>
      <c r="F2662" s="36" t="n">
        <f aca="false">(A2662-$A$2)/365.25</f>
        <v>10.1711156741958</v>
      </c>
      <c r="G2662" s="37" t="n">
        <f aca="false">INDEX('Default Prob'!$P$5:$P$14,MIN(1+_xlfn.IFNA(MATCH(F2662,'Default Prob'!$F$5:$F$14,1),0),COUNT('Default Prob'!$P$5:$P$14)))</f>
        <v>0.0473961358254833</v>
      </c>
      <c r="H2662" s="37" t="n">
        <f aca="false">H2661*EXP(-G2661*(F2662-F2661))</f>
        <v>0.659969133174223</v>
      </c>
      <c r="I2662" s="38" t="n">
        <f aca="false">H2661-H2662</f>
        <v>0.000256969823160258</v>
      </c>
      <c r="J2662" s="39" t="n">
        <f aca="false">INDEX('Default Prob'!$C$3:$C$20, _xlfn.IFNA(MATCH(F2662, 'Default Prob'!$B$3:$B$20, 1), 1))</f>
        <v>6E-005</v>
      </c>
      <c r="K2662" s="40" t="n">
        <f aca="false">1/((1+J2662)^F2662)</f>
        <v>0.999389937530651</v>
      </c>
      <c r="L2662" s="41" t="n">
        <f aca="false">IF(AND(D2662, A2662 &lt;= $G$2), $D$5*$D$2*(A2662-E2662)/365.25, 0)</f>
        <v>0</v>
      </c>
      <c r="M2662" s="41" t="n">
        <f aca="false">IF(A2662&lt;=$G$2, $D$5*$D$2*(A2662-E2662)/365.25, 0)</f>
        <v>0</v>
      </c>
      <c r="N2662" s="42" t="n">
        <f aca="false">(L2662*H2662 + M2662*I2662) * K2662</f>
        <v>0</v>
      </c>
      <c r="O2662" s="43" t="n">
        <f aca="false">IF(A2662&lt;=$G$2, $D$2*(1-$D$3), 0)</f>
        <v>0</v>
      </c>
      <c r="P2662" s="44" t="n">
        <f aca="false">O2662*I2662*K2662</f>
        <v>0</v>
      </c>
    </row>
    <row r="2663" customFormat="false" ht="15" hidden="false" customHeight="false" outlineLevel="0" collapsed="false">
      <c r="A2663" s="4" t="n">
        <f aca="false">WORKDAY(A2662, 1)</f>
        <v>47610</v>
      </c>
      <c r="B2663" s="33" t="n">
        <f aca="false">DATE(2000, MONTH(A2663), DAY(A2663))</f>
        <v>36653</v>
      </c>
      <c r="C2663" s="33" t="n">
        <f aca="false">VLOOKUP(B2663, $R$9:$S$13, 2)</f>
        <v>36697</v>
      </c>
      <c r="D2663" s="34" t="n">
        <f aca="false">IF(OR(C2663=B2663, AND(C2663&lt;&gt;C2662, C2662&gt;B2662)), 1, 0)</f>
        <v>0</v>
      </c>
      <c r="E2663" s="4" t="n">
        <f aca="false" t="array" ref="E2663:E2663">INDEX($A$9:A2662, MAX(IF($D$9:D2662=1, ROW(D$9:$D2662)-ROW($D$9)+1, 0)))</f>
        <v>47562</v>
      </c>
      <c r="F2663" s="36" t="n">
        <f aca="false">(A2663-$A$2)/365.25</f>
        <v>10.1738535249829</v>
      </c>
      <c r="G2663" s="37" t="n">
        <f aca="false">INDEX('Default Prob'!$P$5:$P$14,MIN(1+_xlfn.IFNA(MATCH(F2663,'Default Prob'!$F$5:$F$14,1),0),COUNT('Default Prob'!$P$5:$P$14)))</f>
        <v>0.0473961358254833</v>
      </c>
      <c r="H2663" s="37" t="n">
        <f aca="false">H2662*EXP(-G2662*(F2663-F2662))</f>
        <v>0.65988349879431</v>
      </c>
      <c r="I2663" s="38" t="n">
        <f aca="false">H2662-H2663</f>
        <v>8.56343799132686E-005</v>
      </c>
      <c r="J2663" s="39" t="n">
        <f aca="false">INDEX('Default Prob'!$C$3:$C$20, _xlfn.IFNA(MATCH(F2663, 'Default Prob'!$B$3:$B$20, 1), 1))</f>
        <v>6E-005</v>
      </c>
      <c r="K2663" s="40" t="n">
        <f aca="false">1/((1+J2663)^F2663)</f>
        <v>0.999389773364758</v>
      </c>
      <c r="L2663" s="41" t="n">
        <f aca="false">IF(AND(D2663, A2663 &lt;= $G$2), $D$5*$D$2*(A2663-E2663)/365.25, 0)</f>
        <v>0</v>
      </c>
      <c r="M2663" s="41" t="n">
        <f aca="false">IF(A2663&lt;=$G$2, $D$5*$D$2*(A2663-E2663)/365.25, 0)</f>
        <v>0</v>
      </c>
      <c r="N2663" s="42" t="n">
        <f aca="false">(L2663*H2663 + M2663*I2663) * K2663</f>
        <v>0</v>
      </c>
      <c r="O2663" s="43" t="n">
        <f aca="false">IF(A2663&lt;=$G$2, $D$2*(1-$D$3), 0)</f>
        <v>0</v>
      </c>
      <c r="P2663" s="44" t="n">
        <f aca="false">O2663*I2663*K2663</f>
        <v>0</v>
      </c>
    </row>
    <row r="2664" customFormat="false" ht="15" hidden="false" customHeight="false" outlineLevel="0" collapsed="false">
      <c r="A2664" s="4" t="n">
        <f aca="false">WORKDAY(A2663, 1)</f>
        <v>47611</v>
      </c>
      <c r="B2664" s="33" t="n">
        <f aca="false">DATE(2000, MONTH(A2664), DAY(A2664))</f>
        <v>36654</v>
      </c>
      <c r="C2664" s="33" t="n">
        <f aca="false">VLOOKUP(B2664, $R$9:$S$13, 2)</f>
        <v>36697</v>
      </c>
      <c r="D2664" s="34" t="n">
        <f aca="false">IF(OR(C2664=B2664, AND(C2664&lt;&gt;C2663, C2663&gt;B2663)), 1, 0)</f>
        <v>0</v>
      </c>
      <c r="E2664" s="4" t="n">
        <f aca="false" t="array" ref="E2664:E2664">INDEX($A$9:A2663, MAX(IF($D$9:D2663=1, ROW(D$9:$D2663)-ROW($D$9)+1, 0)))</f>
        <v>47562</v>
      </c>
      <c r="F2664" s="36" t="n">
        <f aca="false">(A2664-$A$2)/365.25</f>
        <v>10.17659137577</v>
      </c>
      <c r="G2664" s="37" t="n">
        <f aca="false">INDEX('Default Prob'!$P$5:$P$14,MIN(1+_xlfn.IFNA(MATCH(F2664,'Default Prob'!$F$5:$F$14,1),0),COUNT('Default Prob'!$P$5:$P$14)))</f>
        <v>0.0473961358254833</v>
      </c>
      <c r="H2664" s="37" t="n">
        <f aca="false">H2663*EXP(-G2663*(F2664-F2663))</f>
        <v>0.659797875525897</v>
      </c>
      <c r="I2664" s="38" t="n">
        <f aca="false">H2663-H2664</f>
        <v>8.56232684132152E-005</v>
      </c>
      <c r="J2664" s="39" t="n">
        <f aca="false">INDEX('Default Prob'!$C$3:$C$20, _xlfn.IFNA(MATCH(F2664, 'Default Prob'!$B$3:$B$20, 1), 1))</f>
        <v>6E-005</v>
      </c>
      <c r="K2664" s="40" t="n">
        <f aca="false">1/((1+J2664)^F2664)</f>
        <v>0.999389609198892</v>
      </c>
      <c r="L2664" s="41" t="n">
        <f aca="false">IF(AND(D2664, A2664 &lt;= $G$2), $D$5*$D$2*(A2664-E2664)/365.25, 0)</f>
        <v>0</v>
      </c>
      <c r="M2664" s="41" t="n">
        <f aca="false">IF(A2664&lt;=$G$2, $D$5*$D$2*(A2664-E2664)/365.25, 0)</f>
        <v>0</v>
      </c>
      <c r="N2664" s="42" t="n">
        <f aca="false">(L2664*H2664 + M2664*I2664) * K2664</f>
        <v>0</v>
      </c>
      <c r="O2664" s="43" t="n">
        <f aca="false">IF(A2664&lt;=$G$2, $D$2*(1-$D$3), 0)</f>
        <v>0</v>
      </c>
      <c r="P2664" s="44" t="n">
        <f aca="false">O2664*I2664*K2664</f>
        <v>0</v>
      </c>
    </row>
    <row r="2665" customFormat="false" ht="15" hidden="false" customHeight="false" outlineLevel="0" collapsed="false">
      <c r="A2665" s="4" t="n">
        <f aca="false">WORKDAY(A2664, 1)</f>
        <v>47612</v>
      </c>
      <c r="B2665" s="33" t="n">
        <f aca="false">DATE(2000, MONTH(A2665), DAY(A2665))</f>
        <v>36655</v>
      </c>
      <c r="C2665" s="33" t="n">
        <f aca="false">VLOOKUP(B2665, $R$9:$S$13, 2)</f>
        <v>36697</v>
      </c>
      <c r="D2665" s="34" t="n">
        <f aca="false">IF(OR(C2665=B2665, AND(C2665&lt;&gt;C2664, C2664&gt;B2664)), 1, 0)</f>
        <v>0</v>
      </c>
      <c r="E2665" s="4" t="n">
        <f aca="false" t="array" ref="E2665:E2665">INDEX($A$9:A2664, MAX(IF($D$9:D2664=1, ROW(D$9:$D2664)-ROW($D$9)+1, 0)))</f>
        <v>47562</v>
      </c>
      <c r="F2665" s="36" t="n">
        <f aca="false">(A2665-$A$2)/365.25</f>
        <v>10.1793292265572</v>
      </c>
      <c r="G2665" s="37" t="n">
        <f aca="false">INDEX('Default Prob'!$P$5:$P$14,MIN(1+_xlfn.IFNA(MATCH(F2665,'Default Prob'!$F$5:$F$14,1),0),COUNT('Default Prob'!$P$5:$P$14)))</f>
        <v>0.0473961358254833</v>
      </c>
      <c r="H2665" s="37" t="n">
        <f aca="false">H2664*EXP(-G2664*(F2665-F2664))</f>
        <v>0.659712263367542</v>
      </c>
      <c r="I2665" s="38" t="n">
        <f aca="false">H2664-H2665</f>
        <v>8.56121583550085E-005</v>
      </c>
      <c r="J2665" s="39" t="n">
        <f aca="false">INDEX('Default Prob'!$C$3:$C$20, _xlfn.IFNA(MATCH(F2665, 'Default Prob'!$B$3:$B$20, 1), 1))</f>
        <v>6E-005</v>
      </c>
      <c r="K2665" s="40" t="n">
        <f aca="false">1/((1+J2665)^F2665)</f>
        <v>0.999389445033052</v>
      </c>
      <c r="L2665" s="41" t="n">
        <f aca="false">IF(AND(D2665, A2665 &lt;= $G$2), $D$5*$D$2*(A2665-E2665)/365.25, 0)</f>
        <v>0</v>
      </c>
      <c r="M2665" s="41" t="n">
        <f aca="false">IF(A2665&lt;=$G$2, $D$5*$D$2*(A2665-E2665)/365.25, 0)</f>
        <v>0</v>
      </c>
      <c r="N2665" s="42" t="n">
        <f aca="false">(L2665*H2665 + M2665*I2665) * K2665</f>
        <v>0</v>
      </c>
      <c r="O2665" s="43" t="n">
        <f aca="false">IF(A2665&lt;=$G$2, $D$2*(1-$D$3), 0)</f>
        <v>0</v>
      </c>
      <c r="P2665" s="44" t="n">
        <f aca="false">O2665*I2665*K2665</f>
        <v>0</v>
      </c>
    </row>
    <row r="2666" customFormat="false" ht="15" hidden="false" customHeight="false" outlineLevel="0" collapsed="false">
      <c r="A2666" s="4" t="n">
        <f aca="false">WORKDAY(A2665, 1)</f>
        <v>47613</v>
      </c>
      <c r="B2666" s="33" t="n">
        <f aca="false">DATE(2000, MONTH(A2666), DAY(A2666))</f>
        <v>36656</v>
      </c>
      <c r="C2666" s="33" t="n">
        <f aca="false">VLOOKUP(B2666, $R$9:$S$13, 2)</f>
        <v>36697</v>
      </c>
      <c r="D2666" s="34" t="n">
        <f aca="false">IF(OR(C2666=B2666, AND(C2666&lt;&gt;C2665, C2665&gt;B2665)), 1, 0)</f>
        <v>0</v>
      </c>
      <c r="E2666" s="4" t="n">
        <f aca="false" t="array" ref="E2666:E2666">INDEX($A$9:A2665, MAX(IF($D$9:D2665=1, ROW(D$9:$D2665)-ROW($D$9)+1, 0)))</f>
        <v>47562</v>
      </c>
      <c r="F2666" s="36" t="n">
        <f aca="false">(A2666-$A$2)/365.25</f>
        <v>10.1820670773443</v>
      </c>
      <c r="G2666" s="37" t="n">
        <f aca="false">INDEX('Default Prob'!$P$5:$P$14,MIN(1+_xlfn.IFNA(MATCH(F2666,'Default Prob'!$F$5:$F$14,1),0),COUNT('Default Prob'!$P$5:$P$14)))</f>
        <v>0.0473961358254833</v>
      </c>
      <c r="H2666" s="37" t="n">
        <f aca="false">H2665*EXP(-G2665*(F2666-F2665))</f>
        <v>0.659626662317803</v>
      </c>
      <c r="I2666" s="38" t="n">
        <f aca="false">H2665-H2666</f>
        <v>8.56010497384263E-005</v>
      </c>
      <c r="J2666" s="39" t="n">
        <f aca="false">INDEX('Default Prob'!$C$3:$C$20, _xlfn.IFNA(MATCH(F2666, 'Default Prob'!$B$3:$B$20, 1), 1))</f>
        <v>6E-005</v>
      </c>
      <c r="K2666" s="40" t="n">
        <f aca="false">1/((1+J2666)^F2666)</f>
        <v>0.99938928086724</v>
      </c>
      <c r="L2666" s="41" t="n">
        <f aca="false">IF(AND(D2666, A2666 &lt;= $G$2), $D$5*$D$2*(A2666-E2666)/365.25, 0)</f>
        <v>0</v>
      </c>
      <c r="M2666" s="41" t="n">
        <f aca="false">IF(A2666&lt;=$G$2, $D$5*$D$2*(A2666-E2666)/365.25, 0)</f>
        <v>0</v>
      </c>
      <c r="N2666" s="42" t="n">
        <f aca="false">(L2666*H2666 + M2666*I2666) * K2666</f>
        <v>0</v>
      </c>
      <c r="O2666" s="43" t="n">
        <f aca="false">IF(A2666&lt;=$G$2, $D$2*(1-$D$3), 0)</f>
        <v>0</v>
      </c>
      <c r="P2666" s="44" t="n">
        <f aca="false">O2666*I2666*K2666</f>
        <v>0</v>
      </c>
    </row>
    <row r="2667" customFormat="false" ht="15" hidden="false" customHeight="false" outlineLevel="0" collapsed="false">
      <c r="A2667" s="4" t="n">
        <f aca="false">WORKDAY(A2666, 1)</f>
        <v>47616</v>
      </c>
      <c r="B2667" s="33" t="n">
        <f aca="false">DATE(2000, MONTH(A2667), DAY(A2667))</f>
        <v>36659</v>
      </c>
      <c r="C2667" s="33" t="n">
        <f aca="false">VLOOKUP(B2667, $R$9:$S$13, 2)</f>
        <v>36697</v>
      </c>
      <c r="D2667" s="34" t="n">
        <f aca="false">IF(OR(C2667=B2667, AND(C2667&lt;&gt;C2666, C2666&gt;B2666)), 1, 0)</f>
        <v>0</v>
      </c>
      <c r="E2667" s="4" t="n">
        <f aca="false" t="array" ref="E2667:E2667">INDEX($A$9:A2666, MAX(IF($D$9:D2666=1, ROW(D$9:$D2666)-ROW($D$9)+1, 0)))</f>
        <v>47562</v>
      </c>
      <c r="F2667" s="36" t="n">
        <f aca="false">(A2667-$A$2)/365.25</f>
        <v>10.1902806297057</v>
      </c>
      <c r="G2667" s="37" t="n">
        <f aca="false">INDEX('Default Prob'!$P$5:$P$14,MIN(1+_xlfn.IFNA(MATCH(F2667,'Default Prob'!$F$5:$F$14,1),0),COUNT('Default Prob'!$P$5:$P$14)))</f>
        <v>0.0473961358254833</v>
      </c>
      <c r="H2667" s="37" t="n">
        <f aca="false">H2666*EXP(-G2666*(F2667-F2666))</f>
        <v>0.659369925805875</v>
      </c>
      <c r="I2667" s="38" t="n">
        <f aca="false">H2666-H2667</f>
        <v>0.000256736511928257</v>
      </c>
      <c r="J2667" s="39" t="n">
        <f aca="false">INDEX('Default Prob'!$C$3:$C$20, _xlfn.IFNA(MATCH(F2667, 'Default Prob'!$B$3:$B$20, 1), 1))</f>
        <v>6E-005</v>
      </c>
      <c r="K2667" s="40" t="n">
        <f aca="false">1/((1+J2667)^F2667)</f>
        <v>0.999388788369965</v>
      </c>
      <c r="L2667" s="41" t="n">
        <f aca="false">IF(AND(D2667, A2667 &lt;= $G$2), $D$5*$D$2*(A2667-E2667)/365.25, 0)</f>
        <v>0</v>
      </c>
      <c r="M2667" s="41" t="n">
        <f aca="false">IF(A2667&lt;=$G$2, $D$5*$D$2*(A2667-E2667)/365.25, 0)</f>
        <v>0</v>
      </c>
      <c r="N2667" s="42" t="n">
        <f aca="false">(L2667*H2667 + M2667*I2667) * K2667</f>
        <v>0</v>
      </c>
      <c r="O2667" s="43" t="n">
        <f aca="false">IF(A2667&lt;=$G$2, $D$2*(1-$D$3), 0)</f>
        <v>0</v>
      </c>
      <c r="P2667" s="44" t="n">
        <f aca="false">O2667*I2667*K2667</f>
        <v>0</v>
      </c>
    </row>
    <row r="2668" customFormat="false" ht="15" hidden="false" customHeight="false" outlineLevel="0" collapsed="false">
      <c r="A2668" s="4" t="n">
        <f aca="false">WORKDAY(A2667, 1)</f>
        <v>47617</v>
      </c>
      <c r="B2668" s="33" t="n">
        <f aca="false">DATE(2000, MONTH(A2668), DAY(A2668))</f>
        <v>36660</v>
      </c>
      <c r="C2668" s="33" t="n">
        <f aca="false">VLOOKUP(B2668, $R$9:$S$13, 2)</f>
        <v>36697</v>
      </c>
      <c r="D2668" s="34" t="n">
        <f aca="false">IF(OR(C2668=B2668, AND(C2668&lt;&gt;C2667, C2667&gt;B2667)), 1, 0)</f>
        <v>0</v>
      </c>
      <c r="E2668" s="4" t="n">
        <f aca="false" t="array" ref="E2668:E2668">INDEX($A$9:A2667, MAX(IF($D$9:D2667=1, ROW(D$9:$D2667)-ROW($D$9)+1, 0)))</f>
        <v>47562</v>
      </c>
      <c r="F2668" s="36" t="n">
        <f aca="false">(A2668-$A$2)/365.25</f>
        <v>10.1930184804928</v>
      </c>
      <c r="G2668" s="37" t="n">
        <f aca="false">INDEX('Default Prob'!$P$5:$P$14,MIN(1+_xlfn.IFNA(MATCH(F2668,'Default Prob'!$F$5:$F$14,1),0),COUNT('Default Prob'!$P$5:$P$14)))</f>
        <v>0.0473961358254833</v>
      </c>
      <c r="H2668" s="37" t="n">
        <f aca="false">H2667*EXP(-G2667*(F2668-F2667))</f>
        <v>0.659284369176191</v>
      </c>
      <c r="I2668" s="38" t="n">
        <f aca="false">H2667-H2668</f>
        <v>8.55566296840138E-005</v>
      </c>
      <c r="J2668" s="39" t="n">
        <f aca="false">INDEX('Default Prob'!$C$3:$C$20, _xlfn.IFNA(MATCH(F2668, 'Default Prob'!$B$3:$B$20, 1), 1))</f>
        <v>6E-005</v>
      </c>
      <c r="K2668" s="40" t="n">
        <f aca="false">1/((1+J2668)^F2668)</f>
        <v>0.99938862420426</v>
      </c>
      <c r="L2668" s="41" t="n">
        <f aca="false">IF(AND(D2668, A2668 &lt;= $G$2), $D$5*$D$2*(A2668-E2668)/365.25, 0)</f>
        <v>0</v>
      </c>
      <c r="M2668" s="41" t="n">
        <f aca="false">IF(A2668&lt;=$G$2, $D$5*$D$2*(A2668-E2668)/365.25, 0)</f>
        <v>0</v>
      </c>
      <c r="N2668" s="42" t="n">
        <f aca="false">(L2668*H2668 + M2668*I2668) * K2668</f>
        <v>0</v>
      </c>
      <c r="O2668" s="43" t="n">
        <f aca="false">IF(A2668&lt;=$G$2, $D$2*(1-$D$3), 0)</f>
        <v>0</v>
      </c>
      <c r="P2668" s="44" t="n">
        <f aca="false">O2668*I2668*K2668</f>
        <v>0</v>
      </c>
    </row>
    <row r="2669" customFormat="false" ht="15" hidden="false" customHeight="false" outlineLevel="0" collapsed="false">
      <c r="A2669" s="4" t="n">
        <f aca="false">WORKDAY(A2668, 1)</f>
        <v>47618</v>
      </c>
      <c r="B2669" s="33" t="n">
        <f aca="false">DATE(2000, MONTH(A2669), DAY(A2669))</f>
        <v>36661</v>
      </c>
      <c r="C2669" s="33" t="n">
        <f aca="false">VLOOKUP(B2669, $R$9:$S$13, 2)</f>
        <v>36697</v>
      </c>
      <c r="D2669" s="34" t="n">
        <f aca="false">IF(OR(C2669=B2669, AND(C2669&lt;&gt;C2668, C2668&gt;B2668)), 1, 0)</f>
        <v>0</v>
      </c>
      <c r="E2669" s="4" t="n">
        <f aca="false" t="array" ref="E2669:E2669">INDEX($A$9:A2668, MAX(IF($D$9:D2668=1, ROW(D$9:$D2668)-ROW($D$9)+1, 0)))</f>
        <v>47562</v>
      </c>
      <c r="F2669" s="36" t="n">
        <f aca="false">(A2669-$A$2)/365.25</f>
        <v>10.1957563312799</v>
      </c>
      <c r="G2669" s="37" t="n">
        <f aca="false">INDEX('Default Prob'!$P$5:$P$14,MIN(1+_xlfn.IFNA(MATCH(F2669,'Default Prob'!$F$5:$F$14,1),0),COUNT('Default Prob'!$P$5:$P$14)))</f>
        <v>0.0473961358254833</v>
      </c>
      <c r="H2669" s="37" t="n">
        <f aca="false">H2668*EXP(-G2668*(F2669-F2668))</f>
        <v>0.659198823647919</v>
      </c>
      <c r="I2669" s="38" t="n">
        <f aca="false">H2668-H2669</f>
        <v>8.5545528272335E-005</v>
      </c>
      <c r="J2669" s="39" t="n">
        <f aca="false">INDEX('Default Prob'!$C$3:$C$20, _xlfn.IFNA(MATCH(F2669, 'Default Prob'!$B$3:$B$20, 1), 1))</f>
        <v>6E-005</v>
      </c>
      <c r="K2669" s="40" t="n">
        <f aca="false">1/((1+J2669)^F2669)</f>
        <v>0.999388460038583</v>
      </c>
      <c r="L2669" s="41" t="n">
        <f aca="false">IF(AND(D2669, A2669 &lt;= $G$2), $D$5*$D$2*(A2669-E2669)/365.25, 0)</f>
        <v>0</v>
      </c>
      <c r="M2669" s="41" t="n">
        <f aca="false">IF(A2669&lt;=$G$2, $D$5*$D$2*(A2669-E2669)/365.25, 0)</f>
        <v>0</v>
      </c>
      <c r="N2669" s="42" t="n">
        <f aca="false">(L2669*H2669 + M2669*I2669) * K2669</f>
        <v>0</v>
      </c>
      <c r="O2669" s="43" t="n">
        <f aca="false">IF(A2669&lt;=$G$2, $D$2*(1-$D$3), 0)</f>
        <v>0</v>
      </c>
      <c r="P2669" s="44" t="n">
        <f aca="false">O2669*I2669*K2669</f>
        <v>0</v>
      </c>
    </row>
    <row r="2670" customFormat="false" ht="15" hidden="false" customHeight="false" outlineLevel="0" collapsed="false">
      <c r="A2670" s="4" t="n">
        <f aca="false">WORKDAY(A2669, 1)</f>
        <v>47619</v>
      </c>
      <c r="B2670" s="33" t="n">
        <f aca="false">DATE(2000, MONTH(A2670), DAY(A2670))</f>
        <v>36662</v>
      </c>
      <c r="C2670" s="33" t="n">
        <f aca="false">VLOOKUP(B2670, $R$9:$S$13, 2)</f>
        <v>36697</v>
      </c>
      <c r="D2670" s="34" t="n">
        <f aca="false">IF(OR(C2670=B2670, AND(C2670&lt;&gt;C2669, C2669&gt;B2669)), 1, 0)</f>
        <v>0</v>
      </c>
      <c r="E2670" s="4" t="n">
        <f aca="false" t="array" ref="E2670:E2670">INDEX($A$9:A2669, MAX(IF($D$9:D2669=1, ROW(D$9:$D2669)-ROW($D$9)+1, 0)))</f>
        <v>47562</v>
      </c>
      <c r="F2670" s="36" t="n">
        <f aca="false">(A2670-$A$2)/365.25</f>
        <v>10.1984941820671</v>
      </c>
      <c r="G2670" s="37" t="n">
        <f aca="false">INDEX('Default Prob'!$P$5:$P$14,MIN(1+_xlfn.IFNA(MATCH(F2670,'Default Prob'!$F$5:$F$14,1),0),COUNT('Default Prob'!$P$5:$P$14)))</f>
        <v>0.0473961358254833</v>
      </c>
      <c r="H2670" s="37" t="n">
        <f aca="false">H2669*EXP(-G2669*(F2670-F2669))</f>
        <v>0.659113289219617</v>
      </c>
      <c r="I2670" s="38" t="n">
        <f aca="false">H2669-H2670</f>
        <v>8.55344283013926E-005</v>
      </c>
      <c r="J2670" s="39" t="n">
        <f aca="false">INDEX('Default Prob'!$C$3:$C$20, _xlfn.IFNA(MATCH(F2670, 'Default Prob'!$B$3:$B$20, 1), 1))</f>
        <v>6E-005</v>
      </c>
      <c r="K2670" s="40" t="n">
        <f aca="false">1/((1+J2670)^F2670)</f>
        <v>0.999388295872932</v>
      </c>
      <c r="L2670" s="41" t="n">
        <f aca="false">IF(AND(D2670, A2670 &lt;= $G$2), $D$5*$D$2*(A2670-E2670)/365.25, 0)</f>
        <v>0</v>
      </c>
      <c r="M2670" s="41" t="n">
        <f aca="false">IF(A2670&lt;=$G$2, $D$5*$D$2*(A2670-E2670)/365.25, 0)</f>
        <v>0</v>
      </c>
      <c r="N2670" s="42" t="n">
        <f aca="false">(L2670*H2670 + M2670*I2670) * K2670</f>
        <v>0</v>
      </c>
      <c r="O2670" s="43" t="n">
        <f aca="false">IF(A2670&lt;=$G$2, $D$2*(1-$D$3), 0)</f>
        <v>0</v>
      </c>
      <c r="P2670" s="44" t="n">
        <f aca="false">O2670*I2670*K2670</f>
        <v>0</v>
      </c>
    </row>
    <row r="2671" customFormat="false" ht="15" hidden="false" customHeight="false" outlineLevel="0" collapsed="false">
      <c r="A2671" s="4" t="n">
        <f aca="false">WORKDAY(A2670, 1)</f>
        <v>47620</v>
      </c>
      <c r="B2671" s="33" t="n">
        <f aca="false">DATE(2000, MONTH(A2671), DAY(A2671))</f>
        <v>36663</v>
      </c>
      <c r="C2671" s="33" t="n">
        <f aca="false">VLOOKUP(B2671, $R$9:$S$13, 2)</f>
        <v>36697</v>
      </c>
      <c r="D2671" s="34" t="n">
        <f aca="false">IF(OR(C2671=B2671, AND(C2671&lt;&gt;C2670, C2670&gt;B2670)), 1, 0)</f>
        <v>0</v>
      </c>
      <c r="E2671" s="4" t="n">
        <f aca="false" t="array" ref="E2671:E2671">INDEX($A$9:A2670, MAX(IF($D$9:D2670=1, ROW(D$9:$D2670)-ROW($D$9)+1, 0)))</f>
        <v>47562</v>
      </c>
      <c r="F2671" s="36" t="n">
        <f aca="false">(A2671-$A$2)/365.25</f>
        <v>10.2012320328542</v>
      </c>
      <c r="G2671" s="37" t="n">
        <f aca="false">INDEX('Default Prob'!$P$5:$P$14,MIN(1+_xlfn.IFNA(MATCH(F2671,'Default Prob'!$F$5:$F$14,1),0),COUNT('Default Prob'!$P$5:$P$14)))</f>
        <v>0.0473961358254833</v>
      </c>
      <c r="H2671" s="37" t="n">
        <f aca="false">H2670*EXP(-G2670*(F2671-F2670))</f>
        <v>0.659027765889847</v>
      </c>
      <c r="I2671" s="38" t="n">
        <f aca="false">H2670-H2671</f>
        <v>8.55233297705205E-005</v>
      </c>
      <c r="J2671" s="39" t="n">
        <f aca="false">INDEX('Default Prob'!$C$3:$C$20, _xlfn.IFNA(MATCH(F2671, 'Default Prob'!$B$3:$B$20, 1), 1))</f>
        <v>6E-005</v>
      </c>
      <c r="K2671" s="40" t="n">
        <f aca="false">1/((1+J2671)^F2671)</f>
        <v>0.999388131707309</v>
      </c>
      <c r="L2671" s="41" t="n">
        <f aca="false">IF(AND(D2671, A2671 &lt;= $G$2), $D$5*$D$2*(A2671-E2671)/365.25, 0)</f>
        <v>0</v>
      </c>
      <c r="M2671" s="41" t="n">
        <f aca="false">IF(A2671&lt;=$G$2, $D$5*$D$2*(A2671-E2671)/365.25, 0)</f>
        <v>0</v>
      </c>
      <c r="N2671" s="42" t="n">
        <f aca="false">(L2671*H2671 + M2671*I2671) * K2671</f>
        <v>0</v>
      </c>
      <c r="O2671" s="43" t="n">
        <f aca="false">IF(A2671&lt;=$G$2, $D$2*(1-$D$3), 0)</f>
        <v>0</v>
      </c>
      <c r="P2671" s="44" t="n">
        <f aca="false">O2671*I2671*K2671</f>
        <v>0</v>
      </c>
    </row>
    <row r="2672" customFormat="false" ht="15" hidden="false" customHeight="false" outlineLevel="0" collapsed="false">
      <c r="A2672" s="4" t="n">
        <f aca="false">WORKDAY(A2671, 1)</f>
        <v>47623</v>
      </c>
      <c r="B2672" s="33" t="n">
        <f aca="false">DATE(2000, MONTH(A2672), DAY(A2672))</f>
        <v>36666</v>
      </c>
      <c r="C2672" s="33" t="n">
        <f aca="false">VLOOKUP(B2672, $R$9:$S$13, 2)</f>
        <v>36697</v>
      </c>
      <c r="D2672" s="34" t="n">
        <f aca="false">IF(OR(C2672=B2672, AND(C2672&lt;&gt;C2671, C2671&gt;B2671)), 1, 0)</f>
        <v>0</v>
      </c>
      <c r="E2672" s="4" t="n">
        <f aca="false" t="array" ref="E2672:E2672">INDEX($A$9:A2671, MAX(IF($D$9:D2671=1, ROW(D$9:$D2671)-ROW($D$9)+1, 0)))</f>
        <v>47562</v>
      </c>
      <c r="F2672" s="36" t="n">
        <f aca="false">(A2672-$A$2)/365.25</f>
        <v>10.2094455852156</v>
      </c>
      <c r="G2672" s="37" t="n">
        <f aca="false">INDEX('Default Prob'!$P$5:$P$14,MIN(1+_xlfn.IFNA(MATCH(F2672,'Default Prob'!$F$5:$F$14,1),0),COUNT('Default Prob'!$P$5:$P$14)))</f>
        <v>0.0473961358254833</v>
      </c>
      <c r="H2672" s="37" t="n">
        <f aca="false">H2671*EXP(-G2671*(F2672-F2671))</f>
        <v>0.65877126247732</v>
      </c>
      <c r="I2672" s="38" t="n">
        <f aca="false">H2671-H2672</f>
        <v>0.000256503412527254</v>
      </c>
      <c r="J2672" s="39" t="n">
        <f aca="false">INDEX('Default Prob'!$C$3:$C$20, _xlfn.IFNA(MATCH(F2672, 'Default Prob'!$B$3:$B$20, 1), 1))</f>
        <v>6E-005</v>
      </c>
      <c r="K2672" s="40" t="n">
        <f aca="false">1/((1+J2672)^F2672)</f>
        <v>0.9993876392106</v>
      </c>
      <c r="L2672" s="41" t="n">
        <f aca="false">IF(AND(D2672, A2672 &lt;= $G$2), $D$5*$D$2*(A2672-E2672)/365.25, 0)</f>
        <v>0</v>
      </c>
      <c r="M2672" s="41" t="n">
        <f aca="false">IF(A2672&lt;=$G$2, $D$5*$D$2*(A2672-E2672)/365.25, 0)</f>
        <v>0</v>
      </c>
      <c r="N2672" s="42" t="n">
        <f aca="false">(L2672*H2672 + M2672*I2672) * K2672</f>
        <v>0</v>
      </c>
      <c r="O2672" s="43" t="n">
        <f aca="false">IF(A2672&lt;=$G$2, $D$2*(1-$D$3), 0)</f>
        <v>0</v>
      </c>
      <c r="P2672" s="44" t="n">
        <f aca="false">O2672*I2672*K2672</f>
        <v>0</v>
      </c>
    </row>
    <row r="2673" customFormat="false" ht="15" hidden="false" customHeight="false" outlineLevel="0" collapsed="false">
      <c r="A2673" s="4" t="n">
        <f aca="false">WORKDAY(A2672, 1)</f>
        <v>47624</v>
      </c>
      <c r="B2673" s="33" t="n">
        <f aca="false">DATE(2000, MONTH(A2673), DAY(A2673))</f>
        <v>36667</v>
      </c>
      <c r="C2673" s="33" t="n">
        <f aca="false">VLOOKUP(B2673, $R$9:$S$13, 2)</f>
        <v>36697</v>
      </c>
      <c r="D2673" s="34" t="n">
        <f aca="false">IF(OR(C2673=B2673, AND(C2673&lt;&gt;C2672, C2672&gt;B2672)), 1, 0)</f>
        <v>0</v>
      </c>
      <c r="E2673" s="4" t="n">
        <f aca="false" t="array" ref="E2673:E2673">INDEX($A$9:A2672, MAX(IF($D$9:D2672=1, ROW(D$9:$D2672)-ROW($D$9)+1, 0)))</f>
        <v>47562</v>
      </c>
      <c r="F2673" s="36" t="n">
        <f aca="false">(A2673-$A$2)/365.25</f>
        <v>10.2121834360027</v>
      </c>
      <c r="G2673" s="37" t="n">
        <f aca="false">INDEX('Default Prob'!$P$5:$P$14,MIN(1+_xlfn.IFNA(MATCH(F2673,'Default Prob'!$F$5:$F$14,1),0),COUNT('Default Prob'!$P$5:$P$14)))</f>
        <v>0.0473961358254833</v>
      </c>
      <c r="H2673" s="37" t="n">
        <f aca="false">H2672*EXP(-G2672*(F2673-F2672))</f>
        <v>0.658685783527273</v>
      </c>
      <c r="I2673" s="38" t="n">
        <f aca="false">H2672-H2673</f>
        <v>8.54789500465136E-005</v>
      </c>
      <c r="J2673" s="39" t="n">
        <f aca="false">INDEX('Default Prob'!$C$3:$C$20, _xlfn.IFNA(MATCH(F2673, 'Default Prob'!$B$3:$B$20, 1), 1))</f>
        <v>6E-005</v>
      </c>
      <c r="K2673" s="40" t="n">
        <f aca="false">1/((1+J2673)^F2673)</f>
        <v>0.999387475045084</v>
      </c>
      <c r="L2673" s="41" t="n">
        <f aca="false">IF(AND(D2673, A2673 &lt;= $G$2), $D$5*$D$2*(A2673-E2673)/365.25, 0)</f>
        <v>0</v>
      </c>
      <c r="M2673" s="41" t="n">
        <f aca="false">IF(A2673&lt;=$G$2, $D$5*$D$2*(A2673-E2673)/365.25, 0)</f>
        <v>0</v>
      </c>
      <c r="N2673" s="42" t="n">
        <f aca="false">(L2673*H2673 + M2673*I2673) * K2673</f>
        <v>0</v>
      </c>
      <c r="O2673" s="43" t="n">
        <f aca="false">IF(A2673&lt;=$G$2, $D$2*(1-$D$3), 0)</f>
        <v>0</v>
      </c>
      <c r="P2673" s="44" t="n">
        <f aca="false">O2673*I2673*K2673</f>
        <v>0</v>
      </c>
    </row>
    <row r="2674" customFormat="false" ht="15" hidden="false" customHeight="false" outlineLevel="0" collapsed="false">
      <c r="A2674" s="4" t="n">
        <f aca="false">WORKDAY(A2673, 1)</f>
        <v>47625</v>
      </c>
      <c r="B2674" s="33" t="n">
        <f aca="false">DATE(2000, MONTH(A2674), DAY(A2674))</f>
        <v>36668</v>
      </c>
      <c r="C2674" s="33" t="n">
        <f aca="false">VLOOKUP(B2674, $R$9:$S$13, 2)</f>
        <v>36697</v>
      </c>
      <c r="D2674" s="34" t="n">
        <f aca="false">IF(OR(C2674=B2674, AND(C2674&lt;&gt;C2673, C2673&gt;B2673)), 1, 0)</f>
        <v>0</v>
      </c>
      <c r="E2674" s="4" t="n">
        <f aca="false" t="array" ref="E2674:E2674">INDEX($A$9:A2673, MAX(IF($D$9:D2673=1, ROW(D$9:$D2673)-ROW($D$9)+1, 0)))</f>
        <v>47562</v>
      </c>
      <c r="F2674" s="36" t="n">
        <f aca="false">(A2674-$A$2)/365.25</f>
        <v>10.2149212867899</v>
      </c>
      <c r="G2674" s="37" t="n">
        <f aca="false">INDEX('Default Prob'!$P$5:$P$14,MIN(1+_xlfn.IFNA(MATCH(F2674,'Default Prob'!$F$5:$F$14,1),0),COUNT('Default Prob'!$P$5:$P$14)))</f>
        <v>0.0473961358254833</v>
      </c>
      <c r="H2674" s="37" t="n">
        <f aca="false">H2673*EXP(-G2673*(F2674-F2673))</f>
        <v>0.658600315668559</v>
      </c>
      <c r="I2674" s="38" t="n">
        <f aca="false">H2673-H2674</f>
        <v>8.54678587144386E-005</v>
      </c>
      <c r="J2674" s="39" t="n">
        <f aca="false">INDEX('Default Prob'!$C$3:$C$20, _xlfn.IFNA(MATCH(F2674, 'Default Prob'!$B$3:$B$20, 1), 1))</f>
        <v>6E-005</v>
      </c>
      <c r="K2674" s="40" t="n">
        <f aca="false">1/((1+J2674)^F2674)</f>
        <v>0.999387310879596</v>
      </c>
      <c r="L2674" s="41" t="n">
        <f aca="false">IF(AND(D2674, A2674 &lt;= $G$2), $D$5*$D$2*(A2674-E2674)/365.25, 0)</f>
        <v>0</v>
      </c>
      <c r="M2674" s="41" t="n">
        <f aca="false">IF(A2674&lt;=$G$2, $D$5*$D$2*(A2674-E2674)/365.25, 0)</f>
        <v>0</v>
      </c>
      <c r="N2674" s="42" t="n">
        <f aca="false">(L2674*H2674 + M2674*I2674) * K2674</f>
        <v>0</v>
      </c>
      <c r="O2674" s="43" t="n">
        <f aca="false">IF(A2674&lt;=$G$2, $D$2*(1-$D$3), 0)</f>
        <v>0</v>
      </c>
      <c r="P2674" s="44" t="n">
        <f aca="false">O2674*I2674*K2674</f>
        <v>0</v>
      </c>
    </row>
    <row r="2675" customFormat="false" ht="15" hidden="false" customHeight="false" outlineLevel="0" collapsed="false">
      <c r="A2675" s="4" t="n">
        <f aca="false">WORKDAY(A2674, 1)</f>
        <v>47626</v>
      </c>
      <c r="B2675" s="33" t="n">
        <f aca="false">DATE(2000, MONTH(A2675), DAY(A2675))</f>
        <v>36669</v>
      </c>
      <c r="C2675" s="33" t="n">
        <f aca="false">VLOOKUP(B2675, $R$9:$S$13, 2)</f>
        <v>36697</v>
      </c>
      <c r="D2675" s="34" t="n">
        <f aca="false">IF(OR(C2675=B2675, AND(C2675&lt;&gt;C2674, C2674&gt;B2674)), 1, 0)</f>
        <v>0</v>
      </c>
      <c r="E2675" s="4" t="n">
        <f aca="false" t="array" ref="E2675:E2675">INDEX($A$9:A2674, MAX(IF($D$9:D2674=1, ROW(D$9:$D2674)-ROW($D$9)+1, 0)))</f>
        <v>47562</v>
      </c>
      <c r="F2675" s="36" t="n">
        <f aca="false">(A2675-$A$2)/365.25</f>
        <v>10.217659137577</v>
      </c>
      <c r="G2675" s="37" t="n">
        <f aca="false">INDEX('Default Prob'!$P$5:$P$14,MIN(1+_xlfn.IFNA(MATCH(F2675,'Default Prob'!$F$5:$F$14,1),0),COUNT('Default Prob'!$P$5:$P$14)))</f>
        <v>0.0473961358254833</v>
      </c>
      <c r="H2675" s="37" t="n">
        <f aca="false">H2674*EXP(-G2674*(F2675-F2674))</f>
        <v>0.658514858899737</v>
      </c>
      <c r="I2675" s="38" t="n">
        <f aca="false">H2674-H2675</f>
        <v>8.54567688213237E-005</v>
      </c>
      <c r="J2675" s="39" t="n">
        <f aca="false">INDEX('Default Prob'!$C$3:$C$20, _xlfn.IFNA(MATCH(F2675, 'Default Prob'!$B$3:$B$20, 1), 1))</f>
        <v>6E-005</v>
      </c>
      <c r="K2675" s="40" t="n">
        <f aca="false">1/((1+J2675)^F2675)</f>
        <v>0.999387146714134</v>
      </c>
      <c r="L2675" s="41" t="n">
        <f aca="false">IF(AND(D2675, A2675 &lt;= $G$2), $D$5*$D$2*(A2675-E2675)/365.25, 0)</f>
        <v>0</v>
      </c>
      <c r="M2675" s="41" t="n">
        <f aca="false">IF(A2675&lt;=$G$2, $D$5*$D$2*(A2675-E2675)/365.25, 0)</f>
        <v>0</v>
      </c>
      <c r="N2675" s="42" t="n">
        <f aca="false">(L2675*H2675 + M2675*I2675) * K2675</f>
        <v>0</v>
      </c>
      <c r="O2675" s="43" t="n">
        <f aca="false">IF(A2675&lt;=$G$2, $D$2*(1-$D$3), 0)</f>
        <v>0</v>
      </c>
      <c r="P2675" s="44" t="n">
        <f aca="false">O2675*I2675*K2675</f>
        <v>0</v>
      </c>
    </row>
    <row r="2676" customFormat="false" ht="15" hidden="false" customHeight="false" outlineLevel="0" collapsed="false">
      <c r="A2676" s="4" t="n">
        <f aca="false">WORKDAY(A2675, 1)</f>
        <v>47627</v>
      </c>
      <c r="B2676" s="33" t="n">
        <f aca="false">DATE(2000, MONTH(A2676), DAY(A2676))</f>
        <v>36670</v>
      </c>
      <c r="C2676" s="33" t="n">
        <f aca="false">VLOOKUP(B2676, $R$9:$S$13, 2)</f>
        <v>36697</v>
      </c>
      <c r="D2676" s="34" t="n">
        <f aca="false">IF(OR(C2676=B2676, AND(C2676&lt;&gt;C2675, C2675&gt;B2675)), 1, 0)</f>
        <v>0</v>
      </c>
      <c r="E2676" s="4" t="n">
        <f aca="false" t="array" ref="E2676:E2676">INDEX($A$9:A2675, MAX(IF($D$9:D2675=1, ROW(D$9:$D2675)-ROW($D$9)+1, 0)))</f>
        <v>47562</v>
      </c>
      <c r="F2676" s="36" t="n">
        <f aca="false">(A2676-$A$2)/365.25</f>
        <v>10.2203969883641</v>
      </c>
      <c r="G2676" s="37" t="n">
        <f aca="false">INDEX('Default Prob'!$P$5:$P$14,MIN(1+_xlfn.IFNA(MATCH(F2676,'Default Prob'!$F$5:$F$14,1),0),COUNT('Default Prob'!$P$5:$P$14)))</f>
        <v>0.0473961358254833</v>
      </c>
      <c r="H2676" s="37" t="n">
        <f aca="false">H2675*EXP(-G2675*(F2676-F2675))</f>
        <v>0.65842941321937</v>
      </c>
      <c r="I2676" s="38" t="n">
        <f aca="false">H2675-H2676</f>
        <v>8.54456803673909E-005</v>
      </c>
      <c r="J2676" s="39" t="n">
        <f aca="false">INDEX('Default Prob'!$C$3:$C$20, _xlfn.IFNA(MATCH(F2676, 'Default Prob'!$B$3:$B$20, 1), 1))</f>
        <v>6E-005</v>
      </c>
      <c r="K2676" s="40" t="n">
        <f aca="false">1/((1+J2676)^F2676)</f>
        <v>0.999386982548699</v>
      </c>
      <c r="L2676" s="41" t="n">
        <f aca="false">IF(AND(D2676, A2676 &lt;= $G$2), $D$5*$D$2*(A2676-E2676)/365.25, 0)</f>
        <v>0</v>
      </c>
      <c r="M2676" s="41" t="n">
        <f aca="false">IF(A2676&lt;=$G$2, $D$5*$D$2*(A2676-E2676)/365.25, 0)</f>
        <v>0</v>
      </c>
      <c r="N2676" s="42" t="n">
        <f aca="false">(L2676*H2676 + M2676*I2676) * K2676</f>
        <v>0</v>
      </c>
      <c r="O2676" s="43" t="n">
        <f aca="false">IF(A2676&lt;=$G$2, $D$2*(1-$D$3), 0)</f>
        <v>0</v>
      </c>
      <c r="P2676" s="44" t="n">
        <f aca="false">O2676*I2676*K2676</f>
        <v>0</v>
      </c>
    </row>
    <row r="2677" customFormat="false" ht="15" hidden="false" customHeight="false" outlineLevel="0" collapsed="false">
      <c r="A2677" s="4" t="n">
        <f aca="false">WORKDAY(A2676, 1)</f>
        <v>47630</v>
      </c>
      <c r="B2677" s="33" t="n">
        <f aca="false">DATE(2000, MONTH(A2677), DAY(A2677))</f>
        <v>36673</v>
      </c>
      <c r="C2677" s="33" t="n">
        <f aca="false">VLOOKUP(B2677, $R$9:$S$13, 2)</f>
        <v>36697</v>
      </c>
      <c r="D2677" s="34" t="n">
        <f aca="false">IF(OR(C2677=B2677, AND(C2677&lt;&gt;C2676, C2676&gt;B2676)), 1, 0)</f>
        <v>0</v>
      </c>
      <c r="E2677" s="4" t="n">
        <f aca="false" t="array" ref="E2677:E2677">INDEX($A$9:A2676, MAX(IF($D$9:D2676=1, ROW(D$9:$D2676)-ROW($D$9)+1, 0)))</f>
        <v>47562</v>
      </c>
      <c r="F2677" s="36" t="n">
        <f aca="false">(A2677-$A$2)/365.25</f>
        <v>10.2286105407255</v>
      </c>
      <c r="G2677" s="37" t="n">
        <f aca="false">INDEX('Default Prob'!$P$5:$P$14,MIN(1+_xlfn.IFNA(MATCH(F2677,'Default Prob'!$F$5:$F$14,1),0),COUNT('Default Prob'!$P$5:$P$14)))</f>
        <v>0.0473961358254833</v>
      </c>
      <c r="H2677" s="37" t="n">
        <f aca="false">H2676*EXP(-G2676*(F2677-F2676))</f>
        <v>0.658173142694605</v>
      </c>
      <c r="I2677" s="38" t="n">
        <f aca="false">H2676-H2677</f>
        <v>0.000256270524764624</v>
      </c>
      <c r="J2677" s="39" t="n">
        <f aca="false">INDEX('Default Prob'!$C$3:$C$20, _xlfn.IFNA(MATCH(F2677, 'Default Prob'!$B$3:$B$20, 1), 1))</f>
        <v>6E-005</v>
      </c>
      <c r="K2677" s="40" t="n">
        <f aca="false">1/((1+J2677)^F2677)</f>
        <v>0.999386490052557</v>
      </c>
      <c r="L2677" s="41" t="n">
        <f aca="false">IF(AND(D2677, A2677 &lt;= $G$2), $D$5*$D$2*(A2677-E2677)/365.25, 0)</f>
        <v>0</v>
      </c>
      <c r="M2677" s="41" t="n">
        <f aca="false">IF(A2677&lt;=$G$2, $D$5*$D$2*(A2677-E2677)/365.25, 0)</f>
        <v>0</v>
      </c>
      <c r="N2677" s="42" t="n">
        <f aca="false">(L2677*H2677 + M2677*I2677) * K2677</f>
        <v>0</v>
      </c>
      <c r="O2677" s="43" t="n">
        <f aca="false">IF(A2677&lt;=$G$2, $D$2*(1-$D$3), 0)</f>
        <v>0</v>
      </c>
      <c r="P2677" s="44" t="n">
        <f aca="false">O2677*I2677*K2677</f>
        <v>0</v>
      </c>
    </row>
    <row r="2678" customFormat="false" ht="15" hidden="false" customHeight="false" outlineLevel="0" collapsed="false">
      <c r="A2678" s="4" t="n">
        <f aca="false">WORKDAY(A2677, 1)</f>
        <v>47631</v>
      </c>
      <c r="B2678" s="33" t="n">
        <f aca="false">DATE(2000, MONTH(A2678), DAY(A2678))</f>
        <v>36674</v>
      </c>
      <c r="C2678" s="33" t="n">
        <f aca="false">VLOOKUP(B2678, $R$9:$S$13, 2)</f>
        <v>36697</v>
      </c>
      <c r="D2678" s="34" t="n">
        <f aca="false">IF(OR(C2678=B2678, AND(C2678&lt;&gt;C2677, C2677&gt;B2677)), 1, 0)</f>
        <v>0</v>
      </c>
      <c r="E2678" s="4" t="n">
        <f aca="false" t="array" ref="E2678:E2678">INDEX($A$9:A2677, MAX(IF($D$9:D2677=1, ROW(D$9:$D2677)-ROW($D$9)+1, 0)))</f>
        <v>47562</v>
      </c>
      <c r="F2678" s="36" t="n">
        <f aca="false">(A2678-$A$2)/365.25</f>
        <v>10.2313483915127</v>
      </c>
      <c r="G2678" s="37" t="n">
        <f aca="false">INDEX('Default Prob'!$P$5:$P$14,MIN(1+_xlfn.IFNA(MATCH(F2678,'Default Prob'!$F$5:$F$14,1),0),COUNT('Default Prob'!$P$5:$P$14)))</f>
        <v>0.0473961358254833</v>
      </c>
      <c r="H2678" s="37" t="n">
        <f aca="false">H2677*EXP(-G2677*(F2678-F2677))</f>
        <v>0.658087741353668</v>
      </c>
      <c r="I2678" s="38" t="n">
        <f aca="false">H2677-H2678</f>
        <v>8.54013409371524E-005</v>
      </c>
      <c r="J2678" s="39" t="n">
        <f aca="false">INDEX('Default Prob'!$C$3:$C$20, _xlfn.IFNA(MATCH(F2678, 'Default Prob'!$B$3:$B$20, 1), 1))</f>
        <v>6E-005</v>
      </c>
      <c r="K2678" s="40" t="n">
        <f aca="false">1/((1+J2678)^F2678)</f>
        <v>0.99938632588723</v>
      </c>
      <c r="L2678" s="41" t="n">
        <f aca="false">IF(AND(D2678, A2678 &lt;= $G$2), $D$5*$D$2*(A2678-E2678)/365.25, 0)</f>
        <v>0</v>
      </c>
      <c r="M2678" s="41" t="n">
        <f aca="false">IF(A2678&lt;=$G$2, $D$5*$D$2*(A2678-E2678)/365.25, 0)</f>
        <v>0</v>
      </c>
      <c r="N2678" s="42" t="n">
        <f aca="false">(L2678*H2678 + M2678*I2678) * K2678</f>
        <v>0</v>
      </c>
      <c r="O2678" s="43" t="n">
        <f aca="false">IF(A2678&lt;=$G$2, $D$2*(1-$D$3), 0)</f>
        <v>0</v>
      </c>
      <c r="P2678" s="44" t="n">
        <f aca="false">O2678*I2678*K2678</f>
        <v>0</v>
      </c>
    </row>
    <row r="2679" customFormat="false" ht="15" hidden="false" customHeight="false" outlineLevel="0" collapsed="false">
      <c r="A2679" s="4" t="n">
        <f aca="false">WORKDAY(A2678, 1)</f>
        <v>47632</v>
      </c>
      <c r="B2679" s="33" t="n">
        <f aca="false">DATE(2000, MONTH(A2679), DAY(A2679))</f>
        <v>36675</v>
      </c>
      <c r="C2679" s="33" t="n">
        <f aca="false">VLOOKUP(B2679, $R$9:$S$13, 2)</f>
        <v>36697</v>
      </c>
      <c r="D2679" s="34" t="n">
        <f aca="false">IF(OR(C2679=B2679, AND(C2679&lt;&gt;C2678, C2678&gt;B2678)), 1, 0)</f>
        <v>0</v>
      </c>
      <c r="E2679" s="4" t="n">
        <f aca="false" t="array" ref="E2679:E2679">INDEX($A$9:A2678, MAX(IF($D$9:D2678=1, ROW(D$9:$D2678)-ROW($D$9)+1, 0)))</f>
        <v>47562</v>
      </c>
      <c r="F2679" s="36" t="n">
        <f aca="false">(A2679-$A$2)/365.25</f>
        <v>10.2340862422998</v>
      </c>
      <c r="G2679" s="37" t="n">
        <f aca="false">INDEX('Default Prob'!$P$5:$P$14,MIN(1+_xlfn.IFNA(MATCH(F2679,'Default Prob'!$F$5:$F$14,1),0),COUNT('Default Prob'!$P$5:$P$14)))</f>
        <v>0.0473961358254833</v>
      </c>
      <c r="H2679" s="37" t="n">
        <f aca="false">H2678*EXP(-G2678*(F2679-F2678))</f>
        <v>0.658002351093993</v>
      </c>
      <c r="I2679" s="38" t="n">
        <f aca="false">H2678-H2679</f>
        <v>8.53902596751333E-005</v>
      </c>
      <c r="J2679" s="39" t="n">
        <f aca="false">INDEX('Default Prob'!$C$3:$C$20, _xlfn.IFNA(MATCH(F2679, 'Default Prob'!$B$3:$B$20, 1), 1))</f>
        <v>6E-005</v>
      </c>
      <c r="K2679" s="40" t="n">
        <f aca="false">1/((1+J2679)^F2679)</f>
        <v>0.99938616172193</v>
      </c>
      <c r="L2679" s="41" t="n">
        <f aca="false">IF(AND(D2679, A2679 &lt;= $G$2), $D$5*$D$2*(A2679-E2679)/365.25, 0)</f>
        <v>0</v>
      </c>
      <c r="M2679" s="41" t="n">
        <f aca="false">IF(A2679&lt;=$G$2, $D$5*$D$2*(A2679-E2679)/365.25, 0)</f>
        <v>0</v>
      </c>
      <c r="N2679" s="42" t="n">
        <f aca="false">(L2679*H2679 + M2679*I2679) * K2679</f>
        <v>0</v>
      </c>
      <c r="O2679" s="43" t="n">
        <f aca="false">IF(A2679&lt;=$G$2, $D$2*(1-$D$3), 0)</f>
        <v>0</v>
      </c>
      <c r="P2679" s="44" t="n">
        <f aca="false">O2679*I2679*K2679</f>
        <v>0</v>
      </c>
    </row>
    <row r="2680" customFormat="false" ht="15" hidden="false" customHeight="false" outlineLevel="0" collapsed="false">
      <c r="A2680" s="4" t="n">
        <f aca="false">WORKDAY(A2679, 1)</f>
        <v>47633</v>
      </c>
      <c r="B2680" s="33" t="n">
        <f aca="false">DATE(2000, MONTH(A2680), DAY(A2680))</f>
        <v>36676</v>
      </c>
      <c r="C2680" s="33" t="n">
        <f aca="false">VLOOKUP(B2680, $R$9:$S$13, 2)</f>
        <v>36697</v>
      </c>
      <c r="D2680" s="34" t="n">
        <f aca="false">IF(OR(C2680=B2680, AND(C2680&lt;&gt;C2679, C2679&gt;B2679)), 1, 0)</f>
        <v>0</v>
      </c>
      <c r="E2680" s="4" t="n">
        <f aca="false" t="array" ref="E2680:E2680">INDEX($A$9:A2679, MAX(IF($D$9:D2679=1, ROW(D$9:$D2679)-ROW($D$9)+1, 0)))</f>
        <v>47562</v>
      </c>
      <c r="F2680" s="36" t="n">
        <f aca="false">(A2680-$A$2)/365.25</f>
        <v>10.2368240930869</v>
      </c>
      <c r="G2680" s="37" t="n">
        <f aca="false">INDEX('Default Prob'!$P$5:$P$14,MIN(1+_xlfn.IFNA(MATCH(F2680,'Default Prob'!$F$5:$F$14,1),0),COUNT('Default Prob'!$P$5:$P$14)))</f>
        <v>0.0473961358254833</v>
      </c>
      <c r="H2680" s="37" t="n">
        <f aca="false">H2679*EXP(-G2679*(F2680-F2679))</f>
        <v>0.657916971914142</v>
      </c>
      <c r="I2680" s="38" t="n">
        <f aca="false">H2679-H2680</f>
        <v>8.5379179850964E-005</v>
      </c>
      <c r="J2680" s="39" t="n">
        <f aca="false">INDEX('Default Prob'!$C$3:$C$20, _xlfn.IFNA(MATCH(F2680, 'Default Prob'!$B$3:$B$20, 1), 1))</f>
        <v>6E-005</v>
      </c>
      <c r="K2680" s="40" t="n">
        <f aca="false">1/((1+J2680)^F2680)</f>
        <v>0.999385997556657</v>
      </c>
      <c r="L2680" s="41" t="n">
        <f aca="false">IF(AND(D2680, A2680 &lt;= $G$2), $D$5*$D$2*(A2680-E2680)/365.25, 0)</f>
        <v>0</v>
      </c>
      <c r="M2680" s="41" t="n">
        <f aca="false">IF(A2680&lt;=$G$2, $D$5*$D$2*(A2680-E2680)/365.25, 0)</f>
        <v>0</v>
      </c>
      <c r="N2680" s="42" t="n">
        <f aca="false">(L2680*H2680 + M2680*I2680) * K2680</f>
        <v>0</v>
      </c>
      <c r="O2680" s="43" t="n">
        <f aca="false">IF(A2680&lt;=$G$2, $D$2*(1-$D$3), 0)</f>
        <v>0</v>
      </c>
      <c r="P2680" s="44" t="n">
        <f aca="false">O2680*I2680*K2680</f>
        <v>0</v>
      </c>
    </row>
    <row r="2681" customFormat="false" ht="15" hidden="false" customHeight="false" outlineLevel="0" collapsed="false">
      <c r="A2681" s="4" t="n">
        <f aca="false">WORKDAY(A2680, 1)</f>
        <v>47634</v>
      </c>
      <c r="B2681" s="33" t="n">
        <f aca="false">DATE(2000, MONTH(A2681), DAY(A2681))</f>
        <v>36677</v>
      </c>
      <c r="C2681" s="33" t="n">
        <f aca="false">VLOOKUP(B2681, $R$9:$S$13, 2)</f>
        <v>36697</v>
      </c>
      <c r="D2681" s="34" t="n">
        <f aca="false">IF(OR(C2681=B2681, AND(C2681&lt;&gt;C2680, C2680&gt;B2680)), 1, 0)</f>
        <v>0</v>
      </c>
      <c r="E2681" s="4" t="n">
        <f aca="false" t="array" ref="E2681:E2681">INDEX($A$9:A2680, MAX(IF($D$9:D2680=1, ROW(D$9:$D2680)-ROW($D$9)+1, 0)))</f>
        <v>47562</v>
      </c>
      <c r="F2681" s="36" t="n">
        <f aca="false">(A2681-$A$2)/365.25</f>
        <v>10.2395619438741</v>
      </c>
      <c r="G2681" s="37" t="n">
        <f aca="false">INDEX('Default Prob'!$P$5:$P$14,MIN(1+_xlfn.IFNA(MATCH(F2681,'Default Prob'!$F$5:$F$14,1),0),COUNT('Default Prob'!$P$5:$P$14)))</f>
        <v>0.0473961358254833</v>
      </c>
      <c r="H2681" s="37" t="n">
        <f aca="false">H2680*EXP(-G2680*(F2681-F2680))</f>
        <v>0.657831603812678</v>
      </c>
      <c r="I2681" s="38" t="n">
        <f aca="false">H2680-H2681</f>
        <v>8.53681014644225E-005</v>
      </c>
      <c r="J2681" s="39" t="n">
        <f aca="false">INDEX('Default Prob'!$C$3:$C$20, _xlfn.IFNA(MATCH(F2681, 'Default Prob'!$B$3:$B$20, 1), 1))</f>
        <v>6E-005</v>
      </c>
      <c r="K2681" s="40" t="n">
        <f aca="false">1/((1+J2681)^F2681)</f>
        <v>0.999385833391411</v>
      </c>
      <c r="L2681" s="41" t="n">
        <f aca="false">IF(AND(D2681, A2681 &lt;= $G$2), $D$5*$D$2*(A2681-E2681)/365.25, 0)</f>
        <v>0</v>
      </c>
      <c r="M2681" s="41" t="n">
        <f aca="false">IF(A2681&lt;=$G$2, $D$5*$D$2*(A2681-E2681)/365.25, 0)</f>
        <v>0</v>
      </c>
      <c r="N2681" s="42" t="n">
        <f aca="false">(L2681*H2681 + M2681*I2681) * K2681</f>
        <v>0</v>
      </c>
      <c r="O2681" s="43" t="n">
        <f aca="false">IF(A2681&lt;=$G$2, $D$2*(1-$D$3), 0)</f>
        <v>0</v>
      </c>
      <c r="P2681" s="44" t="n">
        <f aca="false">O2681*I2681*K2681</f>
        <v>0</v>
      </c>
    </row>
    <row r="2682" customFormat="false" ht="15" hidden="false" customHeight="false" outlineLevel="0" collapsed="false">
      <c r="A2682" s="4" t="n">
        <f aca="false">WORKDAY(A2681, 1)</f>
        <v>47637</v>
      </c>
      <c r="B2682" s="33" t="n">
        <f aca="false">DATE(2000, MONTH(A2682), DAY(A2682))</f>
        <v>36680</v>
      </c>
      <c r="C2682" s="33" t="n">
        <f aca="false">VLOOKUP(B2682, $R$9:$S$13, 2)</f>
        <v>36697</v>
      </c>
      <c r="D2682" s="34" t="n">
        <f aca="false">IF(OR(C2682=B2682, AND(C2682&lt;&gt;C2681, C2681&gt;B2681)), 1, 0)</f>
        <v>0</v>
      </c>
      <c r="E2682" s="4" t="n">
        <f aca="false" t="array" ref="E2682:E2682">INDEX($A$9:A2681, MAX(IF($D$9:D2681=1, ROW(D$9:$D2681)-ROW($D$9)+1, 0)))</f>
        <v>47562</v>
      </c>
      <c r="F2682" s="36" t="n">
        <f aca="false">(A2682-$A$2)/365.25</f>
        <v>10.2477754962355</v>
      </c>
      <c r="G2682" s="37" t="n">
        <f aca="false">INDEX('Default Prob'!$P$5:$P$14,MIN(1+_xlfn.IFNA(MATCH(F2682,'Default Prob'!$F$5:$F$14,1),0),COUNT('Default Prob'!$P$5:$P$14)))</f>
        <v>0.0473961358254833</v>
      </c>
      <c r="H2682" s="37" t="n">
        <f aca="false">H2681*EXP(-G2681*(F2682-F2681))</f>
        <v>0.657575565964229</v>
      </c>
      <c r="I2682" s="38" t="n">
        <f aca="false">H2681-H2682</f>
        <v>0.00025603784844852</v>
      </c>
      <c r="J2682" s="39" t="n">
        <f aca="false">INDEX('Default Prob'!$C$3:$C$20, _xlfn.IFNA(MATCH(F2682, 'Default Prob'!$B$3:$B$20, 1), 1))</f>
        <v>6E-005</v>
      </c>
      <c r="K2682" s="40" t="n">
        <f aca="false">1/((1+J2682)^F2682)</f>
        <v>0.999385340895835</v>
      </c>
      <c r="L2682" s="41" t="n">
        <f aca="false">IF(AND(D2682, A2682 &lt;= $G$2), $D$5*$D$2*(A2682-E2682)/365.25, 0)</f>
        <v>0</v>
      </c>
      <c r="M2682" s="41" t="n">
        <f aca="false">IF(A2682&lt;=$G$2, $D$5*$D$2*(A2682-E2682)/365.25, 0)</f>
        <v>0</v>
      </c>
      <c r="N2682" s="42" t="n">
        <f aca="false">(L2682*H2682 + M2682*I2682) * K2682</f>
        <v>0</v>
      </c>
      <c r="O2682" s="43" t="n">
        <f aca="false">IF(A2682&lt;=$G$2, $D$2*(1-$D$3), 0)</f>
        <v>0</v>
      </c>
      <c r="P2682" s="44" t="n">
        <f aca="false">O2682*I2682*K2682</f>
        <v>0</v>
      </c>
    </row>
    <row r="2683" customFormat="false" ht="15" hidden="false" customHeight="false" outlineLevel="0" collapsed="false">
      <c r="A2683" s="4" t="n">
        <f aca="false">WORKDAY(A2682, 1)</f>
        <v>47638</v>
      </c>
      <c r="B2683" s="33" t="n">
        <f aca="false">DATE(2000, MONTH(A2683), DAY(A2683))</f>
        <v>36681</v>
      </c>
      <c r="C2683" s="33" t="n">
        <f aca="false">VLOOKUP(B2683, $R$9:$S$13, 2)</f>
        <v>36697</v>
      </c>
      <c r="D2683" s="34" t="n">
        <f aca="false">IF(OR(C2683=B2683, AND(C2683&lt;&gt;C2682, C2682&gt;B2682)), 1, 0)</f>
        <v>0</v>
      </c>
      <c r="E2683" s="4" t="n">
        <f aca="false" t="array" ref="E2683:E2683">INDEX($A$9:A2682, MAX(IF($D$9:D2682=1, ROW(D$9:$D2682)-ROW($D$9)+1, 0)))</f>
        <v>47562</v>
      </c>
      <c r="F2683" s="36" t="n">
        <f aca="false">(A2683-$A$2)/365.25</f>
        <v>10.2505133470226</v>
      </c>
      <c r="G2683" s="37" t="n">
        <f aca="false">INDEX('Default Prob'!$P$5:$P$14,MIN(1+_xlfn.IFNA(MATCH(F2683,'Default Prob'!$F$5:$F$14,1),0),COUNT('Default Prob'!$P$5:$P$14)))</f>
        <v>0.0473961358254833</v>
      </c>
      <c r="H2683" s="37" t="n">
        <f aca="false">H2682*EXP(-G2682*(F2683-F2682))</f>
        <v>0.657490242161938</v>
      </c>
      <c r="I2683" s="38" t="n">
        <f aca="false">H2682-H2683</f>
        <v>8.5323802291426E-005</v>
      </c>
      <c r="J2683" s="39" t="n">
        <f aca="false">INDEX('Default Prob'!$C$3:$C$20, _xlfn.IFNA(MATCH(F2683, 'Default Prob'!$B$3:$B$20, 1), 1))</f>
        <v>6E-005</v>
      </c>
      <c r="K2683" s="40" t="n">
        <f aca="false">1/((1+J2683)^F2683)</f>
        <v>0.999385176730696</v>
      </c>
      <c r="L2683" s="41" t="n">
        <f aca="false">IF(AND(D2683, A2683 &lt;= $G$2), $D$5*$D$2*(A2683-E2683)/365.25, 0)</f>
        <v>0</v>
      </c>
      <c r="M2683" s="41" t="n">
        <f aca="false">IF(A2683&lt;=$G$2, $D$5*$D$2*(A2683-E2683)/365.25, 0)</f>
        <v>0</v>
      </c>
      <c r="N2683" s="42" t="n">
        <f aca="false">(L2683*H2683 + M2683*I2683) * K2683</f>
        <v>0</v>
      </c>
      <c r="O2683" s="43" t="n">
        <f aca="false">IF(A2683&lt;=$G$2, $D$2*(1-$D$3), 0)</f>
        <v>0</v>
      </c>
      <c r="P2683" s="44" t="n">
        <f aca="false">O2683*I2683*K2683</f>
        <v>0</v>
      </c>
    </row>
    <row r="2684" customFormat="false" ht="15" hidden="false" customHeight="false" outlineLevel="0" collapsed="false">
      <c r="A2684" s="4" t="n">
        <f aca="false">WORKDAY(A2683, 1)</f>
        <v>47639</v>
      </c>
      <c r="B2684" s="33" t="n">
        <f aca="false">DATE(2000, MONTH(A2684), DAY(A2684))</f>
        <v>36682</v>
      </c>
      <c r="C2684" s="33" t="n">
        <f aca="false">VLOOKUP(B2684, $R$9:$S$13, 2)</f>
        <v>36697</v>
      </c>
      <c r="D2684" s="34" t="n">
        <f aca="false">IF(OR(C2684=B2684, AND(C2684&lt;&gt;C2683, C2683&gt;B2683)), 1, 0)</f>
        <v>0</v>
      </c>
      <c r="E2684" s="4" t="n">
        <f aca="false" t="array" ref="E2684:E2684">INDEX($A$9:A2683, MAX(IF($D$9:D2683=1, ROW(D$9:$D2683)-ROW($D$9)+1, 0)))</f>
        <v>47562</v>
      </c>
      <c r="F2684" s="36" t="n">
        <f aca="false">(A2684-$A$2)/365.25</f>
        <v>10.2532511978097</v>
      </c>
      <c r="G2684" s="37" t="n">
        <f aca="false">INDEX('Default Prob'!$P$5:$P$14,MIN(1+_xlfn.IFNA(MATCH(F2684,'Default Prob'!$F$5:$F$14,1),0),COUNT('Default Prob'!$P$5:$P$14)))</f>
        <v>0.0473961358254833</v>
      </c>
      <c r="H2684" s="37" t="n">
        <f aca="false">H2683*EXP(-G2683*(F2684-F2683))</f>
        <v>0.657404929430847</v>
      </c>
      <c r="I2684" s="38" t="n">
        <f aca="false">H2683-H2684</f>
        <v>8.5312731090581E-005</v>
      </c>
      <c r="J2684" s="39" t="n">
        <f aca="false">INDEX('Default Prob'!$C$3:$C$20, _xlfn.IFNA(MATCH(F2684, 'Default Prob'!$B$3:$B$20, 1), 1))</f>
        <v>6E-005</v>
      </c>
      <c r="K2684" s="40" t="n">
        <f aca="false">1/((1+J2684)^F2684)</f>
        <v>0.999385012565585</v>
      </c>
      <c r="L2684" s="41" t="n">
        <f aca="false">IF(AND(D2684, A2684 &lt;= $G$2), $D$5*$D$2*(A2684-E2684)/365.25, 0)</f>
        <v>0</v>
      </c>
      <c r="M2684" s="41" t="n">
        <f aca="false">IF(A2684&lt;=$G$2, $D$5*$D$2*(A2684-E2684)/365.25, 0)</f>
        <v>0</v>
      </c>
      <c r="N2684" s="42" t="n">
        <f aca="false">(L2684*H2684 + M2684*I2684) * K2684</f>
        <v>0</v>
      </c>
      <c r="O2684" s="43" t="n">
        <f aca="false">IF(A2684&lt;=$G$2, $D$2*(1-$D$3), 0)</f>
        <v>0</v>
      </c>
      <c r="P2684" s="44" t="n">
        <f aca="false">O2684*I2684*K2684</f>
        <v>0</v>
      </c>
    </row>
    <row r="2685" customFormat="false" ht="15" hidden="false" customHeight="false" outlineLevel="0" collapsed="false">
      <c r="A2685" s="4" t="n">
        <f aca="false">WORKDAY(A2684, 1)</f>
        <v>47640</v>
      </c>
      <c r="B2685" s="33" t="n">
        <f aca="false">DATE(2000, MONTH(A2685), DAY(A2685))</f>
        <v>36683</v>
      </c>
      <c r="C2685" s="33" t="n">
        <f aca="false">VLOOKUP(B2685, $R$9:$S$13, 2)</f>
        <v>36697</v>
      </c>
      <c r="D2685" s="34" t="n">
        <f aca="false">IF(OR(C2685=B2685, AND(C2685&lt;&gt;C2684, C2684&gt;B2684)), 1, 0)</f>
        <v>0</v>
      </c>
      <c r="E2685" s="4" t="n">
        <f aca="false" t="array" ref="E2685:E2685">INDEX($A$9:A2684, MAX(IF($D$9:D2684=1, ROW(D$9:$D2684)-ROW($D$9)+1, 0)))</f>
        <v>47562</v>
      </c>
      <c r="F2685" s="36" t="n">
        <f aca="false">(A2685-$A$2)/365.25</f>
        <v>10.2559890485969</v>
      </c>
      <c r="G2685" s="37" t="n">
        <f aca="false">INDEX('Default Prob'!$P$5:$P$14,MIN(1+_xlfn.IFNA(MATCH(F2685,'Default Prob'!$F$5:$F$14,1),0),COUNT('Default Prob'!$P$5:$P$14)))</f>
        <v>0.0473961358254833</v>
      </c>
      <c r="H2685" s="37" t="n">
        <f aca="false">H2684*EXP(-G2684*(F2685-F2684))</f>
        <v>0.657319627769521</v>
      </c>
      <c r="I2685" s="38" t="n">
        <f aca="false">H2684-H2685</f>
        <v>8.53016613261426E-005</v>
      </c>
      <c r="J2685" s="39" t="n">
        <f aca="false">INDEX('Default Prob'!$C$3:$C$20, _xlfn.IFNA(MATCH(F2685, 'Default Prob'!$B$3:$B$20, 1), 1))</f>
        <v>6E-005</v>
      </c>
      <c r="K2685" s="40" t="n">
        <f aca="false">1/((1+J2685)^F2685)</f>
        <v>0.999384848400501</v>
      </c>
      <c r="L2685" s="41" t="n">
        <f aca="false">IF(AND(D2685, A2685 &lt;= $G$2), $D$5*$D$2*(A2685-E2685)/365.25, 0)</f>
        <v>0</v>
      </c>
      <c r="M2685" s="41" t="n">
        <f aca="false">IF(A2685&lt;=$G$2, $D$5*$D$2*(A2685-E2685)/365.25, 0)</f>
        <v>0</v>
      </c>
      <c r="N2685" s="42" t="n">
        <f aca="false">(L2685*H2685 + M2685*I2685) * K2685</f>
        <v>0</v>
      </c>
      <c r="O2685" s="43" t="n">
        <f aca="false">IF(A2685&lt;=$G$2, $D$2*(1-$D$3), 0)</f>
        <v>0</v>
      </c>
      <c r="P2685" s="44" t="n">
        <f aca="false">O2685*I2685*K2685</f>
        <v>0</v>
      </c>
    </row>
    <row r="2686" customFormat="false" ht="15" hidden="false" customHeight="false" outlineLevel="0" collapsed="false">
      <c r="A2686" s="4" t="n">
        <f aca="false">WORKDAY(A2685, 1)</f>
        <v>47641</v>
      </c>
      <c r="B2686" s="33" t="n">
        <f aca="false">DATE(2000, MONTH(A2686), DAY(A2686))</f>
        <v>36684</v>
      </c>
      <c r="C2686" s="33" t="n">
        <f aca="false">VLOOKUP(B2686, $R$9:$S$13, 2)</f>
        <v>36697</v>
      </c>
      <c r="D2686" s="34" t="n">
        <f aca="false">IF(OR(C2686=B2686, AND(C2686&lt;&gt;C2685, C2685&gt;B2685)), 1, 0)</f>
        <v>0</v>
      </c>
      <c r="E2686" s="4" t="n">
        <f aca="false" t="array" ref="E2686:E2686">INDEX($A$9:A2685, MAX(IF($D$9:D2685=1, ROW(D$9:$D2685)-ROW($D$9)+1, 0)))</f>
        <v>47562</v>
      </c>
      <c r="F2686" s="36" t="n">
        <f aca="false">(A2686-$A$2)/365.25</f>
        <v>10.258726899384</v>
      </c>
      <c r="G2686" s="37" t="n">
        <f aca="false">INDEX('Default Prob'!$P$5:$P$14,MIN(1+_xlfn.IFNA(MATCH(F2686,'Default Prob'!$F$5:$F$14,1),0),COUNT('Default Prob'!$P$5:$P$14)))</f>
        <v>0.0473961358254833</v>
      </c>
      <c r="H2686" s="37" t="n">
        <f aca="false">H2685*EXP(-G2685*(F2686-F2685))</f>
        <v>0.657234337176523</v>
      </c>
      <c r="I2686" s="38" t="n">
        <f aca="false">H2685-H2686</f>
        <v>8.52905929979997E-005</v>
      </c>
      <c r="J2686" s="39" t="n">
        <f aca="false">INDEX('Default Prob'!$C$3:$C$20, _xlfn.IFNA(MATCH(F2686, 'Default Prob'!$B$3:$B$20, 1), 1))</f>
        <v>6E-005</v>
      </c>
      <c r="K2686" s="40" t="n">
        <f aca="false">1/((1+J2686)^F2686)</f>
        <v>0.999384684235444</v>
      </c>
      <c r="L2686" s="41" t="n">
        <f aca="false">IF(AND(D2686, A2686 &lt;= $G$2), $D$5*$D$2*(A2686-E2686)/365.25, 0)</f>
        <v>0</v>
      </c>
      <c r="M2686" s="41" t="n">
        <f aca="false">IF(A2686&lt;=$G$2, $D$5*$D$2*(A2686-E2686)/365.25, 0)</f>
        <v>0</v>
      </c>
      <c r="N2686" s="42" t="n">
        <f aca="false">(L2686*H2686 + M2686*I2686) * K2686</f>
        <v>0</v>
      </c>
      <c r="O2686" s="43" t="n">
        <f aca="false">IF(A2686&lt;=$G$2, $D$2*(1-$D$3), 0)</f>
        <v>0</v>
      </c>
      <c r="P2686" s="44" t="n">
        <f aca="false">O2686*I2686*K2686</f>
        <v>0</v>
      </c>
    </row>
    <row r="2687" customFormat="false" ht="15" hidden="false" customHeight="false" outlineLevel="0" collapsed="false">
      <c r="A2687" s="4" t="n">
        <f aca="false">WORKDAY(A2686, 1)</f>
        <v>47644</v>
      </c>
      <c r="B2687" s="33" t="n">
        <f aca="false">DATE(2000, MONTH(A2687), DAY(A2687))</f>
        <v>36687</v>
      </c>
      <c r="C2687" s="33" t="n">
        <f aca="false">VLOOKUP(B2687, $R$9:$S$13, 2)</f>
        <v>36697</v>
      </c>
      <c r="D2687" s="34" t="n">
        <f aca="false">IF(OR(C2687=B2687, AND(C2687&lt;&gt;C2686, C2686&gt;B2686)), 1, 0)</f>
        <v>0</v>
      </c>
      <c r="E2687" s="4" t="n">
        <f aca="false" t="array" ref="E2687:E2687">INDEX($A$9:A2686, MAX(IF($D$9:D2686=1, ROW(D$9:$D2686)-ROW($D$9)+1, 0)))</f>
        <v>47562</v>
      </c>
      <c r="F2687" s="36" t="n">
        <f aca="false">(A2687-$A$2)/365.25</f>
        <v>10.2669404517454</v>
      </c>
      <c r="G2687" s="37" t="n">
        <f aca="false">INDEX('Default Prob'!$P$5:$P$14,MIN(1+_xlfn.IFNA(MATCH(F2687,'Default Prob'!$F$5:$F$14,1),0),COUNT('Default Prob'!$P$5:$P$14)))</f>
        <v>0.0473961358254833</v>
      </c>
      <c r="H2687" s="37" t="n">
        <f aca="false">H2686*EXP(-G2686*(F2687-F2686))</f>
        <v>0.656978531793136</v>
      </c>
      <c r="I2687" s="38" t="n">
        <f aca="false">H2686-H2687</f>
        <v>0.000255805383386654</v>
      </c>
      <c r="J2687" s="39" t="n">
        <f aca="false">INDEX('Default Prob'!$C$3:$C$20, _xlfn.IFNA(MATCH(F2687, 'Default Prob'!$B$3:$B$20, 1), 1))</f>
        <v>6E-005</v>
      </c>
      <c r="K2687" s="40" t="n">
        <f aca="false">1/((1+J2687)^F2687)</f>
        <v>0.999384191740434</v>
      </c>
      <c r="L2687" s="41" t="n">
        <f aca="false">IF(AND(D2687, A2687 &lt;= $G$2), $D$5*$D$2*(A2687-E2687)/365.25, 0)</f>
        <v>0</v>
      </c>
      <c r="M2687" s="41" t="n">
        <f aca="false">IF(A2687&lt;=$G$2, $D$5*$D$2*(A2687-E2687)/365.25, 0)</f>
        <v>0</v>
      </c>
      <c r="N2687" s="42" t="n">
        <f aca="false">(L2687*H2687 + M2687*I2687) * K2687</f>
        <v>0</v>
      </c>
      <c r="O2687" s="43" t="n">
        <f aca="false">IF(A2687&lt;=$G$2, $D$2*(1-$D$3), 0)</f>
        <v>0</v>
      </c>
      <c r="P2687" s="44" t="n">
        <f aca="false">O2687*I2687*K2687</f>
        <v>0</v>
      </c>
    </row>
    <row r="2688" customFormat="false" ht="15" hidden="false" customHeight="false" outlineLevel="0" collapsed="false">
      <c r="A2688" s="4" t="n">
        <f aca="false">WORKDAY(A2687, 1)</f>
        <v>47645</v>
      </c>
      <c r="B2688" s="33" t="n">
        <f aca="false">DATE(2000, MONTH(A2688), DAY(A2688))</f>
        <v>36688</v>
      </c>
      <c r="C2688" s="33" t="n">
        <f aca="false">VLOOKUP(B2688, $R$9:$S$13, 2)</f>
        <v>36697</v>
      </c>
      <c r="D2688" s="34" t="n">
        <f aca="false">IF(OR(C2688=B2688, AND(C2688&lt;&gt;C2687, C2687&gt;B2687)), 1, 0)</f>
        <v>0</v>
      </c>
      <c r="E2688" s="4" t="n">
        <f aca="false" t="array" ref="E2688:E2688">INDEX($A$9:A2687, MAX(IF($D$9:D2687=1, ROW(D$9:$D2687)-ROW($D$9)+1, 0)))</f>
        <v>47562</v>
      </c>
      <c r="F2688" s="36" t="n">
        <f aca="false">(A2688-$A$2)/365.25</f>
        <v>10.2696783025325</v>
      </c>
      <c r="G2688" s="37" t="n">
        <f aca="false">INDEX('Default Prob'!$P$5:$P$14,MIN(1+_xlfn.IFNA(MATCH(F2688,'Default Prob'!$F$5:$F$14,1),0),COUNT('Default Prob'!$P$5:$P$14)))</f>
        <v>0.0473961358254833</v>
      </c>
      <c r="H2688" s="37" t="n">
        <f aca="false">H2687*EXP(-G2687*(F2688-F2687))</f>
        <v>0.656893285459091</v>
      </c>
      <c r="I2688" s="38" t="n">
        <f aca="false">H2687-H2688</f>
        <v>8.52463340456078E-005</v>
      </c>
      <c r="J2688" s="39" t="n">
        <f aca="false">INDEX('Default Prob'!$C$3:$C$20, _xlfn.IFNA(MATCH(F2688, 'Default Prob'!$B$3:$B$20, 1), 1))</f>
        <v>6E-005</v>
      </c>
      <c r="K2688" s="40" t="n">
        <f aca="false">1/((1+J2688)^F2688)</f>
        <v>0.999384027575485</v>
      </c>
      <c r="L2688" s="41" t="n">
        <f aca="false">IF(AND(D2688, A2688 &lt;= $G$2), $D$5*$D$2*(A2688-E2688)/365.25, 0)</f>
        <v>0</v>
      </c>
      <c r="M2688" s="41" t="n">
        <f aca="false">IF(A2688&lt;=$G$2, $D$5*$D$2*(A2688-E2688)/365.25, 0)</f>
        <v>0</v>
      </c>
      <c r="N2688" s="42" t="n">
        <f aca="false">(L2688*H2688 + M2688*I2688) * K2688</f>
        <v>0</v>
      </c>
      <c r="O2688" s="43" t="n">
        <f aca="false">IF(A2688&lt;=$G$2, $D$2*(1-$D$3), 0)</f>
        <v>0</v>
      </c>
      <c r="P2688" s="44" t="n">
        <f aca="false">O2688*I2688*K2688</f>
        <v>0</v>
      </c>
    </row>
    <row r="2689" customFormat="false" ht="15" hidden="false" customHeight="false" outlineLevel="0" collapsed="false">
      <c r="A2689" s="4" t="n">
        <f aca="false">WORKDAY(A2688, 1)</f>
        <v>47646</v>
      </c>
      <c r="B2689" s="33" t="n">
        <f aca="false">DATE(2000, MONTH(A2689), DAY(A2689))</f>
        <v>36689</v>
      </c>
      <c r="C2689" s="33" t="n">
        <f aca="false">VLOOKUP(B2689, $R$9:$S$13, 2)</f>
        <v>36697</v>
      </c>
      <c r="D2689" s="34" t="n">
        <f aca="false">IF(OR(C2689=B2689, AND(C2689&lt;&gt;C2688, C2688&gt;B2688)), 1, 0)</f>
        <v>0</v>
      </c>
      <c r="E2689" s="4" t="n">
        <f aca="false" t="array" ref="E2689:E2689">INDEX($A$9:A2688, MAX(IF($D$9:D2688=1, ROW(D$9:$D2688)-ROW($D$9)+1, 0)))</f>
        <v>47562</v>
      </c>
      <c r="F2689" s="36" t="n">
        <f aca="false">(A2689-$A$2)/365.25</f>
        <v>10.2724161533196</v>
      </c>
      <c r="G2689" s="37" t="n">
        <f aca="false">INDEX('Default Prob'!$P$5:$P$14,MIN(1+_xlfn.IFNA(MATCH(F2689,'Default Prob'!$F$5:$F$14,1),0),COUNT('Default Prob'!$P$5:$P$14)))</f>
        <v>0.0473961358254833</v>
      </c>
      <c r="H2689" s="37" t="n">
        <f aca="false">H2688*EXP(-G2688*(F2689-F2688))</f>
        <v>0.656808050186194</v>
      </c>
      <c r="I2689" s="38" t="n">
        <f aca="false">H2688-H2689</f>
        <v>8.5235272896611E-005</v>
      </c>
      <c r="J2689" s="39" t="n">
        <f aca="false">INDEX('Default Prob'!$C$3:$C$20, _xlfn.IFNA(MATCH(F2689, 'Default Prob'!$B$3:$B$20, 1), 1))</f>
        <v>6E-005</v>
      </c>
      <c r="K2689" s="40" t="n">
        <f aca="false">1/((1+J2689)^F2689)</f>
        <v>0.999383863410562</v>
      </c>
      <c r="L2689" s="41" t="n">
        <f aca="false">IF(AND(D2689, A2689 &lt;= $G$2), $D$5*$D$2*(A2689-E2689)/365.25, 0)</f>
        <v>0</v>
      </c>
      <c r="M2689" s="41" t="n">
        <f aca="false">IF(A2689&lt;=$G$2, $D$5*$D$2*(A2689-E2689)/365.25, 0)</f>
        <v>0</v>
      </c>
      <c r="N2689" s="42" t="n">
        <f aca="false">(L2689*H2689 + M2689*I2689) * K2689</f>
        <v>0</v>
      </c>
      <c r="O2689" s="43" t="n">
        <f aca="false">IF(A2689&lt;=$G$2, $D$2*(1-$D$3), 0)</f>
        <v>0</v>
      </c>
      <c r="P2689" s="44" t="n">
        <f aca="false">O2689*I2689*K2689</f>
        <v>0</v>
      </c>
    </row>
    <row r="2690" customFormat="false" ht="15" hidden="false" customHeight="false" outlineLevel="0" collapsed="false">
      <c r="A2690" s="4" t="n">
        <f aca="false">WORKDAY(A2689, 1)</f>
        <v>47647</v>
      </c>
      <c r="B2690" s="33" t="n">
        <f aca="false">DATE(2000, MONTH(A2690), DAY(A2690))</f>
        <v>36690</v>
      </c>
      <c r="C2690" s="33" t="n">
        <f aca="false">VLOOKUP(B2690, $R$9:$S$13, 2)</f>
        <v>36697</v>
      </c>
      <c r="D2690" s="34" t="n">
        <f aca="false">IF(OR(C2690=B2690, AND(C2690&lt;&gt;C2689, C2689&gt;B2689)), 1, 0)</f>
        <v>0</v>
      </c>
      <c r="E2690" s="4" t="n">
        <f aca="false" t="array" ref="E2690:E2690">INDEX($A$9:A2689, MAX(IF($D$9:D2689=1, ROW(D$9:$D2689)-ROW($D$9)+1, 0)))</f>
        <v>47562</v>
      </c>
      <c r="F2690" s="36" t="n">
        <f aca="false">(A2690-$A$2)/365.25</f>
        <v>10.2751540041068</v>
      </c>
      <c r="G2690" s="37" t="n">
        <f aca="false">INDEX('Default Prob'!$P$5:$P$14,MIN(1+_xlfn.IFNA(MATCH(F2690,'Default Prob'!$F$5:$F$14,1),0),COUNT('Default Prob'!$P$5:$P$14)))</f>
        <v>0.0473961358254833</v>
      </c>
      <c r="H2690" s="37" t="n">
        <f aca="false">H2689*EXP(-G2689*(F2690-F2689))</f>
        <v>0.656722825973011</v>
      </c>
      <c r="I2690" s="38" t="n">
        <f aca="false">H2689-H2690</f>
        <v>8.52242131827996E-005</v>
      </c>
      <c r="J2690" s="39" t="n">
        <f aca="false">INDEX('Default Prob'!$C$3:$C$20, _xlfn.IFNA(MATCH(F2690, 'Default Prob'!$B$3:$B$20, 1), 1))</f>
        <v>6E-005</v>
      </c>
      <c r="K2690" s="40" t="n">
        <f aca="false">1/((1+J2690)^F2690)</f>
        <v>0.999383699245667</v>
      </c>
      <c r="L2690" s="41" t="n">
        <f aca="false">IF(AND(D2690, A2690 &lt;= $G$2), $D$5*$D$2*(A2690-E2690)/365.25, 0)</f>
        <v>0</v>
      </c>
      <c r="M2690" s="41" t="n">
        <f aca="false">IF(A2690&lt;=$G$2, $D$5*$D$2*(A2690-E2690)/365.25, 0)</f>
        <v>0</v>
      </c>
      <c r="N2690" s="42" t="n">
        <f aca="false">(L2690*H2690 + M2690*I2690) * K2690</f>
        <v>0</v>
      </c>
      <c r="O2690" s="43" t="n">
        <f aca="false">IF(A2690&lt;=$G$2, $D$2*(1-$D$3), 0)</f>
        <v>0</v>
      </c>
      <c r="P2690" s="44" t="n">
        <f aca="false">O2690*I2690*K2690</f>
        <v>0</v>
      </c>
    </row>
    <row r="2691" customFormat="false" ht="15" hidden="false" customHeight="false" outlineLevel="0" collapsed="false">
      <c r="A2691" s="4" t="n">
        <f aca="false">WORKDAY(A2690, 1)</f>
        <v>47648</v>
      </c>
      <c r="B2691" s="33" t="n">
        <f aca="false">DATE(2000, MONTH(A2691), DAY(A2691))</f>
        <v>36691</v>
      </c>
      <c r="C2691" s="33" t="n">
        <f aca="false">VLOOKUP(B2691, $R$9:$S$13, 2)</f>
        <v>36697</v>
      </c>
      <c r="D2691" s="34" t="n">
        <f aca="false">IF(OR(C2691=B2691, AND(C2691&lt;&gt;C2690, C2690&gt;B2690)), 1, 0)</f>
        <v>0</v>
      </c>
      <c r="E2691" s="4" t="n">
        <f aca="false" t="array" ref="E2691:E2691">INDEX($A$9:A2690, MAX(IF($D$9:D2690=1, ROW(D$9:$D2690)-ROW($D$9)+1, 0)))</f>
        <v>47562</v>
      </c>
      <c r="F2691" s="36" t="n">
        <f aca="false">(A2691-$A$2)/365.25</f>
        <v>10.2778918548939</v>
      </c>
      <c r="G2691" s="37" t="n">
        <f aca="false">INDEX('Default Prob'!$P$5:$P$14,MIN(1+_xlfn.IFNA(MATCH(F2691,'Default Prob'!$F$5:$F$14,1),0),COUNT('Default Prob'!$P$5:$P$14)))</f>
        <v>0.0473961358254833</v>
      </c>
      <c r="H2691" s="37" t="n">
        <f aca="false">H2690*EXP(-G2690*(F2691-F2690))</f>
        <v>0.656637612818107</v>
      </c>
      <c r="I2691" s="38" t="n">
        <f aca="false">H2690-H2691</f>
        <v>8.52131549040625E-005</v>
      </c>
      <c r="J2691" s="39" t="n">
        <f aca="false">INDEX('Default Prob'!$C$3:$C$20, _xlfn.IFNA(MATCH(F2691, 'Default Prob'!$B$3:$B$20, 1), 1))</f>
        <v>6E-005</v>
      </c>
      <c r="K2691" s="40" t="n">
        <f aca="false">1/((1+J2691)^F2691)</f>
        <v>0.999383535080798</v>
      </c>
      <c r="L2691" s="41" t="n">
        <f aca="false">IF(AND(D2691, A2691 &lt;= $G$2), $D$5*$D$2*(A2691-E2691)/365.25, 0)</f>
        <v>0</v>
      </c>
      <c r="M2691" s="41" t="n">
        <f aca="false">IF(A2691&lt;=$G$2, $D$5*$D$2*(A2691-E2691)/365.25, 0)</f>
        <v>0</v>
      </c>
      <c r="N2691" s="42" t="n">
        <f aca="false">(L2691*H2691 + M2691*I2691) * K2691</f>
        <v>0</v>
      </c>
      <c r="O2691" s="43" t="n">
        <f aca="false">IF(A2691&lt;=$G$2, $D$2*(1-$D$3), 0)</f>
        <v>0</v>
      </c>
      <c r="P2691" s="44" t="n">
        <f aca="false">O2691*I2691*K2691</f>
        <v>0</v>
      </c>
    </row>
    <row r="2692" customFormat="false" ht="15" hidden="false" customHeight="false" outlineLevel="0" collapsed="false">
      <c r="A2692" s="4" t="n">
        <f aca="false">WORKDAY(A2691, 1)</f>
        <v>47651</v>
      </c>
      <c r="B2692" s="33" t="n">
        <f aca="false">DATE(2000, MONTH(A2692), DAY(A2692))</f>
        <v>36694</v>
      </c>
      <c r="C2692" s="33" t="n">
        <f aca="false">VLOOKUP(B2692, $R$9:$S$13, 2)</f>
        <v>36697</v>
      </c>
      <c r="D2692" s="34" t="n">
        <f aca="false">IF(OR(C2692=B2692, AND(C2692&lt;&gt;C2691, C2691&gt;B2691)), 1, 0)</f>
        <v>0</v>
      </c>
      <c r="E2692" s="4" t="n">
        <f aca="false" t="array" ref="E2692:E2692">INDEX($A$9:A2691, MAX(IF($D$9:D2691=1, ROW(D$9:$D2691)-ROW($D$9)+1, 0)))</f>
        <v>47562</v>
      </c>
      <c r="F2692" s="36" t="n">
        <f aca="false">(A2692-$A$2)/365.25</f>
        <v>10.2861054072553</v>
      </c>
      <c r="G2692" s="37" t="n">
        <f aca="false">INDEX('Default Prob'!$P$5:$P$14,MIN(1+_xlfn.IFNA(MATCH(F2692,'Default Prob'!$F$5:$F$14,1),0),COUNT('Default Prob'!$P$5:$P$14)))</f>
        <v>0.0473961358254833</v>
      </c>
      <c r="H2692" s="37" t="n">
        <f aca="false">H2691*EXP(-G2691*(F2692-F2691))</f>
        <v>0.65638203968872</v>
      </c>
      <c r="I2692" s="38" t="n">
        <f aca="false">H2691-H2692</f>
        <v>0.000255573129387288</v>
      </c>
      <c r="J2692" s="39" t="n">
        <f aca="false">INDEX('Default Prob'!$C$3:$C$20, _xlfn.IFNA(MATCH(F2692, 'Default Prob'!$B$3:$B$20, 1), 1))</f>
        <v>6E-005</v>
      </c>
      <c r="K2692" s="40" t="n">
        <f aca="false">1/((1+J2692)^F2692)</f>
        <v>0.999383042586354</v>
      </c>
      <c r="L2692" s="41" t="n">
        <f aca="false">IF(AND(D2692, A2692 &lt;= $G$2), $D$5*$D$2*(A2692-E2692)/365.25, 0)</f>
        <v>0</v>
      </c>
      <c r="M2692" s="41" t="n">
        <f aca="false">IF(A2692&lt;=$G$2, $D$5*$D$2*(A2692-E2692)/365.25, 0)</f>
        <v>0</v>
      </c>
      <c r="N2692" s="42" t="n">
        <f aca="false">(L2692*H2692 + M2692*I2692) * K2692</f>
        <v>0</v>
      </c>
      <c r="O2692" s="43" t="n">
        <f aca="false">IF(A2692&lt;=$G$2, $D$2*(1-$D$3), 0)</f>
        <v>0</v>
      </c>
      <c r="P2692" s="44" t="n">
        <f aca="false">O2692*I2692*K2692</f>
        <v>0</v>
      </c>
    </row>
    <row r="2693" customFormat="false" ht="15" hidden="false" customHeight="false" outlineLevel="0" collapsed="false">
      <c r="A2693" s="4" t="n">
        <f aca="false">WORKDAY(A2692, 1)</f>
        <v>47652</v>
      </c>
      <c r="B2693" s="33" t="n">
        <f aca="false">DATE(2000, MONTH(A2693), DAY(A2693))</f>
        <v>36695</v>
      </c>
      <c r="C2693" s="33" t="n">
        <f aca="false">VLOOKUP(B2693, $R$9:$S$13, 2)</f>
        <v>36697</v>
      </c>
      <c r="D2693" s="34" t="n">
        <f aca="false">IF(OR(C2693=B2693, AND(C2693&lt;&gt;C2692, C2692&gt;B2692)), 1, 0)</f>
        <v>0</v>
      </c>
      <c r="E2693" s="4" t="n">
        <f aca="false" t="array" ref="E2693:E2693">INDEX($A$9:A2692, MAX(IF($D$9:D2692=1, ROW(D$9:$D2692)-ROW($D$9)+1, 0)))</f>
        <v>47562</v>
      </c>
      <c r="F2693" s="36" t="n">
        <f aca="false">(A2693-$A$2)/365.25</f>
        <v>10.2888432580424</v>
      </c>
      <c r="G2693" s="37" t="n">
        <f aca="false">INDEX('Default Prob'!$P$5:$P$14,MIN(1+_xlfn.IFNA(MATCH(F2693,'Default Prob'!$F$5:$F$14,1),0),COUNT('Default Prob'!$P$5:$P$14)))</f>
        <v>0.0473961358254833</v>
      </c>
      <c r="H2693" s="37" t="n">
        <f aca="false">H2692*EXP(-G2692*(F2693-F2692))</f>
        <v>0.656296870752584</v>
      </c>
      <c r="I2693" s="38" t="n">
        <f aca="false">H2692-H2693</f>
        <v>8.51689361358599E-005</v>
      </c>
      <c r="J2693" s="39" t="n">
        <f aca="false">INDEX('Default Prob'!$C$3:$C$20, _xlfn.IFNA(MATCH(F2693, 'Default Prob'!$B$3:$B$20, 1), 1))</f>
        <v>6E-005</v>
      </c>
      <c r="K2693" s="40" t="n">
        <f aca="false">1/((1+J2693)^F2693)</f>
        <v>0.999382878421594</v>
      </c>
      <c r="L2693" s="41" t="n">
        <f aca="false">IF(AND(D2693, A2693 &lt;= $G$2), $D$5*$D$2*(A2693-E2693)/365.25, 0)</f>
        <v>0</v>
      </c>
      <c r="M2693" s="41" t="n">
        <f aca="false">IF(A2693&lt;=$G$2, $D$5*$D$2*(A2693-E2693)/365.25, 0)</f>
        <v>0</v>
      </c>
      <c r="N2693" s="42" t="n">
        <f aca="false">(L2693*H2693 + M2693*I2693) * K2693</f>
        <v>0</v>
      </c>
      <c r="O2693" s="43" t="n">
        <f aca="false">IF(A2693&lt;=$G$2, $D$2*(1-$D$3), 0)</f>
        <v>0</v>
      </c>
      <c r="P2693" s="44" t="n">
        <f aca="false">O2693*I2693*K2693</f>
        <v>0</v>
      </c>
    </row>
    <row r="2694" customFormat="false" ht="15" hidden="false" customHeight="false" outlineLevel="0" collapsed="false">
      <c r="A2694" s="4" t="n">
        <f aca="false">WORKDAY(A2693, 1)</f>
        <v>47653</v>
      </c>
      <c r="B2694" s="33" t="n">
        <f aca="false">DATE(2000, MONTH(A2694), DAY(A2694))</f>
        <v>36696</v>
      </c>
      <c r="C2694" s="33" t="n">
        <f aca="false">VLOOKUP(B2694, $R$9:$S$13, 2)</f>
        <v>36697</v>
      </c>
      <c r="D2694" s="34" t="n">
        <f aca="false">IF(OR(C2694=B2694, AND(C2694&lt;&gt;C2693, C2693&gt;B2693)), 1, 0)</f>
        <v>0</v>
      </c>
      <c r="E2694" s="4" t="n">
        <f aca="false" t="array" ref="E2694:E2694">INDEX($A$9:A2693, MAX(IF($D$9:D2693=1, ROW(D$9:$D2693)-ROW($D$9)+1, 0)))</f>
        <v>47562</v>
      </c>
      <c r="F2694" s="36" t="n">
        <f aca="false">(A2694-$A$2)/365.25</f>
        <v>10.2915811088296</v>
      </c>
      <c r="G2694" s="37" t="n">
        <f aca="false">INDEX('Default Prob'!$P$5:$P$14,MIN(1+_xlfn.IFNA(MATCH(F2694,'Default Prob'!$F$5:$F$14,1),0),COUNT('Default Prob'!$P$5:$P$14)))</f>
        <v>0.0473961358254833</v>
      </c>
      <c r="H2694" s="37" t="n">
        <f aca="false">H2693*EXP(-G2693*(F2694-F2693))</f>
        <v>0.656211712867554</v>
      </c>
      <c r="I2694" s="38" t="n">
        <f aca="false">H2693-H2694</f>
        <v>8.51578850294965E-005</v>
      </c>
      <c r="J2694" s="39" t="n">
        <f aca="false">INDEX('Default Prob'!$C$3:$C$20, _xlfn.IFNA(MATCH(F2694, 'Default Prob'!$B$3:$B$20, 1), 1))</f>
        <v>6E-005</v>
      </c>
      <c r="K2694" s="40" t="n">
        <f aca="false">1/((1+J2694)^F2694)</f>
        <v>0.99938271425686</v>
      </c>
      <c r="L2694" s="41" t="n">
        <f aca="false">IF(AND(D2694, A2694 &lt;= $G$2), $D$5*$D$2*(A2694-E2694)/365.25, 0)</f>
        <v>0</v>
      </c>
      <c r="M2694" s="41" t="n">
        <f aca="false">IF(A2694&lt;=$G$2, $D$5*$D$2*(A2694-E2694)/365.25, 0)</f>
        <v>0</v>
      </c>
      <c r="N2694" s="42" t="n">
        <f aca="false">(L2694*H2694 + M2694*I2694) * K2694</f>
        <v>0</v>
      </c>
      <c r="O2694" s="43" t="n">
        <f aca="false">IF(A2694&lt;=$G$2, $D$2*(1-$D$3), 0)</f>
        <v>0</v>
      </c>
      <c r="P2694" s="44" t="n">
        <f aca="false">O2694*I2694*K2694</f>
        <v>0</v>
      </c>
    </row>
    <row r="2695" customFormat="false" ht="15" hidden="false" customHeight="false" outlineLevel="0" collapsed="false">
      <c r="A2695" s="4" t="n">
        <f aca="false">WORKDAY(A2694, 1)</f>
        <v>47654</v>
      </c>
      <c r="B2695" s="33" t="n">
        <f aca="false">DATE(2000, MONTH(A2695), DAY(A2695))</f>
        <v>36697</v>
      </c>
      <c r="C2695" s="33" t="n">
        <f aca="false">VLOOKUP(B2695, $R$9:$S$13, 2)</f>
        <v>36697</v>
      </c>
      <c r="D2695" s="34" t="n">
        <f aca="false">IF(OR(C2695=B2695, AND(C2695&lt;&gt;C2694, C2694&gt;B2694)), 1, 0)</f>
        <v>1</v>
      </c>
      <c r="E2695" s="4" t="n">
        <f aca="false" t="array" ref="E2695:E2695">INDEX($A$9:A2694, MAX(IF($D$9:D2694=1, ROW(D$9:$D2694)-ROW($D$9)+1, 0)))</f>
        <v>47562</v>
      </c>
      <c r="F2695" s="36" t="n">
        <f aca="false">(A2695-$A$2)/365.25</f>
        <v>10.2943189596167</v>
      </c>
      <c r="G2695" s="37" t="n">
        <f aca="false">INDEX('Default Prob'!$P$5:$P$14,MIN(1+_xlfn.IFNA(MATCH(F2695,'Default Prob'!$F$5:$F$14,1),0),COUNT('Default Prob'!$P$5:$P$14)))</f>
        <v>0.0473961358254833</v>
      </c>
      <c r="H2695" s="37" t="n">
        <f aca="false">H2694*EXP(-G2694*(F2695-F2694))</f>
        <v>0.656126566032197</v>
      </c>
      <c r="I2695" s="38" t="n">
        <f aca="false">H2694-H2695</f>
        <v>8.51468353572082E-005</v>
      </c>
      <c r="J2695" s="39" t="n">
        <f aca="false">INDEX('Default Prob'!$C$3:$C$20, _xlfn.IFNA(MATCH(F2695, 'Default Prob'!$B$3:$B$20, 1), 1))</f>
        <v>6E-005</v>
      </c>
      <c r="K2695" s="40" t="n">
        <f aca="false">1/((1+J2695)^F2695)</f>
        <v>0.999382550092153</v>
      </c>
      <c r="L2695" s="41" t="n">
        <f aca="false">IF(AND(D2695, A2695 &lt;= $G$2), $D$5*$D$2*(A2695-E2695)/365.25, 0)</f>
        <v>0</v>
      </c>
      <c r="M2695" s="41" t="n">
        <f aca="false">IF(A2695&lt;=$G$2, $D$5*$D$2*(A2695-E2695)/365.25, 0)</f>
        <v>0</v>
      </c>
      <c r="N2695" s="42" t="n">
        <f aca="false">(L2695*H2695 + M2695*I2695) * K2695</f>
        <v>0</v>
      </c>
      <c r="O2695" s="43" t="n">
        <f aca="false">IF(A2695&lt;=$G$2, $D$2*(1-$D$3), 0)</f>
        <v>0</v>
      </c>
      <c r="P2695" s="44" t="n">
        <f aca="false">O2695*I2695*K2695</f>
        <v>0</v>
      </c>
    </row>
    <row r="2696" customFormat="false" ht="15" hidden="false" customHeight="false" outlineLevel="0" collapsed="false">
      <c r="A2696" s="4" t="n">
        <f aca="false">WORKDAY(A2695, 1)</f>
        <v>47655</v>
      </c>
      <c r="B2696" s="33" t="n">
        <f aca="false">DATE(2000, MONTH(A2696), DAY(A2696))</f>
        <v>36698</v>
      </c>
      <c r="C2696" s="33" t="n">
        <f aca="false">VLOOKUP(B2696, $R$9:$S$13, 2)</f>
        <v>36789</v>
      </c>
      <c r="D2696" s="34" t="n">
        <f aca="false">IF(OR(C2696=B2696, AND(C2696&lt;&gt;C2695, C2695&gt;B2695)), 1, 0)</f>
        <v>0</v>
      </c>
      <c r="E2696" s="4" t="n">
        <f aca="false" t="array" ref="E2696:E2696">INDEX($A$9:A2695, MAX(IF($D$9:D2695=1, ROW(D$9:$D2695)-ROW($D$9)+1, 0)))</f>
        <v>47654</v>
      </c>
      <c r="F2696" s="36" t="n">
        <f aca="false">(A2696-$A$2)/365.25</f>
        <v>10.2970568104038</v>
      </c>
      <c r="G2696" s="37" t="n">
        <f aca="false">INDEX('Default Prob'!$P$5:$P$14,MIN(1+_xlfn.IFNA(MATCH(F2696,'Default Prob'!$F$5:$F$14,1),0),COUNT('Default Prob'!$P$5:$P$14)))</f>
        <v>0.0473961358254833</v>
      </c>
      <c r="H2696" s="37" t="n">
        <f aca="false">H2695*EXP(-G2695*(F2696-F2695))</f>
        <v>0.656041430245079</v>
      </c>
      <c r="I2696" s="38" t="n">
        <f aca="false">H2695-H2696</f>
        <v>8.5135787118551E-005</v>
      </c>
      <c r="J2696" s="39" t="n">
        <f aca="false">INDEX('Default Prob'!$C$3:$C$20, _xlfn.IFNA(MATCH(F2696, 'Default Prob'!$B$3:$B$20, 1), 1))</f>
        <v>6E-005</v>
      </c>
      <c r="K2696" s="40" t="n">
        <f aca="false">1/((1+J2696)^F2696)</f>
        <v>0.999382385927474</v>
      </c>
      <c r="L2696" s="41" t="n">
        <f aca="false">IF(AND(D2696, A2696 &lt;= $G$2), $D$5*$D$2*(A2696-E2696)/365.25, 0)</f>
        <v>0</v>
      </c>
      <c r="M2696" s="41" t="n">
        <f aca="false">IF(A2696&lt;=$G$2, $D$5*$D$2*(A2696-E2696)/365.25, 0)</f>
        <v>0</v>
      </c>
      <c r="N2696" s="42" t="n">
        <f aca="false">(L2696*H2696 + M2696*I2696) * K2696</f>
        <v>0</v>
      </c>
      <c r="O2696" s="43" t="n">
        <f aca="false">IF(A2696&lt;=$G$2, $D$2*(1-$D$3), 0)</f>
        <v>0</v>
      </c>
      <c r="P2696" s="44" t="n">
        <f aca="false">O2696*I2696*K2696</f>
        <v>0</v>
      </c>
    </row>
    <row r="2697" customFormat="false" ht="15" hidden="false" customHeight="false" outlineLevel="0" collapsed="false">
      <c r="A2697" s="4" t="n">
        <f aca="false">WORKDAY(A2696, 1)</f>
        <v>47658</v>
      </c>
      <c r="B2697" s="33" t="n">
        <f aca="false">DATE(2000, MONTH(A2697), DAY(A2697))</f>
        <v>36701</v>
      </c>
      <c r="C2697" s="33" t="n">
        <f aca="false">VLOOKUP(B2697, $R$9:$S$13, 2)</f>
        <v>36789</v>
      </c>
      <c r="D2697" s="34" t="n">
        <f aca="false">IF(OR(C2697=B2697, AND(C2697&lt;&gt;C2696, C2696&gt;B2696)), 1, 0)</f>
        <v>0</v>
      </c>
      <c r="E2697" s="4" t="n">
        <f aca="false" t="array" ref="E2697:E2697">INDEX($A$9:A2696, MAX(IF($D$9:D2696=1, ROW(D$9:$D2696)-ROW($D$9)+1, 0)))</f>
        <v>47654</v>
      </c>
      <c r="F2697" s="36" t="n">
        <f aca="false">(A2697-$A$2)/365.25</f>
        <v>10.3052703627652</v>
      </c>
      <c r="G2697" s="37" t="n">
        <f aca="false">INDEX('Default Prob'!$P$5:$P$14,MIN(1+_xlfn.IFNA(MATCH(F2697,'Default Prob'!$F$5:$F$14,1),0),COUNT('Default Prob'!$P$5:$P$14)))</f>
        <v>0.0473961358254833</v>
      </c>
      <c r="H2697" s="37" t="n">
        <f aca="false">H2696*EXP(-G2696*(F2697-F2696))</f>
        <v>0.65578608915882</v>
      </c>
      <c r="I2697" s="38" t="n">
        <f aca="false">H2696-H2697</f>
        <v>0.00025534108625902</v>
      </c>
      <c r="J2697" s="39" t="n">
        <f aca="false">INDEX('Default Prob'!$C$3:$C$20, _xlfn.IFNA(MATCH(F2697, 'Default Prob'!$B$3:$B$20, 1), 1))</f>
        <v>6E-005</v>
      </c>
      <c r="K2697" s="40" t="n">
        <f aca="false">1/((1+J2697)^F2697)</f>
        <v>0.999381893433597</v>
      </c>
      <c r="L2697" s="41" t="n">
        <f aca="false">IF(AND(D2697, A2697 &lt;= $G$2), $D$5*$D$2*(A2697-E2697)/365.25, 0)</f>
        <v>0</v>
      </c>
      <c r="M2697" s="41" t="n">
        <f aca="false">IF(A2697&lt;=$G$2, $D$5*$D$2*(A2697-E2697)/365.25, 0)</f>
        <v>0</v>
      </c>
      <c r="N2697" s="42" t="n">
        <f aca="false">(L2697*H2697 + M2697*I2697) * K2697</f>
        <v>0</v>
      </c>
      <c r="O2697" s="43" t="n">
        <f aca="false">IF(A2697&lt;=$G$2, $D$2*(1-$D$3), 0)</f>
        <v>0</v>
      </c>
      <c r="P2697" s="44" t="n">
        <f aca="false">O2697*I2697*K2697</f>
        <v>0</v>
      </c>
    </row>
    <row r="2698" customFormat="false" ht="15" hidden="false" customHeight="false" outlineLevel="0" collapsed="false">
      <c r="A2698" s="4" t="n">
        <f aca="false">WORKDAY(A2697, 1)</f>
        <v>47659</v>
      </c>
      <c r="B2698" s="33" t="n">
        <f aca="false">DATE(2000, MONTH(A2698), DAY(A2698))</f>
        <v>36702</v>
      </c>
      <c r="C2698" s="33" t="n">
        <f aca="false">VLOOKUP(B2698, $R$9:$S$13, 2)</f>
        <v>36789</v>
      </c>
      <c r="D2698" s="34" t="n">
        <f aca="false">IF(OR(C2698=B2698, AND(C2698&lt;&gt;C2697, C2697&gt;B2697)), 1, 0)</f>
        <v>0</v>
      </c>
      <c r="E2698" s="4" t="n">
        <f aca="false" t="array" ref="E2698:E2698">INDEX($A$9:A2697, MAX(IF($D$9:D2697=1, ROW(D$9:$D2697)-ROW($D$9)+1, 0)))</f>
        <v>47654</v>
      </c>
      <c r="F2698" s="36" t="n">
        <f aca="false">(A2698-$A$2)/365.25</f>
        <v>10.3080082135524</v>
      </c>
      <c r="G2698" s="37" t="n">
        <f aca="false">INDEX('Default Prob'!$P$5:$P$14,MIN(1+_xlfn.IFNA(MATCH(F2698,'Default Prob'!$F$5:$F$14,1),0),COUNT('Default Prob'!$P$5:$P$14)))</f>
        <v>0.0473961358254833</v>
      </c>
      <c r="H2698" s="37" t="n">
        <f aca="false">H2697*EXP(-G2697*(F2698-F2697))</f>
        <v>0.655700997550322</v>
      </c>
      <c r="I2698" s="38" t="n">
        <f aca="false">H2697-H2698</f>
        <v>8.50916084980113E-005</v>
      </c>
      <c r="J2698" s="39" t="n">
        <f aca="false">INDEX('Default Prob'!$C$3:$C$20, _xlfn.IFNA(MATCH(F2698, 'Default Prob'!$B$3:$B$20, 1), 1))</f>
        <v>6E-005</v>
      </c>
      <c r="K2698" s="40" t="n">
        <f aca="false">1/((1+J2698)^F2698)</f>
        <v>0.999381729269025</v>
      </c>
      <c r="L2698" s="41" t="n">
        <f aca="false">IF(AND(D2698, A2698 &lt;= $G$2), $D$5*$D$2*(A2698-E2698)/365.25, 0)</f>
        <v>0</v>
      </c>
      <c r="M2698" s="41" t="n">
        <f aca="false">IF(A2698&lt;=$G$2, $D$5*$D$2*(A2698-E2698)/365.25, 0)</f>
        <v>0</v>
      </c>
      <c r="N2698" s="42" t="n">
        <f aca="false">(L2698*H2698 + M2698*I2698) * K2698</f>
        <v>0</v>
      </c>
      <c r="O2698" s="43" t="n">
        <f aca="false">IF(A2698&lt;=$G$2, $D$2*(1-$D$3), 0)</f>
        <v>0</v>
      </c>
      <c r="P2698" s="44" t="n">
        <f aca="false">O2698*I2698*K2698</f>
        <v>0</v>
      </c>
    </row>
    <row r="2699" customFormat="false" ht="15" hidden="false" customHeight="false" outlineLevel="0" collapsed="false">
      <c r="A2699" s="4" t="n">
        <f aca="false">WORKDAY(A2698, 1)</f>
        <v>47660</v>
      </c>
      <c r="B2699" s="33" t="n">
        <f aca="false">DATE(2000, MONTH(A2699), DAY(A2699))</f>
        <v>36703</v>
      </c>
      <c r="C2699" s="33" t="n">
        <f aca="false">VLOOKUP(B2699, $R$9:$S$13, 2)</f>
        <v>36789</v>
      </c>
      <c r="D2699" s="34" t="n">
        <f aca="false">IF(OR(C2699=B2699, AND(C2699&lt;&gt;C2698, C2698&gt;B2698)), 1, 0)</f>
        <v>0</v>
      </c>
      <c r="E2699" s="4" t="n">
        <f aca="false" t="array" ref="E2699:E2699">INDEX($A$9:A2698, MAX(IF($D$9:D2698=1, ROW(D$9:$D2698)-ROW($D$9)+1, 0)))</f>
        <v>47654</v>
      </c>
      <c r="F2699" s="36" t="n">
        <f aca="false">(A2699-$A$2)/365.25</f>
        <v>10.3107460643395</v>
      </c>
      <c r="G2699" s="37" t="n">
        <f aca="false">INDEX('Default Prob'!$P$5:$P$14,MIN(1+_xlfn.IFNA(MATCH(F2699,'Default Prob'!$F$5:$F$14,1),0),COUNT('Default Prob'!$P$5:$P$14)))</f>
        <v>0.0473961358254833</v>
      </c>
      <c r="H2699" s="37" t="n">
        <f aca="false">H2698*EXP(-G2698*(F2699-F2698))</f>
        <v>0.655615916982896</v>
      </c>
      <c r="I2699" s="38" t="n">
        <f aca="false">H2698-H2699</f>
        <v>8.50805674253996E-005</v>
      </c>
      <c r="J2699" s="39" t="n">
        <f aca="false">INDEX('Default Prob'!$C$3:$C$20, _xlfn.IFNA(MATCH(F2699, 'Default Prob'!$B$3:$B$20, 1), 1))</f>
        <v>6E-005</v>
      </c>
      <c r="K2699" s="40" t="n">
        <f aca="false">1/((1+J2699)^F2699)</f>
        <v>0.99938156510448</v>
      </c>
      <c r="L2699" s="41" t="n">
        <f aca="false">IF(AND(D2699, A2699 &lt;= $G$2), $D$5*$D$2*(A2699-E2699)/365.25, 0)</f>
        <v>0</v>
      </c>
      <c r="M2699" s="41" t="n">
        <f aca="false">IF(A2699&lt;=$G$2, $D$5*$D$2*(A2699-E2699)/365.25, 0)</f>
        <v>0</v>
      </c>
      <c r="N2699" s="42" t="n">
        <f aca="false">(L2699*H2699 + M2699*I2699) * K2699</f>
        <v>0</v>
      </c>
      <c r="O2699" s="43" t="n">
        <f aca="false">IF(A2699&lt;=$G$2, $D$2*(1-$D$3), 0)</f>
        <v>0</v>
      </c>
      <c r="P2699" s="44" t="n">
        <f aca="false">O2699*I2699*K2699</f>
        <v>0</v>
      </c>
    </row>
    <row r="2700" customFormat="false" ht="15" hidden="false" customHeight="false" outlineLevel="0" collapsed="false">
      <c r="A2700" s="4" t="n">
        <f aca="false">WORKDAY(A2699, 1)</f>
        <v>47661</v>
      </c>
      <c r="B2700" s="33" t="n">
        <f aca="false">DATE(2000, MONTH(A2700), DAY(A2700))</f>
        <v>36704</v>
      </c>
      <c r="C2700" s="33" t="n">
        <f aca="false">VLOOKUP(B2700, $R$9:$S$13, 2)</f>
        <v>36789</v>
      </c>
      <c r="D2700" s="34" t="n">
        <f aca="false">IF(OR(C2700=B2700, AND(C2700&lt;&gt;C2699, C2699&gt;B2699)), 1, 0)</f>
        <v>0</v>
      </c>
      <c r="E2700" s="4" t="n">
        <f aca="false" t="array" ref="E2700:E2700">INDEX($A$9:A2699, MAX(IF($D$9:D2699=1, ROW(D$9:$D2699)-ROW($D$9)+1, 0)))</f>
        <v>47654</v>
      </c>
      <c r="F2700" s="36" t="n">
        <f aca="false">(A2700-$A$2)/365.25</f>
        <v>10.3134839151266</v>
      </c>
      <c r="G2700" s="37" t="n">
        <f aca="false">INDEX('Default Prob'!$P$5:$P$14,MIN(1+_xlfn.IFNA(MATCH(F2700,'Default Prob'!$F$5:$F$14,1),0),COUNT('Default Prob'!$P$5:$P$14)))</f>
        <v>0.0473961358254833</v>
      </c>
      <c r="H2700" s="37" t="n">
        <f aca="false">H2699*EXP(-G2699*(F2700-F2699))</f>
        <v>0.655530847455111</v>
      </c>
      <c r="I2700" s="38" t="n">
        <f aca="false">H2699-H2700</f>
        <v>8.50695277853086E-005</v>
      </c>
      <c r="J2700" s="39" t="n">
        <f aca="false">INDEX('Default Prob'!$C$3:$C$20, _xlfn.IFNA(MATCH(F2700, 'Default Prob'!$B$3:$B$20, 1), 1))</f>
        <v>6E-005</v>
      </c>
      <c r="K2700" s="40" t="n">
        <f aca="false">1/((1+J2700)^F2700)</f>
        <v>0.999381400939962</v>
      </c>
      <c r="L2700" s="41" t="n">
        <f aca="false">IF(AND(D2700, A2700 &lt;= $G$2), $D$5*$D$2*(A2700-E2700)/365.25, 0)</f>
        <v>0</v>
      </c>
      <c r="M2700" s="41" t="n">
        <f aca="false">IF(A2700&lt;=$G$2, $D$5*$D$2*(A2700-E2700)/365.25, 0)</f>
        <v>0</v>
      </c>
      <c r="N2700" s="42" t="n">
        <f aca="false">(L2700*H2700 + M2700*I2700) * K2700</f>
        <v>0</v>
      </c>
      <c r="O2700" s="43" t="n">
        <f aca="false">IF(A2700&lt;=$G$2, $D$2*(1-$D$3), 0)</f>
        <v>0</v>
      </c>
      <c r="P2700" s="44" t="n">
        <f aca="false">O2700*I2700*K2700</f>
        <v>0</v>
      </c>
    </row>
    <row r="2701" customFormat="false" ht="15" hidden="false" customHeight="false" outlineLevel="0" collapsed="false">
      <c r="A2701" s="4" t="n">
        <f aca="false">WORKDAY(A2700, 1)</f>
        <v>47662</v>
      </c>
      <c r="B2701" s="33" t="n">
        <f aca="false">DATE(2000, MONTH(A2701), DAY(A2701))</f>
        <v>36705</v>
      </c>
      <c r="C2701" s="33" t="n">
        <f aca="false">VLOOKUP(B2701, $R$9:$S$13, 2)</f>
        <v>36789</v>
      </c>
      <c r="D2701" s="34" t="n">
        <f aca="false">IF(OR(C2701=B2701, AND(C2701&lt;&gt;C2700, C2700&gt;B2700)), 1, 0)</f>
        <v>0</v>
      </c>
      <c r="E2701" s="4" t="n">
        <f aca="false" t="array" ref="E2701:E2701">INDEX($A$9:A2700, MAX(IF($D$9:D2700=1, ROW(D$9:$D2700)-ROW($D$9)+1, 0)))</f>
        <v>47654</v>
      </c>
      <c r="F2701" s="36" t="n">
        <f aca="false">(A2701-$A$2)/365.25</f>
        <v>10.3162217659138</v>
      </c>
      <c r="G2701" s="37" t="n">
        <f aca="false">INDEX('Default Prob'!$P$5:$P$14,MIN(1+_xlfn.IFNA(MATCH(F2701,'Default Prob'!$F$5:$F$14,1),0),COUNT('Default Prob'!$P$5:$P$14)))</f>
        <v>0.0473961358254833</v>
      </c>
      <c r="H2701" s="37" t="n">
        <f aca="false">H2700*EXP(-G2700*(F2701-F2700))</f>
        <v>0.655445788965533</v>
      </c>
      <c r="I2701" s="38" t="n">
        <f aca="false">H2700-H2701</f>
        <v>8.50584895778495E-005</v>
      </c>
      <c r="J2701" s="39" t="n">
        <f aca="false">INDEX('Default Prob'!$C$3:$C$20, _xlfn.IFNA(MATCH(F2701, 'Default Prob'!$B$3:$B$20, 1), 1))</f>
        <v>6E-005</v>
      </c>
      <c r="K2701" s="40" t="n">
        <f aca="false">1/((1+J2701)^F2701)</f>
        <v>0.999381236775471</v>
      </c>
      <c r="L2701" s="41" t="n">
        <f aca="false">IF(AND(D2701, A2701 &lt;= $G$2), $D$5*$D$2*(A2701-E2701)/365.25, 0)</f>
        <v>0</v>
      </c>
      <c r="M2701" s="41" t="n">
        <f aca="false">IF(A2701&lt;=$G$2, $D$5*$D$2*(A2701-E2701)/365.25, 0)</f>
        <v>0</v>
      </c>
      <c r="N2701" s="42" t="n">
        <f aca="false">(L2701*H2701 + M2701*I2701) * K2701</f>
        <v>0</v>
      </c>
      <c r="O2701" s="43" t="n">
        <f aca="false">IF(A2701&lt;=$G$2, $D$2*(1-$D$3), 0)</f>
        <v>0</v>
      </c>
      <c r="P2701" s="44" t="n">
        <f aca="false">O2701*I2701*K2701</f>
        <v>0</v>
      </c>
    </row>
    <row r="2702" customFormat="false" ht="15" hidden="false" customHeight="false" outlineLevel="0" collapsed="false">
      <c r="A2702" s="4" t="n">
        <f aca="false">WORKDAY(A2701, 1)</f>
        <v>47665</v>
      </c>
      <c r="B2702" s="33" t="n">
        <f aca="false">DATE(2000, MONTH(A2702), DAY(A2702))</f>
        <v>36708</v>
      </c>
      <c r="C2702" s="33" t="n">
        <f aca="false">VLOOKUP(B2702, $R$9:$S$13, 2)</f>
        <v>36789</v>
      </c>
      <c r="D2702" s="34" t="n">
        <f aca="false">IF(OR(C2702=B2702, AND(C2702&lt;&gt;C2701, C2701&gt;B2701)), 1, 0)</f>
        <v>0</v>
      </c>
      <c r="E2702" s="4" t="n">
        <f aca="false" t="array" ref="E2702:E2702">INDEX($A$9:A2701, MAX(IF($D$9:D2701=1, ROW(D$9:$D2701)-ROW($D$9)+1, 0)))</f>
        <v>47654</v>
      </c>
      <c r="F2702" s="36" t="n">
        <f aca="false">(A2702-$A$2)/365.25</f>
        <v>10.3244353182752</v>
      </c>
      <c r="G2702" s="37" t="n">
        <f aca="false">INDEX('Default Prob'!$P$5:$P$14,MIN(1+_xlfn.IFNA(MATCH(F2702,'Default Prob'!$F$5:$F$14,1),0),COUNT('Default Prob'!$P$5:$P$14)))</f>
        <v>0.0473961358254833</v>
      </c>
      <c r="H2702" s="37" t="n">
        <f aca="false">H2701*EXP(-G2701*(F2702-F2701))</f>
        <v>0.655190679711723</v>
      </c>
      <c r="I2702" s="38" t="n">
        <f aca="false">H2701-H2702</f>
        <v>0.000255109253810004</v>
      </c>
      <c r="J2702" s="39" t="n">
        <f aca="false">INDEX('Default Prob'!$C$3:$C$20, _xlfn.IFNA(MATCH(F2702, 'Default Prob'!$B$3:$B$20, 1), 1))</f>
        <v>6E-005</v>
      </c>
      <c r="K2702" s="40" t="n">
        <f aca="false">1/((1+J2702)^F2702)</f>
        <v>0.99938074428216</v>
      </c>
      <c r="L2702" s="41" t="n">
        <f aca="false">IF(AND(D2702, A2702 &lt;= $G$2), $D$5*$D$2*(A2702-E2702)/365.25, 0)</f>
        <v>0</v>
      </c>
      <c r="M2702" s="41" t="n">
        <f aca="false">IF(A2702&lt;=$G$2, $D$5*$D$2*(A2702-E2702)/365.25, 0)</f>
        <v>0</v>
      </c>
      <c r="N2702" s="42" t="n">
        <f aca="false">(L2702*H2702 + M2702*I2702) * K2702</f>
        <v>0</v>
      </c>
      <c r="O2702" s="43" t="n">
        <f aca="false">IF(A2702&lt;=$G$2, $D$2*(1-$D$3), 0)</f>
        <v>0</v>
      </c>
      <c r="P2702" s="44" t="n">
        <f aca="false">O2702*I2702*K2702</f>
        <v>0</v>
      </c>
    </row>
    <row r="2703" customFormat="false" ht="15" hidden="false" customHeight="false" outlineLevel="0" collapsed="false">
      <c r="A2703" s="4" t="n">
        <f aca="false">WORKDAY(A2702, 1)</f>
        <v>47666</v>
      </c>
      <c r="B2703" s="33" t="n">
        <f aca="false">DATE(2000, MONTH(A2703), DAY(A2703))</f>
        <v>36709</v>
      </c>
      <c r="C2703" s="33" t="n">
        <f aca="false">VLOOKUP(B2703, $R$9:$S$13, 2)</f>
        <v>36789</v>
      </c>
      <c r="D2703" s="34" t="n">
        <f aca="false">IF(OR(C2703=B2703, AND(C2703&lt;&gt;C2702, C2702&gt;B2702)), 1, 0)</f>
        <v>0</v>
      </c>
      <c r="E2703" s="4" t="n">
        <f aca="false" t="array" ref="E2703:E2703">INDEX($A$9:A2702, MAX(IF($D$9:D2702=1, ROW(D$9:$D2702)-ROW($D$9)+1, 0)))</f>
        <v>47654</v>
      </c>
      <c r="F2703" s="36" t="n">
        <f aca="false">(A2703-$A$2)/365.25</f>
        <v>10.3271731690623</v>
      </c>
      <c r="G2703" s="37" t="n">
        <f aca="false">INDEX('Default Prob'!$P$5:$P$14,MIN(1+_xlfn.IFNA(MATCH(F2703,'Default Prob'!$F$5:$F$14,1),0),COUNT('Default Prob'!$P$5:$P$14)))</f>
        <v>0.0473961358254833</v>
      </c>
      <c r="H2703" s="37" t="n">
        <f aca="false">H2702*EXP(-G2702*(F2703-F2702))</f>
        <v>0.655105665360655</v>
      </c>
      <c r="I2703" s="38" t="n">
        <f aca="false">H2702-H2703</f>
        <v>8.50143510685575E-005</v>
      </c>
      <c r="J2703" s="39" t="n">
        <f aca="false">INDEX('Default Prob'!$C$3:$C$20, _xlfn.IFNA(MATCH(F2703, 'Default Prob'!$B$3:$B$20, 1), 1))</f>
        <v>6E-005</v>
      </c>
      <c r="K2703" s="40" t="n">
        <f aca="false">1/((1+J2703)^F2703)</f>
        <v>0.999380580117777</v>
      </c>
      <c r="L2703" s="41" t="n">
        <f aca="false">IF(AND(D2703, A2703 &lt;= $G$2), $D$5*$D$2*(A2703-E2703)/365.25, 0)</f>
        <v>0</v>
      </c>
      <c r="M2703" s="41" t="n">
        <f aca="false">IF(A2703&lt;=$G$2, $D$5*$D$2*(A2703-E2703)/365.25, 0)</f>
        <v>0</v>
      </c>
      <c r="N2703" s="42" t="n">
        <f aca="false">(L2703*H2703 + M2703*I2703) * K2703</f>
        <v>0</v>
      </c>
      <c r="O2703" s="43" t="n">
        <f aca="false">IF(A2703&lt;=$G$2, $D$2*(1-$D$3), 0)</f>
        <v>0</v>
      </c>
      <c r="P2703" s="44" t="n">
        <f aca="false">O2703*I2703*K2703</f>
        <v>0</v>
      </c>
    </row>
    <row r="2704" customFormat="false" ht="15" hidden="false" customHeight="false" outlineLevel="0" collapsed="false">
      <c r="A2704" s="4" t="n">
        <f aca="false">WORKDAY(A2703, 1)</f>
        <v>47667</v>
      </c>
      <c r="B2704" s="33" t="n">
        <f aca="false">DATE(2000, MONTH(A2704), DAY(A2704))</f>
        <v>36710</v>
      </c>
      <c r="C2704" s="33" t="n">
        <f aca="false">VLOOKUP(B2704, $R$9:$S$13, 2)</f>
        <v>36789</v>
      </c>
      <c r="D2704" s="34" t="n">
        <f aca="false">IF(OR(C2704=B2704, AND(C2704&lt;&gt;C2703, C2703&gt;B2703)), 1, 0)</f>
        <v>0</v>
      </c>
      <c r="E2704" s="4" t="n">
        <f aca="false" t="array" ref="E2704:E2704">INDEX($A$9:A2703, MAX(IF($D$9:D2703=1, ROW(D$9:$D2703)-ROW($D$9)+1, 0)))</f>
        <v>47654</v>
      </c>
      <c r="F2704" s="36" t="n">
        <f aca="false">(A2704-$A$2)/365.25</f>
        <v>10.3299110198494</v>
      </c>
      <c r="G2704" s="37" t="n">
        <f aca="false">INDEX('Default Prob'!$P$5:$P$14,MIN(1+_xlfn.IFNA(MATCH(F2704,'Default Prob'!$F$5:$F$14,1),0),COUNT('Default Prob'!$P$5:$P$14)))</f>
        <v>0.0473961358254833</v>
      </c>
      <c r="H2704" s="37" t="n">
        <f aca="false">H2703*EXP(-G2703*(F2704-F2703))</f>
        <v>0.655020662040634</v>
      </c>
      <c r="I2704" s="38" t="n">
        <f aca="false">H2703-H2704</f>
        <v>8.50033200204825E-005</v>
      </c>
      <c r="J2704" s="39" t="n">
        <f aca="false">INDEX('Default Prob'!$C$3:$C$20, _xlfn.IFNA(MATCH(F2704, 'Default Prob'!$B$3:$B$20, 1), 1))</f>
        <v>6E-005</v>
      </c>
      <c r="K2704" s="40" t="n">
        <f aca="false">1/((1+J2704)^F2704)</f>
        <v>0.999380415953421</v>
      </c>
      <c r="L2704" s="41" t="n">
        <f aca="false">IF(AND(D2704, A2704 &lt;= $G$2), $D$5*$D$2*(A2704-E2704)/365.25, 0)</f>
        <v>0</v>
      </c>
      <c r="M2704" s="41" t="n">
        <f aca="false">IF(A2704&lt;=$G$2, $D$5*$D$2*(A2704-E2704)/365.25, 0)</f>
        <v>0</v>
      </c>
      <c r="N2704" s="42" t="n">
        <f aca="false">(L2704*H2704 + M2704*I2704) * K2704</f>
        <v>0</v>
      </c>
      <c r="O2704" s="43" t="n">
        <f aca="false">IF(A2704&lt;=$G$2, $D$2*(1-$D$3), 0)</f>
        <v>0</v>
      </c>
      <c r="P2704" s="44" t="n">
        <f aca="false">O2704*I2704*K2704</f>
        <v>0</v>
      </c>
    </row>
    <row r="2705" customFormat="false" ht="15" hidden="false" customHeight="false" outlineLevel="0" collapsed="false">
      <c r="A2705" s="4" t="n">
        <f aca="false">WORKDAY(A2704, 1)</f>
        <v>47668</v>
      </c>
      <c r="B2705" s="33" t="n">
        <f aca="false">DATE(2000, MONTH(A2705), DAY(A2705))</f>
        <v>36711</v>
      </c>
      <c r="C2705" s="33" t="n">
        <f aca="false">VLOOKUP(B2705, $R$9:$S$13, 2)</f>
        <v>36789</v>
      </c>
      <c r="D2705" s="34" t="n">
        <f aca="false">IF(OR(C2705=B2705, AND(C2705&lt;&gt;C2704, C2704&gt;B2704)), 1, 0)</f>
        <v>0</v>
      </c>
      <c r="E2705" s="4" t="n">
        <f aca="false" t="array" ref="E2705:E2705">INDEX($A$9:A2704, MAX(IF($D$9:D2704=1, ROW(D$9:$D2704)-ROW($D$9)+1, 0)))</f>
        <v>47654</v>
      </c>
      <c r="F2705" s="36" t="n">
        <f aca="false">(A2705-$A$2)/365.25</f>
        <v>10.3326488706366</v>
      </c>
      <c r="G2705" s="37" t="n">
        <f aca="false">INDEX('Default Prob'!$P$5:$P$14,MIN(1+_xlfn.IFNA(MATCH(F2705,'Default Prob'!$F$5:$F$14,1),0),COUNT('Default Prob'!$P$5:$P$14)))</f>
        <v>0.0473961358254833</v>
      </c>
      <c r="H2705" s="37" t="n">
        <f aca="false">H2704*EXP(-G2704*(F2705-F2704))</f>
        <v>0.654935669750231</v>
      </c>
      <c r="I2705" s="38" t="n">
        <f aca="false">H2704-H2705</f>
        <v>8.4992290403596E-005</v>
      </c>
      <c r="J2705" s="39" t="n">
        <f aca="false">INDEX('Default Prob'!$C$3:$C$20, _xlfn.IFNA(MATCH(F2705, 'Default Prob'!$B$3:$B$20, 1), 1))</f>
        <v>6E-005</v>
      </c>
      <c r="K2705" s="40" t="n">
        <f aca="false">1/((1+J2705)^F2705)</f>
        <v>0.999380251789092</v>
      </c>
      <c r="L2705" s="41" t="n">
        <f aca="false">IF(AND(D2705, A2705 &lt;= $G$2), $D$5*$D$2*(A2705-E2705)/365.25, 0)</f>
        <v>0</v>
      </c>
      <c r="M2705" s="41" t="n">
        <f aca="false">IF(A2705&lt;=$G$2, $D$5*$D$2*(A2705-E2705)/365.25, 0)</f>
        <v>0</v>
      </c>
      <c r="N2705" s="42" t="n">
        <f aca="false">(L2705*H2705 + M2705*I2705) * K2705</f>
        <v>0</v>
      </c>
      <c r="O2705" s="43" t="n">
        <f aca="false">IF(A2705&lt;=$G$2, $D$2*(1-$D$3), 0)</f>
        <v>0</v>
      </c>
      <c r="P2705" s="44" t="n">
        <f aca="false">O2705*I2705*K2705</f>
        <v>0</v>
      </c>
    </row>
    <row r="2706" customFormat="false" ht="15" hidden="false" customHeight="false" outlineLevel="0" collapsed="false">
      <c r="A2706" s="4" t="n">
        <f aca="false">WORKDAY(A2705, 1)</f>
        <v>47669</v>
      </c>
      <c r="B2706" s="33" t="n">
        <f aca="false">DATE(2000, MONTH(A2706), DAY(A2706))</f>
        <v>36712</v>
      </c>
      <c r="C2706" s="33" t="n">
        <f aca="false">VLOOKUP(B2706, $R$9:$S$13, 2)</f>
        <v>36789</v>
      </c>
      <c r="D2706" s="34" t="n">
        <f aca="false">IF(OR(C2706=B2706, AND(C2706&lt;&gt;C2705, C2705&gt;B2705)), 1, 0)</f>
        <v>0</v>
      </c>
      <c r="E2706" s="4" t="n">
        <f aca="false" t="array" ref="E2706:E2706">INDEX($A$9:A2705, MAX(IF($D$9:D2705=1, ROW(D$9:$D2705)-ROW($D$9)+1, 0)))</f>
        <v>47654</v>
      </c>
      <c r="F2706" s="36" t="n">
        <f aca="false">(A2706-$A$2)/365.25</f>
        <v>10.3353867214237</v>
      </c>
      <c r="G2706" s="37" t="n">
        <f aca="false">INDEX('Default Prob'!$P$5:$P$14,MIN(1+_xlfn.IFNA(MATCH(F2706,'Default Prob'!$F$5:$F$14,1),0),COUNT('Default Prob'!$P$5:$P$14)))</f>
        <v>0.0473961358254833</v>
      </c>
      <c r="H2706" s="37" t="n">
        <f aca="false">H2705*EXP(-G2705*(F2706-F2705))</f>
        <v>0.654850688488012</v>
      </c>
      <c r="I2706" s="38" t="n">
        <f aca="false">H2705-H2706</f>
        <v>8.49812622181201E-005</v>
      </c>
      <c r="J2706" s="39" t="n">
        <f aca="false">INDEX('Default Prob'!$C$3:$C$20, _xlfn.IFNA(MATCH(F2706, 'Default Prob'!$B$3:$B$20, 1), 1))</f>
        <v>6E-005</v>
      </c>
      <c r="K2706" s="40" t="n">
        <f aca="false">1/((1+J2706)^F2706)</f>
        <v>0.999380087624789</v>
      </c>
      <c r="L2706" s="41" t="n">
        <f aca="false">IF(AND(D2706, A2706 &lt;= $G$2), $D$5*$D$2*(A2706-E2706)/365.25, 0)</f>
        <v>0</v>
      </c>
      <c r="M2706" s="41" t="n">
        <f aca="false">IF(A2706&lt;=$G$2, $D$5*$D$2*(A2706-E2706)/365.25, 0)</f>
        <v>0</v>
      </c>
      <c r="N2706" s="42" t="n">
        <f aca="false">(L2706*H2706 + M2706*I2706) * K2706</f>
        <v>0</v>
      </c>
      <c r="O2706" s="43" t="n">
        <f aca="false">IF(A2706&lt;=$G$2, $D$2*(1-$D$3), 0)</f>
        <v>0</v>
      </c>
      <c r="P2706" s="44" t="n">
        <f aca="false">O2706*I2706*K2706</f>
        <v>0</v>
      </c>
    </row>
    <row r="2707" customFormat="false" ht="15" hidden="false" customHeight="false" outlineLevel="0" collapsed="false">
      <c r="A2707" s="4" t="n">
        <f aca="false">WORKDAY(A2706, 1)</f>
        <v>47672</v>
      </c>
      <c r="B2707" s="33" t="n">
        <f aca="false">DATE(2000, MONTH(A2707), DAY(A2707))</f>
        <v>36715</v>
      </c>
      <c r="C2707" s="33" t="n">
        <f aca="false">VLOOKUP(B2707, $R$9:$S$13, 2)</f>
        <v>36789</v>
      </c>
      <c r="D2707" s="34" t="n">
        <f aca="false">IF(OR(C2707=B2707, AND(C2707&lt;&gt;C2706, C2706&gt;B2706)), 1, 0)</f>
        <v>0</v>
      </c>
      <c r="E2707" s="4" t="n">
        <f aca="false" t="array" ref="E2707:E2707">INDEX($A$9:A2706, MAX(IF($D$9:D2706=1, ROW(D$9:$D2706)-ROW($D$9)+1, 0)))</f>
        <v>47654</v>
      </c>
      <c r="F2707" s="36" t="n">
        <f aca="false">(A2707-$A$2)/365.25</f>
        <v>10.3436002737851</v>
      </c>
      <c r="G2707" s="37" t="n">
        <f aca="false">INDEX('Default Prob'!$P$5:$P$14,MIN(1+_xlfn.IFNA(MATCH(F2707,'Default Prob'!$F$5:$F$14,1),0),COUNT('Default Prob'!$P$5:$P$14)))</f>
        <v>0.0473961358254833</v>
      </c>
      <c r="H2707" s="37" t="n">
        <f aca="false">H2706*EXP(-G2706*(F2707-F2706))</f>
        <v>0.654595810856163</v>
      </c>
      <c r="I2707" s="38" t="n">
        <f aca="false">H2706-H2707</f>
        <v>0.000254877631849393</v>
      </c>
      <c r="J2707" s="39" t="n">
        <f aca="false">INDEX('Default Prob'!$C$3:$C$20, _xlfn.IFNA(MATCH(F2707, 'Default Prob'!$B$3:$B$20, 1), 1))</f>
        <v>6E-005</v>
      </c>
      <c r="K2707" s="40" t="n">
        <f aca="false">1/((1+J2707)^F2707)</f>
        <v>0.999379595132045</v>
      </c>
      <c r="L2707" s="41" t="n">
        <f aca="false">IF(AND(D2707, A2707 &lt;= $G$2), $D$5*$D$2*(A2707-E2707)/365.25, 0)</f>
        <v>0</v>
      </c>
      <c r="M2707" s="41" t="n">
        <f aca="false">IF(A2707&lt;=$G$2, $D$5*$D$2*(A2707-E2707)/365.25, 0)</f>
        <v>0</v>
      </c>
      <c r="N2707" s="42" t="n">
        <f aca="false">(L2707*H2707 + M2707*I2707) * K2707</f>
        <v>0</v>
      </c>
      <c r="O2707" s="43" t="n">
        <f aca="false">IF(A2707&lt;=$G$2, $D$2*(1-$D$3), 0)</f>
        <v>0</v>
      </c>
      <c r="P2707" s="44" t="n">
        <f aca="false">O2707*I2707*K2707</f>
        <v>0</v>
      </c>
    </row>
    <row r="2708" customFormat="false" ht="15" hidden="false" customHeight="false" outlineLevel="0" collapsed="false">
      <c r="A2708" s="4" t="n">
        <f aca="false">WORKDAY(A2707, 1)</f>
        <v>47673</v>
      </c>
      <c r="B2708" s="33" t="n">
        <f aca="false">DATE(2000, MONTH(A2708), DAY(A2708))</f>
        <v>36716</v>
      </c>
      <c r="C2708" s="33" t="n">
        <f aca="false">VLOOKUP(B2708, $R$9:$S$13, 2)</f>
        <v>36789</v>
      </c>
      <c r="D2708" s="34" t="n">
        <f aca="false">IF(OR(C2708=B2708, AND(C2708&lt;&gt;C2707, C2707&gt;B2707)), 1, 0)</f>
        <v>0</v>
      </c>
      <c r="E2708" s="4" t="n">
        <f aca="false" t="array" ref="E2708:E2708">INDEX($A$9:A2707, MAX(IF($D$9:D2707=1, ROW(D$9:$D2707)-ROW($D$9)+1, 0)))</f>
        <v>47654</v>
      </c>
      <c r="F2708" s="36" t="n">
        <f aca="false">(A2708-$A$2)/365.25</f>
        <v>10.3463381245722</v>
      </c>
      <c r="G2708" s="37" t="n">
        <f aca="false">INDEX('Default Prob'!$P$5:$P$14,MIN(1+_xlfn.IFNA(MATCH(F2708,'Default Prob'!$F$5:$F$14,1),0),COUNT('Default Prob'!$P$5:$P$14)))</f>
        <v>0.0473961358254833</v>
      </c>
      <c r="H2708" s="37" t="n">
        <f aca="false">H2707*EXP(-G2707*(F2708-F2707))</f>
        <v>0.65451087369238</v>
      </c>
      <c r="I2708" s="38" t="n">
        <f aca="false">H2707-H2708</f>
        <v>8.49371637835494E-005</v>
      </c>
      <c r="J2708" s="39" t="n">
        <f aca="false">INDEX('Default Prob'!$C$3:$C$20, _xlfn.IFNA(MATCH(F2708, 'Default Prob'!$B$3:$B$20, 1), 1))</f>
        <v>6E-005</v>
      </c>
      <c r="K2708" s="40" t="n">
        <f aca="false">1/((1+J2708)^F2708)</f>
        <v>0.99937943096785</v>
      </c>
      <c r="L2708" s="41" t="n">
        <f aca="false">IF(AND(D2708, A2708 &lt;= $G$2), $D$5*$D$2*(A2708-E2708)/365.25, 0)</f>
        <v>0</v>
      </c>
      <c r="M2708" s="41" t="n">
        <f aca="false">IF(A2708&lt;=$G$2, $D$5*$D$2*(A2708-E2708)/365.25, 0)</f>
        <v>0</v>
      </c>
      <c r="N2708" s="42" t="n">
        <f aca="false">(L2708*H2708 + M2708*I2708) * K2708</f>
        <v>0</v>
      </c>
      <c r="O2708" s="43" t="n">
        <f aca="false">IF(A2708&lt;=$G$2, $D$2*(1-$D$3), 0)</f>
        <v>0</v>
      </c>
      <c r="P2708" s="44" t="n">
        <f aca="false">O2708*I2708*K2708</f>
        <v>0</v>
      </c>
    </row>
    <row r="2709" customFormat="false" ht="15" hidden="false" customHeight="false" outlineLevel="0" collapsed="false">
      <c r="A2709" s="4" t="n">
        <f aca="false">WORKDAY(A2708, 1)</f>
        <v>47674</v>
      </c>
      <c r="B2709" s="33" t="n">
        <f aca="false">DATE(2000, MONTH(A2709), DAY(A2709))</f>
        <v>36717</v>
      </c>
      <c r="C2709" s="33" t="n">
        <f aca="false">VLOOKUP(B2709, $R$9:$S$13, 2)</f>
        <v>36789</v>
      </c>
      <c r="D2709" s="34" t="n">
        <f aca="false">IF(OR(C2709=B2709, AND(C2709&lt;&gt;C2708, C2708&gt;B2708)), 1, 0)</f>
        <v>0</v>
      </c>
      <c r="E2709" s="4" t="n">
        <f aca="false" t="array" ref="E2709:E2709">INDEX($A$9:A2708, MAX(IF($D$9:D2708=1, ROW(D$9:$D2708)-ROW($D$9)+1, 0)))</f>
        <v>47654</v>
      </c>
      <c r="F2709" s="36" t="n">
        <f aca="false">(A2709-$A$2)/365.25</f>
        <v>10.3490759753593</v>
      </c>
      <c r="G2709" s="37" t="n">
        <f aca="false">INDEX('Default Prob'!$P$5:$P$14,MIN(1+_xlfn.IFNA(MATCH(F2709,'Default Prob'!$F$5:$F$14,1),0),COUNT('Default Prob'!$P$5:$P$14)))</f>
        <v>0.0473961358254833</v>
      </c>
      <c r="H2709" s="37" t="n">
        <f aca="false">H2708*EXP(-G2708*(F2709-F2708))</f>
        <v>0.654425947549629</v>
      </c>
      <c r="I2709" s="38" t="n">
        <f aca="false">H2708-H2709</f>
        <v>8.49261427507964E-005</v>
      </c>
      <c r="J2709" s="39" t="n">
        <f aca="false">INDEX('Default Prob'!$C$3:$C$20, _xlfn.IFNA(MATCH(F2709, 'Default Prob'!$B$3:$B$20, 1), 1))</f>
        <v>6E-005</v>
      </c>
      <c r="K2709" s="40" t="n">
        <f aca="false">1/((1+J2709)^F2709)</f>
        <v>0.999379266803683</v>
      </c>
      <c r="L2709" s="41" t="n">
        <f aca="false">IF(AND(D2709, A2709 &lt;= $G$2), $D$5*$D$2*(A2709-E2709)/365.25, 0)</f>
        <v>0</v>
      </c>
      <c r="M2709" s="41" t="n">
        <f aca="false">IF(A2709&lt;=$G$2, $D$5*$D$2*(A2709-E2709)/365.25, 0)</f>
        <v>0</v>
      </c>
      <c r="N2709" s="42" t="n">
        <f aca="false">(L2709*H2709 + M2709*I2709) * K2709</f>
        <v>0</v>
      </c>
      <c r="O2709" s="43" t="n">
        <f aca="false">IF(A2709&lt;=$G$2, $D$2*(1-$D$3), 0)</f>
        <v>0</v>
      </c>
      <c r="P2709" s="44" t="n">
        <f aca="false">O2709*I2709*K2709</f>
        <v>0</v>
      </c>
    </row>
    <row r="2710" customFormat="false" ht="15" hidden="false" customHeight="false" outlineLevel="0" collapsed="false">
      <c r="A2710" s="4" t="n">
        <f aca="false">WORKDAY(A2709, 1)</f>
        <v>47675</v>
      </c>
      <c r="B2710" s="33" t="n">
        <f aca="false">DATE(2000, MONTH(A2710), DAY(A2710))</f>
        <v>36718</v>
      </c>
      <c r="C2710" s="33" t="n">
        <f aca="false">VLOOKUP(B2710, $R$9:$S$13, 2)</f>
        <v>36789</v>
      </c>
      <c r="D2710" s="34" t="n">
        <f aca="false">IF(OR(C2710=B2710, AND(C2710&lt;&gt;C2709, C2709&gt;B2709)), 1, 0)</f>
        <v>0</v>
      </c>
      <c r="E2710" s="4" t="n">
        <f aca="false" t="array" ref="E2710:E2710">INDEX($A$9:A2709, MAX(IF($D$9:D2709=1, ROW(D$9:$D2709)-ROW($D$9)+1, 0)))</f>
        <v>47654</v>
      </c>
      <c r="F2710" s="36" t="n">
        <f aca="false">(A2710-$A$2)/365.25</f>
        <v>10.3518138261465</v>
      </c>
      <c r="G2710" s="37" t="n">
        <f aca="false">INDEX('Default Prob'!$P$5:$P$14,MIN(1+_xlfn.IFNA(MATCH(F2710,'Default Prob'!$F$5:$F$14,1),0),COUNT('Default Prob'!$P$5:$P$14)))</f>
        <v>0.0473961358254833</v>
      </c>
      <c r="H2710" s="37" t="n">
        <f aca="false">H2709*EXP(-G2709*(F2710-F2709))</f>
        <v>0.65434103242648</v>
      </c>
      <c r="I2710" s="38" t="n">
        <f aca="false">H2709-H2710</f>
        <v>8.49151231482326E-005</v>
      </c>
      <c r="J2710" s="39" t="n">
        <f aca="false">INDEX('Default Prob'!$C$3:$C$20, _xlfn.IFNA(MATCH(F2710, 'Default Prob'!$B$3:$B$20, 1), 1))</f>
        <v>6E-005</v>
      </c>
      <c r="K2710" s="40" t="n">
        <f aca="false">1/((1+J2710)^F2710)</f>
        <v>0.999379102639543</v>
      </c>
      <c r="L2710" s="41" t="n">
        <f aca="false">IF(AND(D2710, A2710 &lt;= $G$2), $D$5*$D$2*(A2710-E2710)/365.25, 0)</f>
        <v>0</v>
      </c>
      <c r="M2710" s="41" t="n">
        <f aca="false">IF(A2710&lt;=$G$2, $D$5*$D$2*(A2710-E2710)/365.25, 0)</f>
        <v>0</v>
      </c>
      <c r="N2710" s="42" t="n">
        <f aca="false">(L2710*H2710 + M2710*I2710) * K2710</f>
        <v>0</v>
      </c>
      <c r="O2710" s="43" t="n">
        <f aca="false">IF(A2710&lt;=$G$2, $D$2*(1-$D$3), 0)</f>
        <v>0</v>
      </c>
      <c r="P2710" s="44" t="n">
        <f aca="false">O2710*I2710*K2710</f>
        <v>0</v>
      </c>
    </row>
    <row r="2711" customFormat="false" ht="15" hidden="false" customHeight="false" outlineLevel="0" collapsed="false">
      <c r="A2711" s="4" t="n">
        <f aca="false">WORKDAY(A2710, 1)</f>
        <v>47676</v>
      </c>
      <c r="B2711" s="33" t="n">
        <f aca="false">DATE(2000, MONTH(A2711), DAY(A2711))</f>
        <v>36719</v>
      </c>
      <c r="C2711" s="33" t="n">
        <f aca="false">VLOOKUP(B2711, $R$9:$S$13, 2)</f>
        <v>36789</v>
      </c>
      <c r="D2711" s="34" t="n">
        <f aca="false">IF(OR(C2711=B2711, AND(C2711&lt;&gt;C2710, C2710&gt;B2710)), 1, 0)</f>
        <v>0</v>
      </c>
      <c r="E2711" s="4" t="n">
        <f aca="false" t="array" ref="E2711:E2711">INDEX($A$9:A2710, MAX(IF($D$9:D2710=1, ROW(D$9:$D2710)-ROW($D$9)+1, 0)))</f>
        <v>47654</v>
      </c>
      <c r="F2711" s="36" t="n">
        <f aca="false">(A2711-$A$2)/365.25</f>
        <v>10.3545516769336</v>
      </c>
      <c r="G2711" s="37" t="n">
        <f aca="false">INDEX('Default Prob'!$P$5:$P$14,MIN(1+_xlfn.IFNA(MATCH(F2711,'Default Prob'!$F$5:$F$14,1),0),COUNT('Default Prob'!$P$5:$P$14)))</f>
        <v>0.0473961358254833</v>
      </c>
      <c r="H2711" s="37" t="n">
        <f aca="false">H2710*EXP(-G2710*(F2711-F2710))</f>
        <v>0.654256128321505</v>
      </c>
      <c r="I2711" s="38" t="n">
        <f aca="false">H2710-H2711</f>
        <v>8.4904104975414E-005</v>
      </c>
      <c r="J2711" s="39" t="n">
        <f aca="false">INDEX('Default Prob'!$C$3:$C$20, _xlfn.IFNA(MATCH(F2711, 'Default Prob'!$B$3:$B$20, 1), 1))</f>
        <v>6E-005</v>
      </c>
      <c r="K2711" s="40" t="n">
        <f aca="false">1/((1+J2711)^F2711)</f>
        <v>0.999378938475429</v>
      </c>
      <c r="L2711" s="41" t="n">
        <f aca="false">IF(AND(D2711, A2711 &lt;= $G$2), $D$5*$D$2*(A2711-E2711)/365.25, 0)</f>
        <v>0</v>
      </c>
      <c r="M2711" s="41" t="n">
        <f aca="false">IF(A2711&lt;=$G$2, $D$5*$D$2*(A2711-E2711)/365.25, 0)</f>
        <v>0</v>
      </c>
      <c r="N2711" s="42" t="n">
        <f aca="false">(L2711*H2711 + M2711*I2711) * K2711</f>
        <v>0</v>
      </c>
      <c r="O2711" s="43" t="n">
        <f aca="false">IF(A2711&lt;=$G$2, $D$2*(1-$D$3), 0)</f>
        <v>0</v>
      </c>
      <c r="P2711" s="44" t="n">
        <f aca="false">O2711*I2711*K2711</f>
        <v>0</v>
      </c>
    </row>
    <row r="2712" customFormat="false" ht="15" hidden="false" customHeight="false" outlineLevel="0" collapsed="false">
      <c r="A2712" s="4" t="n">
        <f aca="false">WORKDAY(A2711, 1)</f>
        <v>47679</v>
      </c>
      <c r="B2712" s="33" t="n">
        <f aca="false">DATE(2000, MONTH(A2712), DAY(A2712))</f>
        <v>36722</v>
      </c>
      <c r="C2712" s="33" t="n">
        <f aca="false">VLOOKUP(B2712, $R$9:$S$13, 2)</f>
        <v>36789</v>
      </c>
      <c r="D2712" s="34" t="n">
        <f aca="false">IF(OR(C2712=B2712, AND(C2712&lt;&gt;C2711, C2711&gt;B2711)), 1, 0)</f>
        <v>0</v>
      </c>
      <c r="E2712" s="4" t="n">
        <f aca="false" t="array" ref="E2712:E2712">INDEX($A$9:A2711, MAX(IF($D$9:D2711=1, ROW(D$9:$D2711)-ROW($D$9)+1, 0)))</f>
        <v>47654</v>
      </c>
      <c r="F2712" s="36" t="n">
        <f aca="false">(A2712-$A$2)/365.25</f>
        <v>10.362765229295</v>
      </c>
      <c r="G2712" s="37" t="n">
        <f aca="false">INDEX('Default Prob'!$P$5:$P$14,MIN(1+_xlfn.IFNA(MATCH(F2712,'Default Prob'!$F$5:$F$14,1),0),COUNT('Default Prob'!$P$5:$P$14)))</f>
        <v>0.0473961358254833</v>
      </c>
      <c r="H2712" s="37" t="n">
        <f aca="false">H2711*EXP(-G2711*(F2712-F2711))</f>
        <v>0.654001482101319</v>
      </c>
      <c r="I2712" s="38" t="n">
        <f aca="false">H2711-H2712</f>
        <v>0.000254646220185784</v>
      </c>
      <c r="J2712" s="39" t="n">
        <f aca="false">INDEX('Default Prob'!$C$3:$C$20, _xlfn.IFNA(MATCH(F2712, 'Default Prob'!$B$3:$B$20, 1), 1))</f>
        <v>6E-005</v>
      </c>
      <c r="K2712" s="40" t="n">
        <f aca="false">1/((1+J2712)^F2712)</f>
        <v>0.999378445983251</v>
      </c>
      <c r="L2712" s="41" t="n">
        <f aca="false">IF(AND(D2712, A2712 &lt;= $G$2), $D$5*$D$2*(A2712-E2712)/365.25, 0)</f>
        <v>0</v>
      </c>
      <c r="M2712" s="41" t="n">
        <f aca="false">IF(A2712&lt;=$G$2, $D$5*$D$2*(A2712-E2712)/365.25, 0)</f>
        <v>0</v>
      </c>
      <c r="N2712" s="42" t="n">
        <f aca="false">(L2712*H2712 + M2712*I2712) * K2712</f>
        <v>0</v>
      </c>
      <c r="O2712" s="43" t="n">
        <f aca="false">IF(A2712&lt;=$G$2, $D$2*(1-$D$3), 0)</f>
        <v>0</v>
      </c>
      <c r="P2712" s="44" t="n">
        <f aca="false">O2712*I2712*K2712</f>
        <v>0</v>
      </c>
    </row>
    <row r="2713" customFormat="false" ht="15" hidden="false" customHeight="false" outlineLevel="0" collapsed="false">
      <c r="A2713" s="4" t="n">
        <f aca="false">WORKDAY(A2712, 1)</f>
        <v>47680</v>
      </c>
      <c r="B2713" s="33" t="n">
        <f aca="false">DATE(2000, MONTH(A2713), DAY(A2713))</f>
        <v>36723</v>
      </c>
      <c r="C2713" s="33" t="n">
        <f aca="false">VLOOKUP(B2713, $R$9:$S$13, 2)</f>
        <v>36789</v>
      </c>
      <c r="D2713" s="34" t="n">
        <f aca="false">IF(OR(C2713=B2713, AND(C2713&lt;&gt;C2712, C2712&gt;B2712)), 1, 0)</f>
        <v>0</v>
      </c>
      <c r="E2713" s="4" t="n">
        <f aca="false" t="array" ref="E2713:E2713">INDEX($A$9:A2712, MAX(IF($D$9:D2712=1, ROW(D$9:$D2712)-ROW($D$9)+1, 0)))</f>
        <v>47654</v>
      </c>
      <c r="F2713" s="36" t="n">
        <f aca="false">(A2713-$A$2)/365.25</f>
        <v>10.3655030800821</v>
      </c>
      <c r="G2713" s="37" t="n">
        <f aca="false">INDEX('Default Prob'!$P$5:$P$14,MIN(1+_xlfn.IFNA(MATCH(F2713,'Default Prob'!$F$5:$F$14,1),0),COUNT('Default Prob'!$P$5:$P$14)))</f>
        <v>0.0473961358254833</v>
      </c>
      <c r="H2713" s="37" t="n">
        <f aca="false">H2712*EXP(-G2712*(F2713-F2712))</f>
        <v>0.65391662205474</v>
      </c>
      <c r="I2713" s="38" t="n">
        <f aca="false">H2712-H2713</f>
        <v>8.48600465792604E-005</v>
      </c>
      <c r="J2713" s="39" t="n">
        <f aca="false">INDEX('Default Prob'!$C$3:$C$20, _xlfn.IFNA(MATCH(F2713, 'Default Prob'!$B$3:$B$20, 1), 1))</f>
        <v>6E-005</v>
      </c>
      <c r="K2713" s="40" t="n">
        <f aca="false">1/((1+J2713)^F2713)</f>
        <v>0.999378281819245</v>
      </c>
      <c r="L2713" s="41" t="n">
        <f aca="false">IF(AND(D2713, A2713 &lt;= $G$2), $D$5*$D$2*(A2713-E2713)/365.25, 0)</f>
        <v>0</v>
      </c>
      <c r="M2713" s="41" t="n">
        <f aca="false">IF(A2713&lt;=$G$2, $D$5*$D$2*(A2713-E2713)/365.25, 0)</f>
        <v>0</v>
      </c>
      <c r="N2713" s="42" t="n">
        <f aca="false">(L2713*H2713 + M2713*I2713) * K2713</f>
        <v>0</v>
      </c>
      <c r="O2713" s="43" t="n">
        <f aca="false">IF(A2713&lt;=$G$2, $D$2*(1-$D$3), 0)</f>
        <v>0</v>
      </c>
      <c r="P2713" s="44" t="n">
        <f aca="false">O2713*I2713*K2713</f>
        <v>0</v>
      </c>
    </row>
    <row r="2714" customFormat="false" ht="15" hidden="false" customHeight="false" outlineLevel="0" collapsed="false">
      <c r="A2714" s="4" t="n">
        <f aca="false">WORKDAY(A2713, 1)</f>
        <v>47681</v>
      </c>
      <c r="B2714" s="33" t="n">
        <f aca="false">DATE(2000, MONTH(A2714), DAY(A2714))</f>
        <v>36724</v>
      </c>
      <c r="C2714" s="33" t="n">
        <f aca="false">VLOOKUP(B2714, $R$9:$S$13, 2)</f>
        <v>36789</v>
      </c>
      <c r="D2714" s="34" t="n">
        <f aca="false">IF(OR(C2714=B2714, AND(C2714&lt;&gt;C2713, C2713&gt;B2713)), 1, 0)</f>
        <v>0</v>
      </c>
      <c r="E2714" s="4" t="n">
        <f aca="false" t="array" ref="E2714:E2714">INDEX($A$9:A2713, MAX(IF($D$9:D2713=1, ROW(D$9:$D2713)-ROW($D$9)+1, 0)))</f>
        <v>47654</v>
      </c>
      <c r="F2714" s="36" t="n">
        <f aca="false">(A2714-$A$2)/365.25</f>
        <v>10.3682409308693</v>
      </c>
      <c r="G2714" s="37" t="n">
        <f aca="false">INDEX('Default Prob'!$P$5:$P$14,MIN(1+_xlfn.IFNA(MATCH(F2714,'Default Prob'!$F$5:$F$14,1),0),COUNT('Default Prob'!$P$5:$P$14)))</f>
        <v>0.0473961358254833</v>
      </c>
      <c r="H2714" s="37" t="n">
        <f aca="false">H2713*EXP(-G2713*(F2714-F2713))</f>
        <v>0.653831773019187</v>
      </c>
      <c r="I2714" s="38" t="n">
        <f aca="false">H2713-H2714</f>
        <v>8.48490355530585E-005</v>
      </c>
      <c r="J2714" s="39" t="n">
        <f aca="false">INDEX('Default Prob'!$C$3:$C$20, _xlfn.IFNA(MATCH(F2714, 'Default Prob'!$B$3:$B$20, 1), 1))</f>
        <v>6E-005</v>
      </c>
      <c r="K2714" s="40" t="n">
        <f aca="false">1/((1+J2714)^F2714)</f>
        <v>0.999378117655267</v>
      </c>
      <c r="L2714" s="41" t="n">
        <f aca="false">IF(AND(D2714, A2714 &lt;= $G$2), $D$5*$D$2*(A2714-E2714)/365.25, 0)</f>
        <v>0</v>
      </c>
      <c r="M2714" s="41" t="n">
        <f aca="false">IF(A2714&lt;=$G$2, $D$5*$D$2*(A2714-E2714)/365.25, 0)</f>
        <v>0</v>
      </c>
      <c r="N2714" s="42" t="n">
        <f aca="false">(L2714*H2714 + M2714*I2714) * K2714</f>
        <v>0</v>
      </c>
      <c r="O2714" s="43" t="n">
        <f aca="false">IF(A2714&lt;=$G$2, $D$2*(1-$D$3), 0)</f>
        <v>0</v>
      </c>
      <c r="P2714" s="44" t="n">
        <f aca="false">O2714*I2714*K2714</f>
        <v>0</v>
      </c>
    </row>
    <row r="2715" customFormat="false" ht="15" hidden="false" customHeight="false" outlineLevel="0" collapsed="false">
      <c r="A2715" s="4" t="n">
        <f aca="false">WORKDAY(A2714, 1)</f>
        <v>47682</v>
      </c>
      <c r="B2715" s="33" t="n">
        <f aca="false">DATE(2000, MONTH(A2715), DAY(A2715))</f>
        <v>36725</v>
      </c>
      <c r="C2715" s="33" t="n">
        <f aca="false">VLOOKUP(B2715, $R$9:$S$13, 2)</f>
        <v>36789</v>
      </c>
      <c r="D2715" s="34" t="n">
        <f aca="false">IF(OR(C2715=B2715, AND(C2715&lt;&gt;C2714, C2714&gt;B2714)), 1, 0)</f>
        <v>0</v>
      </c>
      <c r="E2715" s="4" t="n">
        <f aca="false" t="array" ref="E2715:E2715">INDEX($A$9:A2714, MAX(IF($D$9:D2714=1, ROW(D$9:$D2714)-ROW($D$9)+1, 0)))</f>
        <v>47654</v>
      </c>
      <c r="F2715" s="36" t="n">
        <f aca="false">(A2715-$A$2)/365.25</f>
        <v>10.3709787816564</v>
      </c>
      <c r="G2715" s="37" t="n">
        <f aca="false">INDEX('Default Prob'!$P$5:$P$14,MIN(1+_xlfn.IFNA(MATCH(F2715,'Default Prob'!$F$5:$F$14,1),0),COUNT('Default Prob'!$P$5:$P$14)))</f>
        <v>0.0473961358254833</v>
      </c>
      <c r="H2715" s="37" t="n">
        <f aca="false">H2714*EXP(-G2714*(F2715-F2714))</f>
        <v>0.653746934993231</v>
      </c>
      <c r="I2715" s="38" t="n">
        <f aca="false">H2714-H2715</f>
        <v>8.48380259554915E-005</v>
      </c>
      <c r="J2715" s="39" t="n">
        <f aca="false">INDEX('Default Prob'!$C$3:$C$20, _xlfn.IFNA(MATCH(F2715, 'Default Prob'!$B$3:$B$20, 1), 1))</f>
        <v>6E-005</v>
      </c>
      <c r="K2715" s="40" t="n">
        <f aca="false">1/((1+J2715)^F2715)</f>
        <v>0.999377953491315</v>
      </c>
      <c r="L2715" s="41" t="n">
        <f aca="false">IF(AND(D2715, A2715 &lt;= $G$2), $D$5*$D$2*(A2715-E2715)/365.25, 0)</f>
        <v>0</v>
      </c>
      <c r="M2715" s="41" t="n">
        <f aca="false">IF(A2715&lt;=$G$2, $D$5*$D$2*(A2715-E2715)/365.25, 0)</f>
        <v>0</v>
      </c>
      <c r="N2715" s="42" t="n">
        <f aca="false">(L2715*H2715 + M2715*I2715) * K2715</f>
        <v>0</v>
      </c>
      <c r="O2715" s="43" t="n">
        <f aca="false">IF(A2715&lt;=$G$2, $D$2*(1-$D$3), 0)</f>
        <v>0</v>
      </c>
      <c r="P2715" s="44" t="n">
        <f aca="false">O2715*I2715*K2715</f>
        <v>0</v>
      </c>
    </row>
    <row r="2716" customFormat="false" ht="15" hidden="false" customHeight="false" outlineLevel="0" collapsed="false">
      <c r="A2716" s="4" t="n">
        <f aca="false">WORKDAY(A2715, 1)</f>
        <v>47683</v>
      </c>
      <c r="B2716" s="33" t="n">
        <f aca="false">DATE(2000, MONTH(A2716), DAY(A2716))</f>
        <v>36726</v>
      </c>
      <c r="C2716" s="33" t="n">
        <f aca="false">VLOOKUP(B2716, $R$9:$S$13, 2)</f>
        <v>36789</v>
      </c>
      <c r="D2716" s="34" t="n">
        <f aca="false">IF(OR(C2716=B2716, AND(C2716&lt;&gt;C2715, C2715&gt;B2715)), 1, 0)</f>
        <v>0</v>
      </c>
      <c r="E2716" s="4" t="n">
        <f aca="false" t="array" ref="E2716:E2716">INDEX($A$9:A2715, MAX(IF($D$9:D2715=1, ROW(D$9:$D2715)-ROW($D$9)+1, 0)))</f>
        <v>47654</v>
      </c>
      <c r="F2716" s="36" t="n">
        <f aca="false">(A2716-$A$2)/365.25</f>
        <v>10.3737166324435</v>
      </c>
      <c r="G2716" s="37" t="n">
        <f aca="false">INDEX('Default Prob'!$P$5:$P$14,MIN(1+_xlfn.IFNA(MATCH(F2716,'Default Prob'!$F$5:$F$14,1),0),COUNT('Default Prob'!$P$5:$P$14)))</f>
        <v>0.0473961358254833</v>
      </c>
      <c r="H2716" s="37" t="n">
        <f aca="false">H2715*EXP(-G2715*(F2716-F2715))</f>
        <v>0.653662107975445</v>
      </c>
      <c r="I2716" s="38" t="n">
        <f aca="false">H2715-H2716</f>
        <v>8.48270177865595E-005</v>
      </c>
      <c r="J2716" s="39" t="n">
        <f aca="false">INDEX('Default Prob'!$C$3:$C$20, _xlfn.IFNA(MATCH(F2716, 'Default Prob'!$B$3:$B$20, 1), 1))</f>
        <v>6E-005</v>
      </c>
      <c r="K2716" s="40" t="n">
        <f aca="false">1/((1+J2716)^F2716)</f>
        <v>0.999377789327391</v>
      </c>
      <c r="L2716" s="41" t="n">
        <f aca="false">IF(AND(D2716, A2716 &lt;= $G$2), $D$5*$D$2*(A2716-E2716)/365.25, 0)</f>
        <v>0</v>
      </c>
      <c r="M2716" s="41" t="n">
        <f aca="false">IF(A2716&lt;=$G$2, $D$5*$D$2*(A2716-E2716)/365.25, 0)</f>
        <v>0</v>
      </c>
      <c r="N2716" s="42" t="n">
        <f aca="false">(L2716*H2716 + M2716*I2716) * K2716</f>
        <v>0</v>
      </c>
      <c r="O2716" s="43" t="n">
        <f aca="false">IF(A2716&lt;=$G$2, $D$2*(1-$D$3), 0)</f>
        <v>0</v>
      </c>
      <c r="P2716" s="44" t="n">
        <f aca="false">O2716*I2716*K2716</f>
        <v>0</v>
      </c>
    </row>
    <row r="2717" customFormat="false" ht="15" hidden="false" customHeight="false" outlineLevel="0" collapsed="false">
      <c r="A2717" s="4" t="n">
        <f aca="false">WORKDAY(A2716, 1)</f>
        <v>47686</v>
      </c>
      <c r="B2717" s="33" t="n">
        <f aca="false">DATE(2000, MONTH(A2717), DAY(A2717))</f>
        <v>36729</v>
      </c>
      <c r="C2717" s="33" t="n">
        <f aca="false">VLOOKUP(B2717, $R$9:$S$13, 2)</f>
        <v>36789</v>
      </c>
      <c r="D2717" s="34" t="n">
        <f aca="false">IF(OR(C2717=B2717, AND(C2717&lt;&gt;C2716, C2716&gt;B2716)), 1, 0)</f>
        <v>0</v>
      </c>
      <c r="E2717" s="4" t="n">
        <f aca="false" t="array" ref="E2717:E2717">INDEX($A$9:A2716, MAX(IF($D$9:D2716=1, ROW(D$9:$D2716)-ROW($D$9)+1, 0)))</f>
        <v>47654</v>
      </c>
      <c r="F2717" s="36" t="n">
        <f aca="false">(A2717-$A$2)/365.25</f>
        <v>10.3819301848049</v>
      </c>
      <c r="G2717" s="37" t="n">
        <f aca="false">INDEX('Default Prob'!$P$5:$P$14,MIN(1+_xlfn.IFNA(MATCH(F2717,'Default Prob'!$F$5:$F$14,1),0),COUNT('Default Prob'!$P$5:$P$14)))</f>
        <v>0.0473961358254833</v>
      </c>
      <c r="H2717" s="37" t="n">
        <f aca="false">H2716*EXP(-G2716*(F2717-F2716))</f>
        <v>0.653407692956817</v>
      </c>
      <c r="I2717" s="38" t="n">
        <f aca="false">H2716-H2717</f>
        <v>0.000254415018628329</v>
      </c>
      <c r="J2717" s="39" t="n">
        <f aca="false">INDEX('Default Prob'!$C$3:$C$20, _xlfn.IFNA(MATCH(F2717, 'Default Prob'!$B$3:$B$20, 1), 1))</f>
        <v>6E-005</v>
      </c>
      <c r="K2717" s="40" t="n">
        <f aca="false">1/((1+J2717)^F2717)</f>
        <v>0.999377296835778</v>
      </c>
      <c r="L2717" s="41" t="n">
        <f aca="false">IF(AND(D2717, A2717 &lt;= $G$2), $D$5*$D$2*(A2717-E2717)/365.25, 0)</f>
        <v>0</v>
      </c>
      <c r="M2717" s="41" t="n">
        <f aca="false">IF(A2717&lt;=$G$2, $D$5*$D$2*(A2717-E2717)/365.25, 0)</f>
        <v>0</v>
      </c>
      <c r="N2717" s="42" t="n">
        <f aca="false">(L2717*H2717 + M2717*I2717) * K2717</f>
        <v>0</v>
      </c>
      <c r="O2717" s="43" t="n">
        <f aca="false">IF(A2717&lt;=$G$2, $D$2*(1-$D$3), 0)</f>
        <v>0</v>
      </c>
      <c r="P2717" s="44" t="n">
        <f aca="false">O2717*I2717*K2717</f>
        <v>0</v>
      </c>
    </row>
    <row r="2718" customFormat="false" ht="15" hidden="false" customHeight="false" outlineLevel="0" collapsed="false">
      <c r="A2718" s="4" t="n">
        <f aca="false">WORKDAY(A2717, 1)</f>
        <v>47687</v>
      </c>
      <c r="B2718" s="33" t="n">
        <f aca="false">DATE(2000, MONTH(A2718), DAY(A2718))</f>
        <v>36730</v>
      </c>
      <c r="C2718" s="33" t="n">
        <f aca="false">VLOOKUP(B2718, $R$9:$S$13, 2)</f>
        <v>36789</v>
      </c>
      <c r="D2718" s="34" t="n">
        <f aca="false">IF(OR(C2718=B2718, AND(C2718&lt;&gt;C2717, C2717&gt;B2717)), 1, 0)</f>
        <v>0</v>
      </c>
      <c r="E2718" s="4" t="n">
        <f aca="false" t="array" ref="E2718:E2718">INDEX($A$9:A2717, MAX(IF($D$9:D2717=1, ROW(D$9:$D2717)-ROW($D$9)+1, 0)))</f>
        <v>47654</v>
      </c>
      <c r="F2718" s="36" t="n">
        <f aca="false">(A2718-$A$2)/365.25</f>
        <v>10.3846680355921</v>
      </c>
      <c r="G2718" s="37" t="n">
        <f aca="false">INDEX('Default Prob'!$P$5:$P$14,MIN(1+_xlfn.IFNA(MATCH(F2718,'Default Prob'!$F$5:$F$14,1),0),COUNT('Default Prob'!$P$5:$P$14)))</f>
        <v>0.0473961358254833</v>
      </c>
      <c r="H2718" s="37" t="n">
        <f aca="false">H2717*EXP(-G2717*(F2718-F2717))</f>
        <v>0.653322909957424</v>
      </c>
      <c r="I2718" s="38" t="n">
        <f aca="false">H2717-H2718</f>
        <v>8.47829993924076E-005</v>
      </c>
      <c r="J2718" s="39" t="n">
        <f aca="false">INDEX('Default Prob'!$C$3:$C$20, _xlfn.IFNA(MATCH(F2718, 'Default Prob'!$B$3:$B$20, 1), 1))</f>
        <v>6E-005</v>
      </c>
      <c r="K2718" s="40" t="n">
        <f aca="false">1/((1+J2718)^F2718)</f>
        <v>0.999377132671962</v>
      </c>
      <c r="L2718" s="41" t="n">
        <f aca="false">IF(AND(D2718, A2718 &lt;= $G$2), $D$5*$D$2*(A2718-E2718)/365.25, 0)</f>
        <v>0</v>
      </c>
      <c r="M2718" s="41" t="n">
        <f aca="false">IF(A2718&lt;=$G$2, $D$5*$D$2*(A2718-E2718)/365.25, 0)</f>
        <v>0</v>
      </c>
      <c r="N2718" s="42" t="n">
        <f aca="false">(L2718*H2718 + M2718*I2718) * K2718</f>
        <v>0</v>
      </c>
      <c r="O2718" s="43" t="n">
        <f aca="false">IF(A2718&lt;=$G$2, $D$2*(1-$D$3), 0)</f>
        <v>0</v>
      </c>
      <c r="P2718" s="44" t="n">
        <f aca="false">O2718*I2718*K2718</f>
        <v>0</v>
      </c>
    </row>
    <row r="2719" customFormat="false" ht="15" hidden="false" customHeight="false" outlineLevel="0" collapsed="false">
      <c r="A2719" s="4" t="n">
        <f aca="false">WORKDAY(A2718, 1)</f>
        <v>47688</v>
      </c>
      <c r="B2719" s="33" t="n">
        <f aca="false">DATE(2000, MONTH(A2719), DAY(A2719))</f>
        <v>36731</v>
      </c>
      <c r="C2719" s="33" t="n">
        <f aca="false">VLOOKUP(B2719, $R$9:$S$13, 2)</f>
        <v>36789</v>
      </c>
      <c r="D2719" s="34" t="n">
        <f aca="false">IF(OR(C2719=B2719, AND(C2719&lt;&gt;C2718, C2718&gt;B2718)), 1, 0)</f>
        <v>0</v>
      </c>
      <c r="E2719" s="4" t="n">
        <f aca="false" t="array" ref="E2719:E2719">INDEX($A$9:A2718, MAX(IF($D$9:D2718=1, ROW(D$9:$D2718)-ROW($D$9)+1, 0)))</f>
        <v>47654</v>
      </c>
      <c r="F2719" s="36" t="n">
        <f aca="false">(A2719-$A$2)/365.25</f>
        <v>10.3874058863792</v>
      </c>
      <c r="G2719" s="37" t="n">
        <f aca="false">INDEX('Default Prob'!$P$5:$P$14,MIN(1+_xlfn.IFNA(MATCH(F2719,'Default Prob'!$F$5:$F$14,1),0),COUNT('Default Prob'!$P$5:$P$14)))</f>
        <v>0.0473961358254833</v>
      </c>
      <c r="H2719" s="37" t="n">
        <f aca="false">H2718*EXP(-G2718*(F2719-F2718))</f>
        <v>0.653238137959061</v>
      </c>
      <c r="I2719" s="38" t="n">
        <f aca="false">H2718-H2719</f>
        <v>8.47719983633199E-005</v>
      </c>
      <c r="J2719" s="39" t="n">
        <f aca="false">INDEX('Default Prob'!$C$3:$C$20, _xlfn.IFNA(MATCH(F2719, 'Default Prob'!$B$3:$B$20, 1), 1))</f>
        <v>6E-005</v>
      </c>
      <c r="K2719" s="40" t="n">
        <f aca="false">1/((1+J2719)^F2719)</f>
        <v>0.999376968508172</v>
      </c>
      <c r="L2719" s="41" t="n">
        <f aca="false">IF(AND(D2719, A2719 &lt;= $G$2), $D$5*$D$2*(A2719-E2719)/365.25, 0)</f>
        <v>0</v>
      </c>
      <c r="M2719" s="41" t="n">
        <f aca="false">IF(A2719&lt;=$G$2, $D$5*$D$2*(A2719-E2719)/365.25, 0)</f>
        <v>0</v>
      </c>
      <c r="N2719" s="42" t="n">
        <f aca="false">(L2719*H2719 + M2719*I2719) * K2719</f>
        <v>0</v>
      </c>
      <c r="O2719" s="43" t="n">
        <f aca="false">IF(A2719&lt;=$G$2, $D$2*(1-$D$3), 0)</f>
        <v>0</v>
      </c>
      <c r="P2719" s="44" t="n">
        <f aca="false">O2719*I2719*K2719</f>
        <v>0</v>
      </c>
    </row>
    <row r="2720" customFormat="false" ht="15" hidden="false" customHeight="false" outlineLevel="0" collapsed="false">
      <c r="A2720" s="4" t="n">
        <f aca="false">WORKDAY(A2719, 1)</f>
        <v>47689</v>
      </c>
      <c r="B2720" s="33" t="n">
        <f aca="false">DATE(2000, MONTH(A2720), DAY(A2720))</f>
        <v>36732</v>
      </c>
      <c r="C2720" s="33" t="n">
        <f aca="false">VLOOKUP(B2720, $R$9:$S$13, 2)</f>
        <v>36789</v>
      </c>
      <c r="D2720" s="34" t="n">
        <f aca="false">IF(OR(C2720=B2720, AND(C2720&lt;&gt;C2719, C2719&gt;B2719)), 1, 0)</f>
        <v>0</v>
      </c>
      <c r="E2720" s="4" t="n">
        <f aca="false" t="array" ref="E2720:E2720">INDEX($A$9:A2719, MAX(IF($D$9:D2719=1, ROW(D$9:$D2719)-ROW($D$9)+1, 0)))</f>
        <v>47654</v>
      </c>
      <c r="F2720" s="36" t="n">
        <f aca="false">(A2720-$A$2)/365.25</f>
        <v>10.3901437371663</v>
      </c>
      <c r="G2720" s="37" t="n">
        <f aca="false">INDEX('Default Prob'!$P$5:$P$14,MIN(1+_xlfn.IFNA(MATCH(F2720,'Default Prob'!$F$5:$F$14,1),0),COUNT('Default Prob'!$P$5:$P$14)))</f>
        <v>0.0473961358254833</v>
      </c>
      <c r="H2720" s="37" t="n">
        <f aca="false">H2719*EXP(-G2719*(F2720-F2719))</f>
        <v>0.653153376960299</v>
      </c>
      <c r="I2720" s="38" t="n">
        <f aca="false">H2719-H2720</f>
        <v>8.4760998761757E-005</v>
      </c>
      <c r="J2720" s="39" t="n">
        <f aca="false">INDEX('Default Prob'!$C$3:$C$20, _xlfn.IFNA(MATCH(F2720, 'Default Prob'!$B$3:$B$20, 1), 1))</f>
        <v>6E-005</v>
      </c>
      <c r="K2720" s="40" t="n">
        <f aca="false">1/((1+J2720)^F2720)</f>
        <v>0.999376804344409</v>
      </c>
      <c r="L2720" s="41" t="n">
        <f aca="false">IF(AND(D2720, A2720 &lt;= $G$2), $D$5*$D$2*(A2720-E2720)/365.25, 0)</f>
        <v>0</v>
      </c>
      <c r="M2720" s="41" t="n">
        <f aca="false">IF(A2720&lt;=$G$2, $D$5*$D$2*(A2720-E2720)/365.25, 0)</f>
        <v>0</v>
      </c>
      <c r="N2720" s="42" t="n">
        <f aca="false">(L2720*H2720 + M2720*I2720) * K2720</f>
        <v>0</v>
      </c>
      <c r="O2720" s="43" t="n">
        <f aca="false">IF(A2720&lt;=$G$2, $D$2*(1-$D$3), 0)</f>
        <v>0</v>
      </c>
      <c r="P2720" s="44" t="n">
        <f aca="false">O2720*I2720*K2720</f>
        <v>0</v>
      </c>
    </row>
    <row r="2721" customFormat="false" ht="15" hidden="false" customHeight="false" outlineLevel="0" collapsed="false">
      <c r="A2721" s="4" t="n">
        <f aca="false">WORKDAY(A2720, 1)</f>
        <v>47690</v>
      </c>
      <c r="B2721" s="33" t="n">
        <f aca="false">DATE(2000, MONTH(A2721), DAY(A2721))</f>
        <v>36733</v>
      </c>
      <c r="C2721" s="33" t="n">
        <f aca="false">VLOOKUP(B2721, $R$9:$S$13, 2)</f>
        <v>36789</v>
      </c>
      <c r="D2721" s="34" t="n">
        <f aca="false">IF(OR(C2721=B2721, AND(C2721&lt;&gt;C2720, C2720&gt;B2720)), 1, 0)</f>
        <v>0</v>
      </c>
      <c r="E2721" s="4" t="n">
        <f aca="false" t="array" ref="E2721:E2721">INDEX($A$9:A2720, MAX(IF($D$9:D2720=1, ROW(D$9:$D2720)-ROW($D$9)+1, 0)))</f>
        <v>47654</v>
      </c>
      <c r="F2721" s="36" t="n">
        <f aca="false">(A2721-$A$2)/365.25</f>
        <v>10.3928815879535</v>
      </c>
      <c r="G2721" s="37" t="n">
        <f aca="false">INDEX('Default Prob'!$P$5:$P$14,MIN(1+_xlfn.IFNA(MATCH(F2721,'Default Prob'!$F$5:$F$14,1),0),COUNT('Default Prob'!$P$5:$P$14)))</f>
        <v>0.0473961358254833</v>
      </c>
      <c r="H2721" s="37" t="n">
        <f aca="false">H2720*EXP(-G2720*(F2721-F2720))</f>
        <v>0.653068626959712</v>
      </c>
      <c r="I2721" s="38" t="n">
        <f aca="false">H2720-H2721</f>
        <v>8.47500005873858E-005</v>
      </c>
      <c r="J2721" s="39" t="n">
        <f aca="false">INDEX('Default Prob'!$C$3:$C$20, _xlfn.IFNA(MATCH(F2721, 'Default Prob'!$B$3:$B$20, 1), 1))</f>
        <v>6E-005</v>
      </c>
      <c r="K2721" s="40" t="n">
        <f aca="false">1/((1+J2721)^F2721)</f>
        <v>0.999376640180673</v>
      </c>
      <c r="L2721" s="41" t="n">
        <f aca="false">IF(AND(D2721, A2721 &lt;= $G$2), $D$5*$D$2*(A2721-E2721)/365.25, 0)</f>
        <v>0</v>
      </c>
      <c r="M2721" s="41" t="n">
        <f aca="false">IF(A2721&lt;=$G$2, $D$5*$D$2*(A2721-E2721)/365.25, 0)</f>
        <v>0</v>
      </c>
      <c r="N2721" s="42" t="n">
        <f aca="false">(L2721*H2721 + M2721*I2721) * K2721</f>
        <v>0</v>
      </c>
      <c r="O2721" s="43" t="n">
        <f aca="false">IF(A2721&lt;=$G$2, $D$2*(1-$D$3), 0)</f>
        <v>0</v>
      </c>
      <c r="P2721" s="44" t="n">
        <f aca="false">O2721*I2721*K2721</f>
        <v>0</v>
      </c>
    </row>
    <row r="2722" customFormat="false" ht="15" hidden="false" customHeight="false" outlineLevel="0" collapsed="false">
      <c r="A2722" s="4" t="n">
        <f aca="false">WORKDAY(A2721, 1)</f>
        <v>47693</v>
      </c>
      <c r="B2722" s="33" t="n">
        <f aca="false">DATE(2000, MONTH(A2722), DAY(A2722))</f>
        <v>36736</v>
      </c>
      <c r="C2722" s="33" t="n">
        <f aca="false">VLOOKUP(B2722, $R$9:$S$13, 2)</f>
        <v>36789</v>
      </c>
      <c r="D2722" s="34" t="n">
        <f aca="false">IF(OR(C2722=B2722, AND(C2722&lt;&gt;C2721, C2721&gt;B2721)), 1, 0)</f>
        <v>0</v>
      </c>
      <c r="E2722" s="4" t="n">
        <f aca="false" t="array" ref="E2722:E2722">INDEX($A$9:A2721, MAX(IF($D$9:D2721=1, ROW(D$9:$D2721)-ROW($D$9)+1, 0)))</f>
        <v>47654</v>
      </c>
      <c r="F2722" s="36" t="n">
        <f aca="false">(A2722-$A$2)/365.25</f>
        <v>10.4010951403149</v>
      </c>
      <c r="G2722" s="37" t="n">
        <f aca="false">INDEX('Default Prob'!$P$5:$P$14,MIN(1+_xlfn.IFNA(MATCH(F2722,'Default Prob'!$F$5:$F$14,1),0),COUNT('Default Prob'!$P$5:$P$14)))</f>
        <v>0.0473961358254833</v>
      </c>
      <c r="H2722" s="37" t="n">
        <f aca="false">H2721*EXP(-G2721*(F2722-F2721))</f>
        <v>0.652814442932725</v>
      </c>
      <c r="I2722" s="38" t="n">
        <f aca="false">H2721-H2722</f>
        <v>0.000254184026986293</v>
      </c>
      <c r="J2722" s="39" t="n">
        <f aca="false">INDEX('Default Prob'!$C$3:$C$20, _xlfn.IFNA(MATCH(F2722, 'Default Prob'!$B$3:$B$20, 1), 1))</f>
        <v>6E-005</v>
      </c>
      <c r="K2722" s="40" t="n">
        <f aca="false">1/((1+J2722)^F2722)</f>
        <v>0.999376147689627</v>
      </c>
      <c r="L2722" s="41" t="n">
        <f aca="false">IF(AND(D2722, A2722 &lt;= $G$2), $D$5*$D$2*(A2722-E2722)/365.25, 0)</f>
        <v>0</v>
      </c>
      <c r="M2722" s="41" t="n">
        <f aca="false">IF(A2722&lt;=$G$2, $D$5*$D$2*(A2722-E2722)/365.25, 0)</f>
        <v>0</v>
      </c>
      <c r="N2722" s="42" t="n">
        <f aca="false">(L2722*H2722 + M2722*I2722) * K2722</f>
        <v>0</v>
      </c>
      <c r="O2722" s="43" t="n">
        <f aca="false">IF(A2722&lt;=$G$2, $D$2*(1-$D$3), 0)</f>
        <v>0</v>
      </c>
      <c r="P2722" s="44" t="n">
        <f aca="false">O2722*I2722*K2722</f>
        <v>0</v>
      </c>
    </row>
    <row r="2723" customFormat="false" ht="15" hidden="false" customHeight="false" outlineLevel="0" collapsed="false">
      <c r="A2723" s="4" t="n">
        <f aca="false">WORKDAY(A2722, 1)</f>
        <v>47694</v>
      </c>
      <c r="B2723" s="33" t="n">
        <f aca="false">DATE(2000, MONTH(A2723), DAY(A2723))</f>
        <v>36737</v>
      </c>
      <c r="C2723" s="33" t="n">
        <f aca="false">VLOOKUP(B2723, $R$9:$S$13, 2)</f>
        <v>36789</v>
      </c>
      <c r="D2723" s="34" t="n">
        <f aca="false">IF(OR(C2723=B2723, AND(C2723&lt;&gt;C2722, C2722&gt;B2722)), 1, 0)</f>
        <v>0</v>
      </c>
      <c r="E2723" s="4" t="n">
        <f aca="false" t="array" ref="E2723:E2723">INDEX($A$9:A2722, MAX(IF($D$9:D2722=1, ROW(D$9:$D2722)-ROW($D$9)+1, 0)))</f>
        <v>47654</v>
      </c>
      <c r="F2723" s="36" t="n">
        <f aca="false">(A2723-$A$2)/365.25</f>
        <v>10.403832991102</v>
      </c>
      <c r="G2723" s="37" t="n">
        <f aca="false">INDEX('Default Prob'!$P$5:$P$14,MIN(1+_xlfn.IFNA(MATCH(F2723,'Default Prob'!$F$5:$F$14,1),0),COUNT('Default Prob'!$P$5:$P$14)))</f>
        <v>0.0473961358254833</v>
      </c>
      <c r="H2723" s="37" t="n">
        <f aca="false">H2722*EXP(-G2722*(F2723-F2722))</f>
        <v>0.652729736910566</v>
      </c>
      <c r="I2723" s="38" t="n">
        <f aca="false">H2722-H2723</f>
        <v>8.47060221590423E-005</v>
      </c>
      <c r="J2723" s="39" t="n">
        <f aca="false">INDEX('Default Prob'!$C$3:$C$20, _xlfn.IFNA(MATCH(F2723, 'Default Prob'!$B$3:$B$20, 1), 1))</f>
        <v>6E-005</v>
      </c>
      <c r="K2723" s="40" t="n">
        <f aca="false">1/((1+J2723)^F2723)</f>
        <v>0.999375983525999</v>
      </c>
      <c r="L2723" s="41" t="n">
        <f aca="false">IF(AND(D2723, A2723 &lt;= $G$2), $D$5*$D$2*(A2723-E2723)/365.25, 0)</f>
        <v>0</v>
      </c>
      <c r="M2723" s="41" t="n">
        <f aca="false">IF(A2723&lt;=$G$2, $D$5*$D$2*(A2723-E2723)/365.25, 0)</f>
        <v>0</v>
      </c>
      <c r="N2723" s="42" t="n">
        <f aca="false">(L2723*H2723 + M2723*I2723) * K2723</f>
        <v>0</v>
      </c>
      <c r="O2723" s="43" t="n">
        <f aca="false">IF(A2723&lt;=$G$2, $D$2*(1-$D$3), 0)</f>
        <v>0</v>
      </c>
      <c r="P2723" s="44" t="n">
        <f aca="false">O2723*I2723*K2723</f>
        <v>0</v>
      </c>
    </row>
    <row r="2724" customFormat="false" ht="15" hidden="false" customHeight="false" outlineLevel="0" collapsed="false">
      <c r="A2724" s="4" t="n">
        <f aca="false">WORKDAY(A2723, 1)</f>
        <v>47695</v>
      </c>
      <c r="B2724" s="33" t="n">
        <f aca="false">DATE(2000, MONTH(A2724), DAY(A2724))</f>
        <v>36738</v>
      </c>
      <c r="C2724" s="33" t="n">
        <f aca="false">VLOOKUP(B2724, $R$9:$S$13, 2)</f>
        <v>36789</v>
      </c>
      <c r="D2724" s="34" t="n">
        <f aca="false">IF(OR(C2724=B2724, AND(C2724&lt;&gt;C2723, C2723&gt;B2723)), 1, 0)</f>
        <v>0</v>
      </c>
      <c r="E2724" s="4" t="n">
        <f aca="false" t="array" ref="E2724:E2724">INDEX($A$9:A2723, MAX(IF($D$9:D2723=1, ROW(D$9:$D2723)-ROW($D$9)+1, 0)))</f>
        <v>47654</v>
      </c>
      <c r="F2724" s="36" t="n">
        <f aca="false">(A2724-$A$2)/365.25</f>
        <v>10.4065708418891</v>
      </c>
      <c r="G2724" s="37" t="n">
        <f aca="false">INDEX('Default Prob'!$P$5:$P$14,MIN(1+_xlfn.IFNA(MATCH(F2724,'Default Prob'!$F$5:$F$14,1),0),COUNT('Default Prob'!$P$5:$P$14)))</f>
        <v>0.0473961358254833</v>
      </c>
      <c r="H2724" s="37" t="n">
        <f aca="false">H2723*EXP(-G2723*(F2724-F2723))</f>
        <v>0.652645041879448</v>
      </c>
      <c r="I2724" s="38" t="n">
        <f aca="false">H2723-H2724</f>
        <v>8.46950311181871E-005</v>
      </c>
      <c r="J2724" s="39" t="n">
        <f aca="false">INDEX('Default Prob'!$C$3:$C$20, _xlfn.IFNA(MATCH(F2724, 'Default Prob'!$B$3:$B$20, 1), 1))</f>
        <v>6E-005</v>
      </c>
      <c r="K2724" s="40" t="n">
        <f aca="false">1/((1+J2724)^F2724)</f>
        <v>0.999375819362398</v>
      </c>
      <c r="L2724" s="41" t="n">
        <f aca="false">IF(AND(D2724, A2724 &lt;= $G$2), $D$5*$D$2*(A2724-E2724)/365.25, 0)</f>
        <v>0</v>
      </c>
      <c r="M2724" s="41" t="n">
        <f aca="false">IF(A2724&lt;=$G$2, $D$5*$D$2*(A2724-E2724)/365.25, 0)</f>
        <v>0</v>
      </c>
      <c r="N2724" s="42" t="n">
        <f aca="false">(L2724*H2724 + M2724*I2724) * K2724</f>
        <v>0</v>
      </c>
      <c r="O2724" s="43" t="n">
        <f aca="false">IF(A2724&lt;=$G$2, $D$2*(1-$D$3), 0)</f>
        <v>0</v>
      </c>
      <c r="P2724" s="44" t="n">
        <f aca="false">O2724*I2724*K2724</f>
        <v>0</v>
      </c>
    </row>
    <row r="2725" customFormat="false" ht="15" hidden="false" customHeight="false" outlineLevel="0" collapsed="false">
      <c r="A2725" s="4" t="n">
        <f aca="false">WORKDAY(A2724, 1)</f>
        <v>47696</v>
      </c>
      <c r="B2725" s="33" t="n">
        <f aca="false">DATE(2000, MONTH(A2725), DAY(A2725))</f>
        <v>36739</v>
      </c>
      <c r="C2725" s="33" t="n">
        <f aca="false">VLOOKUP(B2725, $R$9:$S$13, 2)</f>
        <v>36789</v>
      </c>
      <c r="D2725" s="34" t="n">
        <f aca="false">IF(OR(C2725=B2725, AND(C2725&lt;&gt;C2724, C2724&gt;B2724)), 1, 0)</f>
        <v>0</v>
      </c>
      <c r="E2725" s="4" t="n">
        <f aca="false" t="array" ref="E2725:E2725">INDEX($A$9:A2724, MAX(IF($D$9:D2724=1, ROW(D$9:$D2724)-ROW($D$9)+1, 0)))</f>
        <v>47654</v>
      </c>
      <c r="F2725" s="36" t="n">
        <f aca="false">(A2725-$A$2)/365.25</f>
        <v>10.4093086926763</v>
      </c>
      <c r="G2725" s="37" t="n">
        <f aca="false">INDEX('Default Prob'!$P$5:$P$14,MIN(1+_xlfn.IFNA(MATCH(F2725,'Default Prob'!$F$5:$F$14,1),0),COUNT('Default Prob'!$P$5:$P$14)))</f>
        <v>0.0473961358254833</v>
      </c>
      <c r="H2725" s="37" t="n">
        <f aca="false">H2724*EXP(-G2724*(F2725-F2724))</f>
        <v>0.652560357837945</v>
      </c>
      <c r="I2725" s="38" t="n">
        <f aca="false">H2724-H2725</f>
        <v>8.46840415035244E-005</v>
      </c>
      <c r="J2725" s="39" t="n">
        <f aca="false">INDEX('Default Prob'!$C$3:$C$20, _xlfn.IFNA(MATCH(F2725, 'Default Prob'!$B$3:$B$20, 1), 1))</f>
        <v>6E-005</v>
      </c>
      <c r="K2725" s="40" t="n">
        <f aca="false">1/((1+J2725)^F2725)</f>
        <v>0.999375655198824</v>
      </c>
      <c r="L2725" s="41" t="n">
        <f aca="false">IF(AND(D2725, A2725 &lt;= $G$2), $D$5*$D$2*(A2725-E2725)/365.25, 0)</f>
        <v>0</v>
      </c>
      <c r="M2725" s="41" t="n">
        <f aca="false">IF(A2725&lt;=$G$2, $D$5*$D$2*(A2725-E2725)/365.25, 0)</f>
        <v>0</v>
      </c>
      <c r="N2725" s="42" t="n">
        <f aca="false">(L2725*H2725 + M2725*I2725) * K2725</f>
        <v>0</v>
      </c>
      <c r="O2725" s="43" t="n">
        <f aca="false">IF(A2725&lt;=$G$2, $D$2*(1-$D$3), 0)</f>
        <v>0</v>
      </c>
      <c r="P2725" s="44" t="n">
        <f aca="false">O2725*I2725*K2725</f>
        <v>0</v>
      </c>
    </row>
    <row r="2726" customFormat="false" ht="15" hidden="false" customHeight="false" outlineLevel="0" collapsed="false">
      <c r="A2726" s="4" t="n">
        <f aca="false">WORKDAY(A2725, 1)</f>
        <v>47697</v>
      </c>
      <c r="B2726" s="33" t="n">
        <f aca="false">DATE(2000, MONTH(A2726), DAY(A2726))</f>
        <v>36740</v>
      </c>
      <c r="C2726" s="33" t="n">
        <f aca="false">VLOOKUP(B2726, $R$9:$S$13, 2)</f>
        <v>36789</v>
      </c>
      <c r="D2726" s="34" t="n">
        <f aca="false">IF(OR(C2726=B2726, AND(C2726&lt;&gt;C2725, C2725&gt;B2725)), 1, 0)</f>
        <v>0</v>
      </c>
      <c r="E2726" s="4" t="n">
        <f aca="false" t="array" ref="E2726:E2726">INDEX($A$9:A2725, MAX(IF($D$9:D2725=1, ROW(D$9:$D2725)-ROW($D$9)+1, 0)))</f>
        <v>47654</v>
      </c>
      <c r="F2726" s="36" t="n">
        <f aca="false">(A2726-$A$2)/365.25</f>
        <v>10.4120465434634</v>
      </c>
      <c r="G2726" s="37" t="n">
        <f aca="false">INDEX('Default Prob'!$P$5:$P$14,MIN(1+_xlfn.IFNA(MATCH(F2726,'Default Prob'!$F$5:$F$14,1),0),COUNT('Default Prob'!$P$5:$P$14)))</f>
        <v>0.0473961358254833</v>
      </c>
      <c r="H2726" s="37" t="n">
        <f aca="false">H2725*EXP(-G2725*(F2726-F2725))</f>
        <v>0.65247568478463</v>
      </c>
      <c r="I2726" s="38" t="n">
        <f aca="false">H2725-H2726</f>
        <v>8.46730533148321E-005</v>
      </c>
      <c r="J2726" s="39" t="n">
        <f aca="false">INDEX('Default Prob'!$C$3:$C$20, _xlfn.IFNA(MATCH(F2726, 'Default Prob'!$B$3:$B$20, 1), 1))</f>
        <v>6E-005</v>
      </c>
      <c r="K2726" s="40" t="n">
        <f aca="false">1/((1+J2726)^F2726)</f>
        <v>0.999375491035277</v>
      </c>
      <c r="L2726" s="41" t="n">
        <f aca="false">IF(AND(D2726, A2726 &lt;= $G$2), $D$5*$D$2*(A2726-E2726)/365.25, 0)</f>
        <v>0</v>
      </c>
      <c r="M2726" s="41" t="n">
        <f aca="false">IF(A2726&lt;=$G$2, $D$5*$D$2*(A2726-E2726)/365.25, 0)</f>
        <v>0</v>
      </c>
      <c r="N2726" s="42" t="n">
        <f aca="false">(L2726*H2726 + M2726*I2726) * K2726</f>
        <v>0</v>
      </c>
      <c r="O2726" s="43" t="n">
        <f aca="false">IF(A2726&lt;=$G$2, $D$2*(1-$D$3), 0)</f>
        <v>0</v>
      </c>
      <c r="P2726" s="44" t="n">
        <f aca="false">O2726*I2726*K2726</f>
        <v>0</v>
      </c>
    </row>
    <row r="2727" customFormat="false" ht="15" hidden="false" customHeight="false" outlineLevel="0" collapsed="false">
      <c r="A2727" s="4" t="n">
        <f aca="false">WORKDAY(A2726, 1)</f>
        <v>47700</v>
      </c>
      <c r="B2727" s="33" t="n">
        <f aca="false">DATE(2000, MONTH(A2727), DAY(A2727))</f>
        <v>36743</v>
      </c>
      <c r="C2727" s="33" t="n">
        <f aca="false">VLOOKUP(B2727, $R$9:$S$13, 2)</f>
        <v>36789</v>
      </c>
      <c r="D2727" s="34" t="n">
        <f aca="false">IF(OR(C2727=B2727, AND(C2727&lt;&gt;C2726, C2726&gt;B2726)), 1, 0)</f>
        <v>0</v>
      </c>
      <c r="E2727" s="4" t="n">
        <f aca="false" t="array" ref="E2727:E2727">INDEX($A$9:A2726, MAX(IF($D$9:D2726=1, ROW(D$9:$D2726)-ROW($D$9)+1, 0)))</f>
        <v>47654</v>
      </c>
      <c r="F2727" s="36" t="n">
        <f aca="false">(A2727-$A$2)/365.25</f>
        <v>10.4202600958248</v>
      </c>
      <c r="G2727" s="37" t="n">
        <f aca="false">INDEX('Default Prob'!$P$5:$P$14,MIN(1+_xlfn.IFNA(MATCH(F2727,'Default Prob'!$F$5:$F$14,1),0),COUNT('Default Prob'!$P$5:$P$14)))</f>
        <v>0.0473961358254833</v>
      </c>
      <c r="H2727" s="37" t="n">
        <f aca="false">H2726*EXP(-G2726*(F2727-F2726))</f>
        <v>0.652221731539561</v>
      </c>
      <c r="I2727" s="38" t="n">
        <f aca="false">H2726-H2727</f>
        <v>0.00025395324506905</v>
      </c>
      <c r="J2727" s="39" t="n">
        <f aca="false">INDEX('Default Prob'!$C$3:$C$20, _xlfn.IFNA(MATCH(F2727, 'Default Prob'!$B$3:$B$20, 1), 1))</f>
        <v>6E-005</v>
      </c>
      <c r="K2727" s="40" t="n">
        <f aca="false">1/((1+J2727)^F2727)</f>
        <v>0.999374998544797</v>
      </c>
      <c r="L2727" s="41" t="n">
        <f aca="false">IF(AND(D2727, A2727 &lt;= $G$2), $D$5*$D$2*(A2727-E2727)/365.25, 0)</f>
        <v>0</v>
      </c>
      <c r="M2727" s="41" t="n">
        <f aca="false">IF(A2727&lt;=$G$2, $D$5*$D$2*(A2727-E2727)/365.25, 0)</f>
        <v>0</v>
      </c>
      <c r="N2727" s="42" t="n">
        <f aca="false">(L2727*H2727 + M2727*I2727) * K2727</f>
        <v>0</v>
      </c>
      <c r="O2727" s="43" t="n">
        <f aca="false">IF(A2727&lt;=$G$2, $D$2*(1-$D$3), 0)</f>
        <v>0</v>
      </c>
      <c r="P2727" s="44" t="n">
        <f aca="false">O2727*I2727*K2727</f>
        <v>0</v>
      </c>
    </row>
    <row r="2728" customFormat="false" ht="15" hidden="false" customHeight="false" outlineLevel="0" collapsed="false">
      <c r="A2728" s="4" t="n">
        <f aca="false">WORKDAY(A2727, 1)</f>
        <v>47701</v>
      </c>
      <c r="B2728" s="33" t="n">
        <f aca="false">DATE(2000, MONTH(A2728), DAY(A2728))</f>
        <v>36744</v>
      </c>
      <c r="C2728" s="33" t="n">
        <f aca="false">VLOOKUP(B2728, $R$9:$S$13, 2)</f>
        <v>36789</v>
      </c>
      <c r="D2728" s="34" t="n">
        <f aca="false">IF(OR(C2728=B2728, AND(C2728&lt;&gt;C2727, C2727&gt;B2727)), 1, 0)</f>
        <v>0</v>
      </c>
      <c r="E2728" s="4" t="n">
        <f aca="false" t="array" ref="E2728:E2728">INDEX($A$9:A2727, MAX(IF($D$9:D2727=1, ROW(D$9:$D2727)-ROW($D$9)+1, 0)))</f>
        <v>47654</v>
      </c>
      <c r="F2728" s="36" t="n">
        <f aca="false">(A2728-$A$2)/365.25</f>
        <v>10.4229979466119</v>
      </c>
      <c r="G2728" s="37" t="n">
        <f aca="false">INDEX('Default Prob'!$P$5:$P$14,MIN(1+_xlfn.IFNA(MATCH(F2728,'Default Prob'!$F$5:$F$14,1),0),COUNT('Default Prob'!$P$5:$P$14)))</f>
        <v>0.0473961358254833</v>
      </c>
      <c r="H2728" s="37" t="n">
        <f aca="false">H2727*EXP(-G2727*(F2728-F2727))</f>
        <v>0.652137102424745</v>
      </c>
      <c r="I2728" s="38" t="n">
        <f aca="false">H2727-H2728</f>
        <v>8.46291148157707E-005</v>
      </c>
      <c r="J2728" s="39" t="n">
        <f aca="false">INDEX('Default Prob'!$C$3:$C$20, _xlfn.IFNA(MATCH(F2728, 'Default Prob'!$B$3:$B$20, 1), 1))</f>
        <v>6E-005</v>
      </c>
      <c r="K2728" s="40" t="n">
        <f aca="false">1/((1+J2728)^F2728)</f>
        <v>0.999374834381358</v>
      </c>
      <c r="L2728" s="41" t="n">
        <f aca="false">IF(AND(D2728, A2728 &lt;= $G$2), $D$5*$D$2*(A2728-E2728)/365.25, 0)</f>
        <v>0</v>
      </c>
      <c r="M2728" s="41" t="n">
        <f aca="false">IF(A2728&lt;=$G$2, $D$5*$D$2*(A2728-E2728)/365.25, 0)</f>
        <v>0</v>
      </c>
      <c r="N2728" s="42" t="n">
        <f aca="false">(L2728*H2728 + M2728*I2728) * K2728</f>
        <v>0</v>
      </c>
      <c r="O2728" s="43" t="n">
        <f aca="false">IF(A2728&lt;=$G$2, $D$2*(1-$D$3), 0)</f>
        <v>0</v>
      </c>
      <c r="P2728" s="44" t="n">
        <f aca="false">O2728*I2728*K2728</f>
        <v>0</v>
      </c>
    </row>
    <row r="2729" customFormat="false" ht="15" hidden="false" customHeight="false" outlineLevel="0" collapsed="false">
      <c r="A2729" s="4" t="n">
        <f aca="false">WORKDAY(A2728, 1)</f>
        <v>47702</v>
      </c>
      <c r="B2729" s="33" t="n">
        <f aca="false">DATE(2000, MONTH(A2729), DAY(A2729))</f>
        <v>36745</v>
      </c>
      <c r="C2729" s="33" t="n">
        <f aca="false">VLOOKUP(B2729, $R$9:$S$13, 2)</f>
        <v>36789</v>
      </c>
      <c r="D2729" s="34" t="n">
        <f aca="false">IF(OR(C2729=B2729, AND(C2729&lt;&gt;C2728, C2728&gt;B2728)), 1, 0)</f>
        <v>0</v>
      </c>
      <c r="E2729" s="4" t="n">
        <f aca="false" t="array" ref="E2729:E2729">INDEX($A$9:A2728, MAX(IF($D$9:D2728=1, ROW(D$9:$D2728)-ROW($D$9)+1, 0)))</f>
        <v>47654</v>
      </c>
      <c r="F2729" s="36" t="n">
        <f aca="false">(A2729-$A$2)/365.25</f>
        <v>10.425735797399</v>
      </c>
      <c r="G2729" s="37" t="n">
        <f aca="false">INDEX('Default Prob'!$P$5:$P$14,MIN(1+_xlfn.IFNA(MATCH(F2729,'Default Prob'!$F$5:$F$14,1),0),COUNT('Default Prob'!$P$5:$P$14)))</f>
        <v>0.0473961358254833</v>
      </c>
      <c r="H2729" s="37" t="n">
        <f aca="false">H2728*EXP(-G2728*(F2729-F2728))</f>
        <v>0.652052484290991</v>
      </c>
      <c r="I2729" s="38" t="n">
        <f aca="false">H2728-H2729</f>
        <v>8.46181337541552E-005</v>
      </c>
      <c r="J2729" s="39" t="n">
        <f aca="false">INDEX('Default Prob'!$C$3:$C$20, _xlfn.IFNA(MATCH(F2729, 'Default Prob'!$B$3:$B$20, 1), 1))</f>
        <v>6E-005</v>
      </c>
      <c r="K2729" s="40" t="n">
        <f aca="false">1/((1+J2729)^F2729)</f>
        <v>0.999374670217946</v>
      </c>
      <c r="L2729" s="41" t="n">
        <f aca="false">IF(AND(D2729, A2729 &lt;= $G$2), $D$5*$D$2*(A2729-E2729)/365.25, 0)</f>
        <v>0</v>
      </c>
      <c r="M2729" s="41" t="n">
        <f aca="false">IF(A2729&lt;=$G$2, $D$5*$D$2*(A2729-E2729)/365.25, 0)</f>
        <v>0</v>
      </c>
      <c r="N2729" s="42" t="n">
        <f aca="false">(L2729*H2729 + M2729*I2729) * K2729</f>
        <v>0</v>
      </c>
      <c r="O2729" s="43" t="n">
        <f aca="false">IF(A2729&lt;=$G$2, $D$2*(1-$D$3), 0)</f>
        <v>0</v>
      </c>
      <c r="P2729" s="44" t="n">
        <f aca="false">O2729*I2729*K2729</f>
        <v>0</v>
      </c>
    </row>
    <row r="2730" customFormat="false" ht="15" hidden="false" customHeight="false" outlineLevel="0" collapsed="false">
      <c r="A2730" s="4" t="n">
        <f aca="false">WORKDAY(A2729, 1)</f>
        <v>47703</v>
      </c>
      <c r="B2730" s="33" t="n">
        <f aca="false">DATE(2000, MONTH(A2730), DAY(A2730))</f>
        <v>36746</v>
      </c>
      <c r="C2730" s="33" t="n">
        <f aca="false">VLOOKUP(B2730, $R$9:$S$13, 2)</f>
        <v>36789</v>
      </c>
      <c r="D2730" s="34" t="n">
        <f aca="false">IF(OR(C2730=B2730, AND(C2730&lt;&gt;C2729, C2729&gt;B2729)), 1, 0)</f>
        <v>0</v>
      </c>
      <c r="E2730" s="4" t="n">
        <f aca="false" t="array" ref="E2730:E2730">INDEX($A$9:A2729, MAX(IF($D$9:D2729=1, ROW(D$9:$D2729)-ROW($D$9)+1, 0)))</f>
        <v>47654</v>
      </c>
      <c r="F2730" s="36" t="n">
        <f aca="false">(A2730-$A$2)/365.25</f>
        <v>10.4284736481862</v>
      </c>
      <c r="G2730" s="37" t="n">
        <f aca="false">INDEX('Default Prob'!$P$5:$P$14,MIN(1+_xlfn.IFNA(MATCH(F2730,'Default Prob'!$F$5:$F$14,1),0),COUNT('Default Prob'!$P$5:$P$14)))</f>
        <v>0.0473961358254833</v>
      </c>
      <c r="H2730" s="37" t="n">
        <f aca="false">H2729*EXP(-G2729*(F2730-F2729))</f>
        <v>0.651967877136874</v>
      </c>
      <c r="I2730" s="38" t="n">
        <f aca="false">H2729-H2730</f>
        <v>8.46071541172888E-005</v>
      </c>
      <c r="J2730" s="39" t="n">
        <f aca="false">INDEX('Default Prob'!$C$3:$C$20, _xlfn.IFNA(MATCH(F2730, 'Default Prob'!$B$3:$B$20, 1), 1))</f>
        <v>6E-005</v>
      </c>
      <c r="K2730" s="40" t="n">
        <f aca="false">1/((1+J2730)^F2730)</f>
        <v>0.99937450605456</v>
      </c>
      <c r="L2730" s="41" t="n">
        <f aca="false">IF(AND(D2730, A2730 &lt;= $G$2), $D$5*$D$2*(A2730-E2730)/365.25, 0)</f>
        <v>0</v>
      </c>
      <c r="M2730" s="41" t="n">
        <f aca="false">IF(A2730&lt;=$G$2, $D$5*$D$2*(A2730-E2730)/365.25, 0)</f>
        <v>0</v>
      </c>
      <c r="N2730" s="42" t="n">
        <f aca="false">(L2730*H2730 + M2730*I2730) * K2730</f>
        <v>0</v>
      </c>
      <c r="O2730" s="43" t="n">
        <f aca="false">IF(A2730&lt;=$G$2, $D$2*(1-$D$3), 0)</f>
        <v>0</v>
      </c>
      <c r="P2730" s="44" t="n">
        <f aca="false">O2730*I2730*K2730</f>
        <v>0</v>
      </c>
    </row>
    <row r="2731" customFormat="false" ht="15" hidden="false" customHeight="false" outlineLevel="0" collapsed="false">
      <c r="A2731" s="4" t="n">
        <f aca="false">WORKDAY(A2730, 1)</f>
        <v>47704</v>
      </c>
      <c r="B2731" s="33" t="n">
        <f aca="false">DATE(2000, MONTH(A2731), DAY(A2731))</f>
        <v>36747</v>
      </c>
      <c r="C2731" s="33" t="n">
        <f aca="false">VLOOKUP(B2731, $R$9:$S$13, 2)</f>
        <v>36789</v>
      </c>
      <c r="D2731" s="34" t="n">
        <f aca="false">IF(OR(C2731=B2731, AND(C2731&lt;&gt;C2730, C2730&gt;B2730)), 1, 0)</f>
        <v>0</v>
      </c>
      <c r="E2731" s="4" t="n">
        <f aca="false" t="array" ref="E2731:E2731">INDEX($A$9:A2730, MAX(IF($D$9:D2730=1, ROW(D$9:$D2730)-ROW($D$9)+1, 0)))</f>
        <v>47654</v>
      </c>
      <c r="F2731" s="36" t="n">
        <f aca="false">(A2731-$A$2)/365.25</f>
        <v>10.4312114989733</v>
      </c>
      <c r="G2731" s="37" t="n">
        <f aca="false">INDEX('Default Prob'!$P$5:$P$14,MIN(1+_xlfn.IFNA(MATCH(F2731,'Default Prob'!$F$5:$F$14,1),0),COUNT('Default Prob'!$P$5:$P$14)))</f>
        <v>0.0473961358254833</v>
      </c>
      <c r="H2731" s="37" t="n">
        <f aca="false">H2730*EXP(-G2730*(F2731-F2730))</f>
        <v>0.651883280960968</v>
      </c>
      <c r="I2731" s="38" t="n">
        <f aca="false">H2730-H2731</f>
        <v>8.45961759051717E-005</v>
      </c>
      <c r="J2731" s="39" t="n">
        <f aca="false">INDEX('Default Prob'!$C$3:$C$20, _xlfn.IFNA(MATCH(F2731, 'Default Prob'!$B$3:$B$20, 1), 1))</f>
        <v>6E-005</v>
      </c>
      <c r="K2731" s="40" t="n">
        <f aca="false">1/((1+J2731)^F2731)</f>
        <v>0.999374341891202</v>
      </c>
      <c r="L2731" s="41" t="n">
        <f aca="false">IF(AND(D2731, A2731 &lt;= $G$2), $D$5*$D$2*(A2731-E2731)/365.25, 0)</f>
        <v>0</v>
      </c>
      <c r="M2731" s="41" t="n">
        <f aca="false">IF(A2731&lt;=$G$2, $D$5*$D$2*(A2731-E2731)/365.25, 0)</f>
        <v>0</v>
      </c>
      <c r="N2731" s="42" t="n">
        <f aca="false">(L2731*H2731 + M2731*I2731) * K2731</f>
        <v>0</v>
      </c>
      <c r="O2731" s="43" t="n">
        <f aca="false">IF(A2731&lt;=$G$2, $D$2*(1-$D$3), 0)</f>
        <v>0</v>
      </c>
      <c r="P2731" s="44" t="n">
        <f aca="false">O2731*I2731*K2731</f>
        <v>0</v>
      </c>
    </row>
    <row r="2732" customFormat="false" ht="15" hidden="false" customHeight="false" outlineLevel="0" collapsed="false">
      <c r="A2732" s="4" t="n">
        <f aca="false">WORKDAY(A2731, 1)</f>
        <v>47707</v>
      </c>
      <c r="B2732" s="33" t="n">
        <f aca="false">DATE(2000, MONTH(A2732), DAY(A2732))</f>
        <v>36750</v>
      </c>
      <c r="C2732" s="33" t="n">
        <f aca="false">VLOOKUP(B2732, $R$9:$S$13, 2)</f>
        <v>36789</v>
      </c>
      <c r="D2732" s="34" t="n">
        <f aca="false">IF(OR(C2732=B2732, AND(C2732&lt;&gt;C2731, C2731&gt;B2731)), 1, 0)</f>
        <v>0</v>
      </c>
      <c r="E2732" s="4" t="n">
        <f aca="false" t="array" ref="E2732:E2732">INDEX($A$9:A2731, MAX(IF($D$9:D2731=1, ROW(D$9:$D2731)-ROW($D$9)+1, 0)))</f>
        <v>47654</v>
      </c>
      <c r="F2732" s="36" t="n">
        <f aca="false">(A2732-$A$2)/365.25</f>
        <v>10.4394250513347</v>
      </c>
      <c r="G2732" s="37" t="n">
        <f aca="false">INDEX('Default Prob'!$P$5:$P$14,MIN(1+_xlfn.IFNA(MATCH(F2732,'Default Prob'!$F$5:$F$14,1),0),COUNT('Default Prob'!$P$5:$P$14)))</f>
        <v>0.0473961358254833</v>
      </c>
      <c r="H2732" s="37" t="n">
        <f aca="false">H2731*EXP(-G2731*(F2732-F2731))</f>
        <v>0.651629558288282</v>
      </c>
      <c r="I2732" s="38" t="n">
        <f aca="false">H2731-H2732</f>
        <v>0.000253722672686085</v>
      </c>
      <c r="J2732" s="39" t="n">
        <f aca="false">INDEX('Default Prob'!$C$3:$C$20, _xlfn.IFNA(MATCH(F2732, 'Default Prob'!$B$3:$B$20, 1), 1))</f>
        <v>6E-005</v>
      </c>
      <c r="K2732" s="40" t="n">
        <f aca="false">1/((1+J2732)^F2732)</f>
        <v>0.999373849401289</v>
      </c>
      <c r="L2732" s="41" t="n">
        <f aca="false">IF(AND(D2732, A2732 &lt;= $G$2), $D$5*$D$2*(A2732-E2732)/365.25, 0)</f>
        <v>0</v>
      </c>
      <c r="M2732" s="41" t="n">
        <f aca="false">IF(A2732&lt;=$G$2, $D$5*$D$2*(A2732-E2732)/365.25, 0)</f>
        <v>0</v>
      </c>
      <c r="N2732" s="42" t="n">
        <f aca="false">(L2732*H2732 + M2732*I2732) * K2732</f>
        <v>0</v>
      </c>
      <c r="O2732" s="43" t="n">
        <f aca="false">IF(A2732&lt;=$G$2, $D$2*(1-$D$3), 0)</f>
        <v>0</v>
      </c>
      <c r="P2732" s="44" t="n">
        <f aca="false">O2732*I2732*K2732</f>
        <v>0</v>
      </c>
    </row>
    <row r="2733" customFormat="false" ht="15" hidden="false" customHeight="false" outlineLevel="0" collapsed="false">
      <c r="A2733" s="4" t="n">
        <f aca="false">WORKDAY(A2732, 1)</f>
        <v>47708</v>
      </c>
      <c r="B2733" s="33" t="n">
        <f aca="false">DATE(2000, MONTH(A2733), DAY(A2733))</f>
        <v>36751</v>
      </c>
      <c r="C2733" s="33" t="n">
        <f aca="false">VLOOKUP(B2733, $R$9:$S$13, 2)</f>
        <v>36789</v>
      </c>
      <c r="D2733" s="34" t="n">
        <f aca="false">IF(OR(C2733=B2733, AND(C2733&lt;&gt;C2732, C2732&gt;B2732)), 1, 0)</f>
        <v>0</v>
      </c>
      <c r="E2733" s="4" t="n">
        <f aca="false" t="array" ref="E2733:E2733">INDEX($A$9:A2732, MAX(IF($D$9:D2732=1, ROW(D$9:$D2732)-ROW($D$9)+1, 0)))</f>
        <v>47654</v>
      </c>
      <c r="F2733" s="36" t="n">
        <f aca="false">(A2733-$A$2)/365.25</f>
        <v>10.4421629021218</v>
      </c>
      <c r="G2733" s="37" t="n">
        <f aca="false">INDEX('Default Prob'!$P$5:$P$14,MIN(1+_xlfn.IFNA(MATCH(F2733,'Default Prob'!$F$5:$F$14,1),0),COUNT('Default Prob'!$P$5:$P$14)))</f>
        <v>0.0473961358254833</v>
      </c>
      <c r="H2733" s="37" t="n">
        <f aca="false">H2732*EXP(-G2732*(F2733-F2732))</f>
        <v>0.651545006010983</v>
      </c>
      <c r="I2733" s="38" t="n">
        <f aca="false">H2732-H2733</f>
        <v>8.45522772993101E-005</v>
      </c>
      <c r="J2733" s="39" t="n">
        <f aca="false">INDEX('Default Prob'!$C$3:$C$20, _xlfn.IFNA(MATCH(F2733, 'Default Prob'!$B$3:$B$20, 1), 1))</f>
        <v>6E-005</v>
      </c>
      <c r="K2733" s="40" t="n">
        <f aca="false">1/((1+J2733)^F2733)</f>
        <v>0.999373685238039</v>
      </c>
      <c r="L2733" s="41" t="n">
        <f aca="false">IF(AND(D2733, A2733 &lt;= $G$2), $D$5*$D$2*(A2733-E2733)/365.25, 0)</f>
        <v>0</v>
      </c>
      <c r="M2733" s="41" t="n">
        <f aca="false">IF(A2733&lt;=$G$2, $D$5*$D$2*(A2733-E2733)/365.25, 0)</f>
        <v>0</v>
      </c>
      <c r="N2733" s="42" t="n">
        <f aca="false">(L2733*H2733 + M2733*I2733) * K2733</f>
        <v>0</v>
      </c>
      <c r="O2733" s="43" t="n">
        <f aca="false">IF(A2733&lt;=$G$2, $D$2*(1-$D$3), 0)</f>
        <v>0</v>
      </c>
      <c r="P2733" s="44" t="n">
        <f aca="false">O2733*I2733*K2733</f>
        <v>0</v>
      </c>
    </row>
    <row r="2734" customFormat="false" ht="15" hidden="false" customHeight="false" outlineLevel="0" collapsed="false">
      <c r="A2734" s="4" t="n">
        <f aca="false">WORKDAY(A2733, 1)</f>
        <v>47709</v>
      </c>
      <c r="B2734" s="33" t="n">
        <f aca="false">DATE(2000, MONTH(A2734), DAY(A2734))</f>
        <v>36752</v>
      </c>
      <c r="C2734" s="33" t="n">
        <f aca="false">VLOOKUP(B2734, $R$9:$S$13, 2)</f>
        <v>36789</v>
      </c>
      <c r="D2734" s="34" t="n">
        <f aca="false">IF(OR(C2734=B2734, AND(C2734&lt;&gt;C2733, C2733&gt;B2733)), 1, 0)</f>
        <v>0</v>
      </c>
      <c r="E2734" s="4" t="n">
        <f aca="false" t="array" ref="E2734:E2734">INDEX($A$9:A2733, MAX(IF($D$9:D2733=1, ROW(D$9:$D2733)-ROW($D$9)+1, 0)))</f>
        <v>47654</v>
      </c>
      <c r="F2734" s="36" t="n">
        <f aca="false">(A2734-$A$2)/365.25</f>
        <v>10.444900752909</v>
      </c>
      <c r="G2734" s="37" t="n">
        <f aca="false">INDEX('Default Prob'!$P$5:$P$14,MIN(1+_xlfn.IFNA(MATCH(F2734,'Default Prob'!$F$5:$F$14,1),0),COUNT('Default Prob'!$P$5:$P$14)))</f>
        <v>0.0473961358254833</v>
      </c>
      <c r="H2734" s="37" t="n">
        <f aca="false">H2733*EXP(-G2733*(F2734-F2733))</f>
        <v>0.651460464704775</v>
      </c>
      <c r="I2734" s="38" t="n">
        <f aca="false">H2733-H2734</f>
        <v>8.45413062076084E-005</v>
      </c>
      <c r="J2734" s="39" t="n">
        <f aca="false">INDEX('Default Prob'!$C$3:$C$20, _xlfn.IFNA(MATCH(F2734, 'Default Prob'!$B$3:$B$20, 1), 1))</f>
        <v>6E-005</v>
      </c>
      <c r="K2734" s="40" t="n">
        <f aca="false">1/((1+J2734)^F2734)</f>
        <v>0.999373521074815</v>
      </c>
      <c r="L2734" s="41" t="n">
        <f aca="false">IF(AND(D2734, A2734 &lt;= $G$2), $D$5*$D$2*(A2734-E2734)/365.25, 0)</f>
        <v>0</v>
      </c>
      <c r="M2734" s="41" t="n">
        <f aca="false">IF(A2734&lt;=$G$2, $D$5*$D$2*(A2734-E2734)/365.25, 0)</f>
        <v>0</v>
      </c>
      <c r="N2734" s="42" t="n">
        <f aca="false">(L2734*H2734 + M2734*I2734) * K2734</f>
        <v>0</v>
      </c>
      <c r="O2734" s="43" t="n">
        <f aca="false">IF(A2734&lt;=$G$2, $D$2*(1-$D$3), 0)</f>
        <v>0</v>
      </c>
      <c r="P2734" s="44" t="n">
        <f aca="false">O2734*I2734*K2734</f>
        <v>0</v>
      </c>
    </row>
    <row r="2735" customFormat="false" ht="15" hidden="false" customHeight="false" outlineLevel="0" collapsed="false">
      <c r="A2735" s="4" t="n">
        <f aca="false">WORKDAY(A2734, 1)</f>
        <v>47710</v>
      </c>
      <c r="B2735" s="33" t="n">
        <f aca="false">DATE(2000, MONTH(A2735), DAY(A2735))</f>
        <v>36753</v>
      </c>
      <c r="C2735" s="33" t="n">
        <f aca="false">VLOOKUP(B2735, $R$9:$S$13, 2)</f>
        <v>36789</v>
      </c>
      <c r="D2735" s="34" t="n">
        <f aca="false">IF(OR(C2735=B2735, AND(C2735&lt;&gt;C2734, C2734&gt;B2734)), 1, 0)</f>
        <v>0</v>
      </c>
      <c r="E2735" s="4" t="n">
        <f aca="false" t="array" ref="E2735:E2735">INDEX($A$9:A2734, MAX(IF($D$9:D2734=1, ROW(D$9:$D2734)-ROW($D$9)+1, 0)))</f>
        <v>47654</v>
      </c>
      <c r="F2735" s="36" t="n">
        <f aca="false">(A2735-$A$2)/365.25</f>
        <v>10.4476386036961</v>
      </c>
      <c r="G2735" s="37" t="n">
        <f aca="false">INDEX('Default Prob'!$P$5:$P$14,MIN(1+_xlfn.IFNA(MATCH(F2735,'Default Prob'!$F$5:$F$14,1),0),COUNT('Default Prob'!$P$5:$P$14)))</f>
        <v>0.0473961358254833</v>
      </c>
      <c r="H2735" s="37" t="n">
        <f aca="false">H2734*EXP(-G2734*(F2735-F2734))</f>
        <v>0.651375934368236</v>
      </c>
      <c r="I2735" s="38" t="n">
        <f aca="false">H2734-H2735</f>
        <v>8.45303365396566E-005</v>
      </c>
      <c r="J2735" s="39" t="n">
        <f aca="false">INDEX('Default Prob'!$C$3:$C$20, _xlfn.IFNA(MATCH(F2735, 'Default Prob'!$B$3:$B$20, 1), 1))</f>
        <v>6E-005</v>
      </c>
      <c r="K2735" s="40" t="n">
        <f aca="false">1/((1+J2735)^F2735)</f>
        <v>0.999373356911618</v>
      </c>
      <c r="L2735" s="41" t="n">
        <f aca="false">IF(AND(D2735, A2735 &lt;= $G$2), $D$5*$D$2*(A2735-E2735)/365.25, 0)</f>
        <v>0</v>
      </c>
      <c r="M2735" s="41" t="n">
        <f aca="false">IF(A2735&lt;=$G$2, $D$5*$D$2*(A2735-E2735)/365.25, 0)</f>
        <v>0</v>
      </c>
      <c r="N2735" s="42" t="n">
        <f aca="false">(L2735*H2735 + M2735*I2735) * K2735</f>
        <v>0</v>
      </c>
      <c r="O2735" s="43" t="n">
        <f aca="false">IF(A2735&lt;=$G$2, $D$2*(1-$D$3), 0)</f>
        <v>0</v>
      </c>
      <c r="P2735" s="44" t="n">
        <f aca="false">O2735*I2735*K2735</f>
        <v>0</v>
      </c>
    </row>
    <row r="2736" customFormat="false" ht="15" hidden="false" customHeight="false" outlineLevel="0" collapsed="false">
      <c r="A2736" s="4" t="n">
        <f aca="false">WORKDAY(A2735, 1)</f>
        <v>47711</v>
      </c>
      <c r="B2736" s="33" t="n">
        <f aca="false">DATE(2000, MONTH(A2736), DAY(A2736))</f>
        <v>36754</v>
      </c>
      <c r="C2736" s="33" t="n">
        <f aca="false">VLOOKUP(B2736, $R$9:$S$13, 2)</f>
        <v>36789</v>
      </c>
      <c r="D2736" s="34" t="n">
        <f aca="false">IF(OR(C2736=B2736, AND(C2736&lt;&gt;C2735, C2735&gt;B2735)), 1, 0)</f>
        <v>0</v>
      </c>
      <c r="E2736" s="4" t="n">
        <f aca="false" t="array" ref="E2736:E2736">INDEX($A$9:A2735, MAX(IF($D$9:D2735=1, ROW(D$9:$D2735)-ROW($D$9)+1, 0)))</f>
        <v>47654</v>
      </c>
      <c r="F2736" s="36" t="n">
        <f aca="false">(A2736-$A$2)/365.25</f>
        <v>10.4503764544832</v>
      </c>
      <c r="G2736" s="37" t="n">
        <f aca="false">INDEX('Default Prob'!$P$5:$P$14,MIN(1+_xlfn.IFNA(MATCH(F2736,'Default Prob'!$F$5:$F$14,1),0),COUNT('Default Prob'!$P$5:$P$14)))</f>
        <v>0.0473961358254833</v>
      </c>
      <c r="H2736" s="37" t="n">
        <f aca="false">H2735*EXP(-G2735*(F2736-F2735))</f>
        <v>0.651291414999941</v>
      </c>
      <c r="I2736" s="38" t="n">
        <f aca="false">H2735-H2736</f>
        <v>8.45193682948997E-005</v>
      </c>
      <c r="J2736" s="39" t="n">
        <f aca="false">INDEX('Default Prob'!$C$3:$C$20, _xlfn.IFNA(MATCH(F2736, 'Default Prob'!$B$3:$B$20, 1), 1))</f>
        <v>6E-005</v>
      </c>
      <c r="K2736" s="40" t="n">
        <f aca="false">1/((1+J2736)^F2736)</f>
        <v>0.999373192748449</v>
      </c>
      <c r="L2736" s="41" t="n">
        <f aca="false">IF(AND(D2736, A2736 &lt;= $G$2), $D$5*$D$2*(A2736-E2736)/365.25, 0)</f>
        <v>0</v>
      </c>
      <c r="M2736" s="41" t="n">
        <f aca="false">IF(A2736&lt;=$G$2, $D$5*$D$2*(A2736-E2736)/365.25, 0)</f>
        <v>0</v>
      </c>
      <c r="N2736" s="42" t="n">
        <f aca="false">(L2736*H2736 + M2736*I2736) * K2736</f>
        <v>0</v>
      </c>
      <c r="O2736" s="43" t="n">
        <f aca="false">IF(A2736&lt;=$G$2, $D$2*(1-$D$3), 0)</f>
        <v>0</v>
      </c>
      <c r="P2736" s="44" t="n">
        <f aca="false">O2736*I2736*K2736</f>
        <v>0</v>
      </c>
    </row>
    <row r="2737" customFormat="false" ht="15" hidden="false" customHeight="false" outlineLevel="0" collapsed="false">
      <c r="A2737" s="4" t="n">
        <f aca="false">WORKDAY(A2736, 1)</f>
        <v>47714</v>
      </c>
      <c r="B2737" s="33" t="n">
        <f aca="false">DATE(2000, MONTH(A2737), DAY(A2737))</f>
        <v>36757</v>
      </c>
      <c r="C2737" s="33" t="n">
        <f aca="false">VLOOKUP(B2737, $R$9:$S$13, 2)</f>
        <v>36789</v>
      </c>
      <c r="D2737" s="34" t="n">
        <f aca="false">IF(OR(C2737=B2737, AND(C2737&lt;&gt;C2736, C2736&gt;B2736)), 1, 0)</f>
        <v>0</v>
      </c>
      <c r="E2737" s="4" t="n">
        <f aca="false" t="array" ref="E2737:E2737">INDEX($A$9:A2736, MAX(IF($D$9:D2736=1, ROW(D$9:$D2736)-ROW($D$9)+1, 0)))</f>
        <v>47654</v>
      </c>
      <c r="F2737" s="36" t="n">
        <f aca="false">(A2737-$A$2)/365.25</f>
        <v>10.4585900068446</v>
      </c>
      <c r="G2737" s="37" t="n">
        <f aca="false">INDEX('Default Prob'!$P$5:$P$14,MIN(1+_xlfn.IFNA(MATCH(F2737,'Default Prob'!$F$5:$F$14,1),0),COUNT('Default Prob'!$P$5:$P$14)))</f>
        <v>0.0473961358254833</v>
      </c>
      <c r="H2737" s="37" t="n">
        <f aca="false">H2736*EXP(-G2736*(F2737-F2736))</f>
        <v>0.651037922690293</v>
      </c>
      <c r="I2737" s="38" t="n">
        <f aca="false">H2736-H2737</f>
        <v>0.000253492309647441</v>
      </c>
      <c r="J2737" s="39" t="n">
        <f aca="false">INDEX('Default Prob'!$C$3:$C$20, _xlfn.IFNA(MATCH(F2737, 'Default Prob'!$B$3:$B$20, 1), 1))</f>
        <v>6E-005</v>
      </c>
      <c r="K2737" s="40" t="n">
        <f aca="false">1/((1+J2737)^F2737)</f>
        <v>0.999372700259102</v>
      </c>
      <c r="L2737" s="41" t="n">
        <f aca="false">IF(AND(D2737, A2737 &lt;= $G$2), $D$5*$D$2*(A2737-E2737)/365.25, 0)</f>
        <v>0</v>
      </c>
      <c r="M2737" s="41" t="n">
        <f aca="false">IF(A2737&lt;=$G$2, $D$5*$D$2*(A2737-E2737)/365.25, 0)</f>
        <v>0</v>
      </c>
      <c r="N2737" s="42" t="n">
        <f aca="false">(L2737*H2737 + M2737*I2737) * K2737</f>
        <v>0</v>
      </c>
      <c r="O2737" s="43" t="n">
        <f aca="false">IF(A2737&lt;=$G$2, $D$2*(1-$D$3), 0)</f>
        <v>0</v>
      </c>
      <c r="P2737" s="44" t="n">
        <f aca="false">O2737*I2737*K2737</f>
        <v>0</v>
      </c>
    </row>
    <row r="2738" customFormat="false" ht="15" hidden="false" customHeight="false" outlineLevel="0" collapsed="false">
      <c r="A2738" s="4" t="n">
        <f aca="false">WORKDAY(A2737, 1)</f>
        <v>47715</v>
      </c>
      <c r="B2738" s="33" t="n">
        <f aca="false">DATE(2000, MONTH(A2738), DAY(A2738))</f>
        <v>36758</v>
      </c>
      <c r="C2738" s="33" t="n">
        <f aca="false">VLOOKUP(B2738, $R$9:$S$13, 2)</f>
        <v>36789</v>
      </c>
      <c r="D2738" s="34" t="n">
        <f aca="false">IF(OR(C2738=B2738, AND(C2738&lt;&gt;C2737, C2737&gt;B2737)), 1, 0)</f>
        <v>0</v>
      </c>
      <c r="E2738" s="4" t="n">
        <f aca="false" t="array" ref="E2738:E2738">INDEX($A$9:A2737, MAX(IF($D$9:D2737=1, ROW(D$9:$D2737)-ROW($D$9)+1, 0)))</f>
        <v>47654</v>
      </c>
      <c r="F2738" s="36" t="n">
        <f aca="false">(A2738-$A$2)/365.25</f>
        <v>10.4613278576318</v>
      </c>
      <c r="G2738" s="37" t="n">
        <f aca="false">INDEX('Default Prob'!$P$5:$P$14,MIN(1+_xlfn.IFNA(MATCH(F2738,'Default Prob'!$F$5:$F$14,1),0),COUNT('Default Prob'!$P$5:$P$14)))</f>
        <v>0.0473961358254833</v>
      </c>
      <c r="H2738" s="37" t="n">
        <f aca="false">H2737*EXP(-G2737*(F2738-F2737))</f>
        <v>0.650953447180747</v>
      </c>
      <c r="I2738" s="38" t="n">
        <f aca="false">H2737-H2738</f>
        <v>8.44755095460448E-005</v>
      </c>
      <c r="J2738" s="39" t="n">
        <f aca="false">INDEX('Default Prob'!$C$3:$C$20, _xlfn.IFNA(MATCH(F2738, 'Default Prob'!$B$3:$B$20, 1), 1))</f>
        <v>6E-005</v>
      </c>
      <c r="K2738" s="40" t="n">
        <f aca="false">1/((1+J2738)^F2738)</f>
        <v>0.99937253609604</v>
      </c>
      <c r="L2738" s="41" t="n">
        <f aca="false">IF(AND(D2738, A2738 &lt;= $G$2), $D$5*$D$2*(A2738-E2738)/365.25, 0)</f>
        <v>0</v>
      </c>
      <c r="M2738" s="41" t="n">
        <f aca="false">IF(A2738&lt;=$G$2, $D$5*$D$2*(A2738-E2738)/365.25, 0)</f>
        <v>0</v>
      </c>
      <c r="N2738" s="42" t="n">
        <f aca="false">(L2738*H2738 + M2738*I2738) * K2738</f>
        <v>0</v>
      </c>
      <c r="O2738" s="43" t="n">
        <f aca="false">IF(A2738&lt;=$G$2, $D$2*(1-$D$3), 0)</f>
        <v>0</v>
      </c>
      <c r="P2738" s="44" t="n">
        <f aca="false">O2738*I2738*K2738</f>
        <v>0</v>
      </c>
    </row>
    <row r="2739" customFormat="false" ht="15" hidden="false" customHeight="false" outlineLevel="0" collapsed="false">
      <c r="A2739" s="4" t="n">
        <f aca="false">WORKDAY(A2738, 1)</f>
        <v>47716</v>
      </c>
      <c r="B2739" s="33" t="n">
        <f aca="false">DATE(2000, MONTH(A2739), DAY(A2739))</f>
        <v>36759</v>
      </c>
      <c r="C2739" s="33" t="n">
        <f aca="false">VLOOKUP(B2739, $R$9:$S$13, 2)</f>
        <v>36789</v>
      </c>
      <c r="D2739" s="34" t="n">
        <f aca="false">IF(OR(C2739=B2739, AND(C2739&lt;&gt;C2738, C2738&gt;B2738)), 1, 0)</f>
        <v>0</v>
      </c>
      <c r="E2739" s="4" t="n">
        <f aca="false" t="array" ref="E2739:E2739">INDEX($A$9:A2738, MAX(IF($D$9:D2738=1, ROW(D$9:$D2738)-ROW($D$9)+1, 0)))</f>
        <v>47654</v>
      </c>
      <c r="F2739" s="36" t="n">
        <f aca="false">(A2739-$A$2)/365.25</f>
        <v>10.4640657084189</v>
      </c>
      <c r="G2739" s="37" t="n">
        <f aca="false">INDEX('Default Prob'!$P$5:$P$14,MIN(1+_xlfn.IFNA(MATCH(F2739,'Default Prob'!$F$5:$F$14,1),0),COUNT('Default Prob'!$P$5:$P$14)))</f>
        <v>0.0473961358254833</v>
      </c>
      <c r="H2739" s="37" t="n">
        <f aca="false">H2738*EXP(-G2738*(F2739-F2738))</f>
        <v>0.650868982632332</v>
      </c>
      <c r="I2739" s="38" t="n">
        <f aca="false">H2738-H2739</f>
        <v>8.4464548415486E-005</v>
      </c>
      <c r="J2739" s="39" t="n">
        <f aca="false">INDEX('Default Prob'!$C$3:$C$20, _xlfn.IFNA(MATCH(F2739, 'Default Prob'!$B$3:$B$20, 1), 1))</f>
        <v>6E-005</v>
      </c>
      <c r="K2739" s="40" t="n">
        <f aca="false">1/((1+J2739)^F2739)</f>
        <v>0.999372371933005</v>
      </c>
      <c r="L2739" s="41" t="n">
        <f aca="false">IF(AND(D2739, A2739 &lt;= $G$2), $D$5*$D$2*(A2739-E2739)/365.25, 0)</f>
        <v>0</v>
      </c>
      <c r="M2739" s="41" t="n">
        <f aca="false">IF(A2739&lt;=$G$2, $D$5*$D$2*(A2739-E2739)/365.25, 0)</f>
        <v>0</v>
      </c>
      <c r="N2739" s="42" t="n">
        <f aca="false">(L2739*H2739 + M2739*I2739) * K2739</f>
        <v>0</v>
      </c>
      <c r="O2739" s="43" t="n">
        <f aca="false">IF(A2739&lt;=$G$2, $D$2*(1-$D$3), 0)</f>
        <v>0</v>
      </c>
      <c r="P2739" s="44" t="n">
        <f aca="false">O2739*I2739*K2739</f>
        <v>0</v>
      </c>
    </row>
    <row r="2740" customFormat="false" ht="15" hidden="false" customHeight="false" outlineLevel="0" collapsed="false">
      <c r="A2740" s="4" t="n">
        <f aca="false">WORKDAY(A2739, 1)</f>
        <v>47717</v>
      </c>
      <c r="B2740" s="33" t="n">
        <f aca="false">DATE(2000, MONTH(A2740), DAY(A2740))</f>
        <v>36760</v>
      </c>
      <c r="C2740" s="33" t="n">
        <f aca="false">VLOOKUP(B2740, $R$9:$S$13, 2)</f>
        <v>36789</v>
      </c>
      <c r="D2740" s="34" t="n">
        <f aca="false">IF(OR(C2740=B2740, AND(C2740&lt;&gt;C2739, C2739&gt;B2739)), 1, 0)</f>
        <v>0</v>
      </c>
      <c r="E2740" s="4" t="n">
        <f aca="false" t="array" ref="E2740:E2740">INDEX($A$9:A2739, MAX(IF($D$9:D2739=1, ROW(D$9:$D2739)-ROW($D$9)+1, 0)))</f>
        <v>47654</v>
      </c>
      <c r="F2740" s="36" t="n">
        <f aca="false">(A2740-$A$2)/365.25</f>
        <v>10.466803559206</v>
      </c>
      <c r="G2740" s="37" t="n">
        <f aca="false">INDEX('Default Prob'!$P$5:$P$14,MIN(1+_xlfn.IFNA(MATCH(F2740,'Default Prob'!$F$5:$F$14,1),0),COUNT('Default Prob'!$P$5:$P$14)))</f>
        <v>0.0473961358254833</v>
      </c>
      <c r="H2740" s="37" t="n">
        <f aca="false">H2739*EXP(-G2739*(F2740-F2739))</f>
        <v>0.650784529043625</v>
      </c>
      <c r="I2740" s="38" t="n">
        <f aca="false">H2739-H2740</f>
        <v>8.44535887070119E-005</v>
      </c>
      <c r="J2740" s="39" t="n">
        <f aca="false">INDEX('Default Prob'!$C$3:$C$20, _xlfn.IFNA(MATCH(F2740, 'Default Prob'!$B$3:$B$20, 1), 1))</f>
        <v>6E-005</v>
      </c>
      <c r="K2740" s="40" t="n">
        <f aca="false">1/((1+J2740)^F2740)</f>
        <v>0.999372207769998</v>
      </c>
      <c r="L2740" s="41" t="n">
        <f aca="false">IF(AND(D2740, A2740 &lt;= $G$2), $D$5*$D$2*(A2740-E2740)/365.25, 0)</f>
        <v>0</v>
      </c>
      <c r="M2740" s="41" t="n">
        <f aca="false">IF(A2740&lt;=$G$2, $D$5*$D$2*(A2740-E2740)/365.25, 0)</f>
        <v>0</v>
      </c>
      <c r="N2740" s="42" t="n">
        <f aca="false">(L2740*H2740 + M2740*I2740) * K2740</f>
        <v>0</v>
      </c>
      <c r="O2740" s="43" t="n">
        <f aca="false">IF(A2740&lt;=$G$2, $D$2*(1-$D$3), 0)</f>
        <v>0</v>
      </c>
      <c r="P2740" s="44" t="n">
        <f aca="false">O2740*I2740*K2740</f>
        <v>0</v>
      </c>
    </row>
    <row r="2741" customFormat="false" ht="15" hidden="false" customHeight="false" outlineLevel="0" collapsed="false">
      <c r="A2741" s="4" t="n">
        <f aca="false">WORKDAY(A2740, 1)</f>
        <v>47718</v>
      </c>
      <c r="B2741" s="33" t="n">
        <f aca="false">DATE(2000, MONTH(A2741), DAY(A2741))</f>
        <v>36761</v>
      </c>
      <c r="C2741" s="33" t="n">
        <f aca="false">VLOOKUP(B2741, $R$9:$S$13, 2)</f>
        <v>36789</v>
      </c>
      <c r="D2741" s="34" t="n">
        <f aca="false">IF(OR(C2741=B2741, AND(C2741&lt;&gt;C2740, C2740&gt;B2740)), 1, 0)</f>
        <v>0</v>
      </c>
      <c r="E2741" s="4" t="n">
        <f aca="false" t="array" ref="E2741:E2741">INDEX($A$9:A2740, MAX(IF($D$9:D2740=1, ROW(D$9:$D2740)-ROW($D$9)+1, 0)))</f>
        <v>47654</v>
      </c>
      <c r="F2741" s="36" t="n">
        <f aca="false">(A2741-$A$2)/365.25</f>
        <v>10.4695414099932</v>
      </c>
      <c r="G2741" s="37" t="n">
        <f aca="false">INDEX('Default Prob'!$P$5:$P$14,MIN(1+_xlfn.IFNA(MATCH(F2741,'Default Prob'!$F$5:$F$14,1),0),COUNT('Default Prob'!$P$5:$P$14)))</f>
        <v>0.0473961358254833</v>
      </c>
      <c r="H2741" s="37" t="n">
        <f aca="false">H2740*EXP(-G2740*(F2741-F2740))</f>
        <v>0.650700086413204</v>
      </c>
      <c r="I2741" s="38" t="n">
        <f aca="false">H2740-H2741</f>
        <v>8.44426304208445E-005</v>
      </c>
      <c r="J2741" s="39" t="n">
        <f aca="false">INDEX('Default Prob'!$C$3:$C$20, _xlfn.IFNA(MATCH(F2741, 'Default Prob'!$B$3:$B$20, 1), 1))</f>
        <v>6E-005</v>
      </c>
      <c r="K2741" s="40" t="n">
        <f aca="false">1/((1+J2741)^F2741)</f>
        <v>0.999372043607017</v>
      </c>
      <c r="L2741" s="41" t="n">
        <f aca="false">IF(AND(D2741, A2741 &lt;= $G$2), $D$5*$D$2*(A2741-E2741)/365.25, 0)</f>
        <v>0</v>
      </c>
      <c r="M2741" s="41" t="n">
        <f aca="false">IF(A2741&lt;=$G$2, $D$5*$D$2*(A2741-E2741)/365.25, 0)</f>
        <v>0</v>
      </c>
      <c r="N2741" s="42" t="n">
        <f aca="false">(L2741*H2741 + M2741*I2741) * K2741</f>
        <v>0</v>
      </c>
      <c r="O2741" s="43" t="n">
        <f aca="false">IF(A2741&lt;=$G$2, $D$2*(1-$D$3), 0)</f>
        <v>0</v>
      </c>
      <c r="P2741" s="44" t="n">
        <f aca="false">O2741*I2741*K2741</f>
        <v>0</v>
      </c>
    </row>
    <row r="2742" customFormat="false" ht="15" hidden="false" customHeight="false" outlineLevel="0" collapsed="false">
      <c r="A2742" s="4" t="n">
        <f aca="false">WORKDAY(A2741, 1)</f>
        <v>47721</v>
      </c>
      <c r="B2742" s="33" t="n">
        <f aca="false">DATE(2000, MONTH(A2742), DAY(A2742))</f>
        <v>36764</v>
      </c>
      <c r="C2742" s="33" t="n">
        <f aca="false">VLOOKUP(B2742, $R$9:$S$13, 2)</f>
        <v>36789</v>
      </c>
      <c r="D2742" s="34" t="n">
        <f aca="false">IF(OR(C2742=B2742, AND(C2742&lt;&gt;C2741, C2741&gt;B2741)), 1, 0)</f>
        <v>0</v>
      </c>
      <c r="E2742" s="4" t="n">
        <f aca="false" t="array" ref="E2742:E2742">INDEX($A$9:A2741, MAX(IF($D$9:D2741=1, ROW(D$9:$D2741)-ROW($D$9)+1, 0)))</f>
        <v>47654</v>
      </c>
      <c r="F2742" s="36" t="n">
        <f aca="false">(A2742-$A$2)/365.25</f>
        <v>10.4777549623546</v>
      </c>
      <c r="G2742" s="37" t="n">
        <f aca="false">INDEX('Default Prob'!$P$5:$P$14,MIN(1+_xlfn.IFNA(MATCH(F2742,'Default Prob'!$F$5:$F$14,1),0),COUNT('Default Prob'!$P$5:$P$14)))</f>
        <v>0.0473961358254833</v>
      </c>
      <c r="H2742" s="37" t="n">
        <f aca="false">H2741*EXP(-G2741*(F2742-F2741))</f>
        <v>0.650446824257441</v>
      </c>
      <c r="I2742" s="38" t="n">
        <f aca="false">H2741-H2742</f>
        <v>0.000253262155762823</v>
      </c>
      <c r="J2742" s="39" t="n">
        <f aca="false">INDEX('Default Prob'!$C$3:$C$20, _xlfn.IFNA(MATCH(F2742, 'Default Prob'!$B$3:$B$20, 1), 1))</f>
        <v>6E-005</v>
      </c>
      <c r="K2742" s="40" t="n">
        <f aca="false">1/((1+J2742)^F2742)</f>
        <v>0.999371551118236</v>
      </c>
      <c r="L2742" s="41" t="n">
        <f aca="false">IF(AND(D2742, A2742 &lt;= $G$2), $D$5*$D$2*(A2742-E2742)/365.25, 0)</f>
        <v>0</v>
      </c>
      <c r="M2742" s="41" t="n">
        <f aca="false">IF(A2742&lt;=$G$2, $D$5*$D$2*(A2742-E2742)/365.25, 0)</f>
        <v>0</v>
      </c>
      <c r="N2742" s="42" t="n">
        <f aca="false">(L2742*H2742 + M2742*I2742) * K2742</f>
        <v>0</v>
      </c>
      <c r="O2742" s="43" t="n">
        <f aca="false">IF(A2742&lt;=$G$2, $D$2*(1-$D$3), 0)</f>
        <v>0</v>
      </c>
      <c r="P2742" s="44" t="n">
        <f aca="false">O2742*I2742*K2742</f>
        <v>0</v>
      </c>
    </row>
    <row r="2743" customFormat="false" ht="15" hidden="false" customHeight="false" outlineLevel="0" collapsed="false">
      <c r="A2743" s="4" t="n">
        <f aca="false">WORKDAY(A2742, 1)</f>
        <v>47722</v>
      </c>
      <c r="B2743" s="33" t="n">
        <f aca="false">DATE(2000, MONTH(A2743), DAY(A2743))</f>
        <v>36765</v>
      </c>
      <c r="C2743" s="33" t="n">
        <f aca="false">VLOOKUP(B2743, $R$9:$S$13, 2)</f>
        <v>36789</v>
      </c>
      <c r="D2743" s="34" t="n">
        <f aca="false">IF(OR(C2743=B2743, AND(C2743&lt;&gt;C2742, C2742&gt;B2742)), 1, 0)</f>
        <v>0</v>
      </c>
      <c r="E2743" s="4" t="n">
        <f aca="false" t="array" ref="E2743:E2743">INDEX($A$9:A2742, MAX(IF($D$9:D2742=1, ROW(D$9:$D2742)-ROW($D$9)+1, 0)))</f>
        <v>47654</v>
      </c>
      <c r="F2743" s="36" t="n">
        <f aca="false">(A2743-$A$2)/365.25</f>
        <v>10.4804928131417</v>
      </c>
      <c r="G2743" s="37" t="n">
        <f aca="false">INDEX('Default Prob'!$P$5:$P$14,MIN(1+_xlfn.IFNA(MATCH(F2743,'Default Prob'!$F$5:$F$14,1),0),COUNT('Default Prob'!$P$5:$P$14)))</f>
        <v>0.0473961358254833</v>
      </c>
      <c r="H2743" s="37" t="n">
        <f aca="false">H2742*EXP(-G2742*(F2743-F2742))</f>
        <v>0.650362425445948</v>
      </c>
      <c r="I2743" s="38" t="n">
        <f aca="false">H2742-H2743</f>
        <v>8.43988114926919E-005</v>
      </c>
      <c r="J2743" s="39" t="n">
        <f aca="false">INDEX('Default Prob'!$C$3:$C$20, _xlfn.IFNA(MATCH(F2743, 'Default Prob'!$B$3:$B$20, 1), 1))</f>
        <v>6E-005</v>
      </c>
      <c r="K2743" s="40" t="n">
        <f aca="false">1/((1+J2743)^F2743)</f>
        <v>0.999371386955363</v>
      </c>
      <c r="L2743" s="41" t="n">
        <f aca="false">IF(AND(D2743, A2743 &lt;= $G$2), $D$5*$D$2*(A2743-E2743)/365.25, 0)</f>
        <v>0</v>
      </c>
      <c r="M2743" s="41" t="n">
        <f aca="false">IF(A2743&lt;=$G$2, $D$5*$D$2*(A2743-E2743)/365.25, 0)</f>
        <v>0</v>
      </c>
      <c r="N2743" s="42" t="n">
        <f aca="false">(L2743*H2743 + M2743*I2743) * K2743</f>
        <v>0</v>
      </c>
      <c r="O2743" s="43" t="n">
        <f aca="false">IF(A2743&lt;=$G$2, $D$2*(1-$D$3), 0)</f>
        <v>0</v>
      </c>
      <c r="P2743" s="44" t="n">
        <f aca="false">O2743*I2743*K2743</f>
        <v>0</v>
      </c>
    </row>
    <row r="2744" customFormat="false" ht="15" hidden="false" customHeight="false" outlineLevel="0" collapsed="false">
      <c r="A2744" s="4" t="n">
        <f aca="false">WORKDAY(A2743, 1)</f>
        <v>47723</v>
      </c>
      <c r="B2744" s="33" t="n">
        <f aca="false">DATE(2000, MONTH(A2744), DAY(A2744))</f>
        <v>36766</v>
      </c>
      <c r="C2744" s="33" t="n">
        <f aca="false">VLOOKUP(B2744, $R$9:$S$13, 2)</f>
        <v>36789</v>
      </c>
      <c r="D2744" s="34" t="n">
        <f aca="false">IF(OR(C2744=B2744, AND(C2744&lt;&gt;C2743, C2743&gt;B2743)), 1, 0)</f>
        <v>0</v>
      </c>
      <c r="E2744" s="4" t="n">
        <f aca="false" t="array" ref="E2744:E2744">INDEX($A$9:A2743, MAX(IF($D$9:D2743=1, ROW(D$9:$D2743)-ROW($D$9)+1, 0)))</f>
        <v>47654</v>
      </c>
      <c r="F2744" s="36" t="n">
        <f aca="false">(A2744-$A$2)/365.25</f>
        <v>10.4832306639288</v>
      </c>
      <c r="G2744" s="37" t="n">
        <f aca="false">INDEX('Default Prob'!$P$5:$P$14,MIN(1+_xlfn.IFNA(MATCH(F2744,'Default Prob'!$F$5:$F$14,1),0),COUNT('Default Prob'!$P$5:$P$14)))</f>
        <v>0.0473961358254833</v>
      </c>
      <c r="H2744" s="37" t="n">
        <f aca="false">H2743*EXP(-G2743*(F2744-F2743))</f>
        <v>0.650278037585634</v>
      </c>
      <c r="I2744" s="38" t="n">
        <f aca="false">H2743-H2744</f>
        <v>8.43878603141723E-005</v>
      </c>
      <c r="J2744" s="39" t="n">
        <f aca="false">INDEX('Default Prob'!$C$3:$C$20, _xlfn.IFNA(MATCH(F2744, 'Default Prob'!$B$3:$B$20, 1), 1))</f>
        <v>6E-005</v>
      </c>
      <c r="K2744" s="40" t="n">
        <f aca="false">1/((1+J2744)^F2744)</f>
        <v>0.999371222792517</v>
      </c>
      <c r="L2744" s="41" t="n">
        <f aca="false">IF(AND(D2744, A2744 &lt;= $G$2), $D$5*$D$2*(A2744-E2744)/365.25, 0)</f>
        <v>0</v>
      </c>
      <c r="M2744" s="41" t="n">
        <f aca="false">IF(A2744&lt;=$G$2, $D$5*$D$2*(A2744-E2744)/365.25, 0)</f>
        <v>0</v>
      </c>
      <c r="N2744" s="42" t="n">
        <f aca="false">(L2744*H2744 + M2744*I2744) * K2744</f>
        <v>0</v>
      </c>
      <c r="O2744" s="43" t="n">
        <f aca="false">IF(A2744&lt;=$G$2, $D$2*(1-$D$3), 0)</f>
        <v>0</v>
      </c>
      <c r="P2744" s="44" t="n">
        <f aca="false">O2744*I2744*K2744</f>
        <v>0</v>
      </c>
    </row>
    <row r="2745" customFormat="false" ht="15" hidden="false" customHeight="false" outlineLevel="0" collapsed="false">
      <c r="A2745" s="4" t="n">
        <f aca="false">WORKDAY(A2744, 1)</f>
        <v>47724</v>
      </c>
      <c r="B2745" s="33" t="n">
        <f aca="false">DATE(2000, MONTH(A2745), DAY(A2745))</f>
        <v>36767</v>
      </c>
      <c r="C2745" s="33" t="n">
        <f aca="false">VLOOKUP(B2745, $R$9:$S$13, 2)</f>
        <v>36789</v>
      </c>
      <c r="D2745" s="34" t="n">
        <f aca="false">IF(OR(C2745=B2745, AND(C2745&lt;&gt;C2744, C2744&gt;B2744)), 1, 0)</f>
        <v>0</v>
      </c>
      <c r="E2745" s="4" t="n">
        <f aca="false" t="array" ref="E2745:E2745">INDEX($A$9:A2744, MAX(IF($D$9:D2744=1, ROW(D$9:$D2744)-ROW($D$9)+1, 0)))</f>
        <v>47654</v>
      </c>
      <c r="F2745" s="36" t="n">
        <f aca="false">(A2745-$A$2)/365.25</f>
        <v>10.4859685147159</v>
      </c>
      <c r="G2745" s="37" t="n">
        <f aca="false">INDEX('Default Prob'!$P$5:$P$14,MIN(1+_xlfn.IFNA(MATCH(F2745,'Default Prob'!$F$5:$F$14,1),0),COUNT('Default Prob'!$P$5:$P$14)))</f>
        <v>0.0473961358254833</v>
      </c>
      <c r="H2745" s="37" t="n">
        <f aca="false">H2744*EXP(-G2744*(F2745-F2744))</f>
        <v>0.650193660675078</v>
      </c>
      <c r="I2745" s="38" t="n">
        <f aca="false">H2744-H2745</f>
        <v>8.43769105564052E-005</v>
      </c>
      <c r="J2745" s="39" t="n">
        <f aca="false">INDEX('Default Prob'!$C$3:$C$20, _xlfn.IFNA(MATCH(F2745, 'Default Prob'!$B$3:$B$20, 1), 1))</f>
        <v>6E-005</v>
      </c>
      <c r="K2745" s="40" t="n">
        <f aca="false">1/((1+J2745)^F2745)</f>
        <v>0.999371058629698</v>
      </c>
      <c r="L2745" s="41" t="n">
        <f aca="false">IF(AND(D2745, A2745 &lt;= $G$2), $D$5*$D$2*(A2745-E2745)/365.25, 0)</f>
        <v>0</v>
      </c>
      <c r="M2745" s="41" t="n">
        <f aca="false">IF(A2745&lt;=$G$2, $D$5*$D$2*(A2745-E2745)/365.25, 0)</f>
        <v>0</v>
      </c>
      <c r="N2745" s="42" t="n">
        <f aca="false">(L2745*H2745 + M2745*I2745) * K2745</f>
        <v>0</v>
      </c>
      <c r="O2745" s="43" t="n">
        <f aca="false">IF(A2745&lt;=$G$2, $D$2*(1-$D$3), 0)</f>
        <v>0</v>
      </c>
      <c r="P2745" s="44" t="n">
        <f aca="false">O2745*I2745*K2745</f>
        <v>0</v>
      </c>
    </row>
    <row r="2746" customFormat="false" ht="15" hidden="false" customHeight="false" outlineLevel="0" collapsed="false">
      <c r="A2746" s="4" t="n">
        <f aca="false">WORKDAY(A2745, 1)</f>
        <v>47725</v>
      </c>
      <c r="B2746" s="33" t="n">
        <f aca="false">DATE(2000, MONTH(A2746), DAY(A2746))</f>
        <v>36768</v>
      </c>
      <c r="C2746" s="33" t="n">
        <f aca="false">VLOOKUP(B2746, $R$9:$S$13, 2)</f>
        <v>36789</v>
      </c>
      <c r="D2746" s="34" t="n">
        <f aca="false">IF(OR(C2746=B2746, AND(C2746&lt;&gt;C2745, C2745&gt;B2745)), 1, 0)</f>
        <v>0</v>
      </c>
      <c r="E2746" s="4" t="n">
        <f aca="false" t="array" ref="E2746:E2746">INDEX($A$9:A2745, MAX(IF($D$9:D2745=1, ROW(D$9:$D2745)-ROW($D$9)+1, 0)))</f>
        <v>47654</v>
      </c>
      <c r="F2746" s="36" t="n">
        <f aca="false">(A2746-$A$2)/365.25</f>
        <v>10.4887063655031</v>
      </c>
      <c r="G2746" s="37" t="n">
        <f aca="false">INDEX('Default Prob'!$P$5:$P$14,MIN(1+_xlfn.IFNA(MATCH(F2746,'Default Prob'!$F$5:$F$14,1),0),COUNT('Default Prob'!$P$5:$P$14)))</f>
        <v>0.0473961358254833</v>
      </c>
      <c r="H2746" s="37" t="n">
        <f aca="false">H2745*EXP(-G2745*(F2746-F2745))</f>
        <v>0.650109294712858</v>
      </c>
      <c r="I2746" s="38" t="n">
        <f aca="false">H2745-H2746</f>
        <v>8.43659622195014E-005</v>
      </c>
      <c r="J2746" s="39" t="n">
        <f aca="false">INDEX('Default Prob'!$C$3:$C$20, _xlfn.IFNA(MATCH(F2746, 'Default Prob'!$B$3:$B$20, 1), 1))</f>
        <v>6E-005</v>
      </c>
      <c r="K2746" s="40" t="n">
        <f aca="false">1/((1+J2746)^F2746)</f>
        <v>0.999370894466906</v>
      </c>
      <c r="L2746" s="41" t="n">
        <f aca="false">IF(AND(D2746, A2746 &lt;= $G$2), $D$5*$D$2*(A2746-E2746)/365.25, 0)</f>
        <v>0</v>
      </c>
      <c r="M2746" s="41" t="n">
        <f aca="false">IF(A2746&lt;=$G$2, $D$5*$D$2*(A2746-E2746)/365.25, 0)</f>
        <v>0</v>
      </c>
      <c r="N2746" s="42" t="n">
        <f aca="false">(L2746*H2746 + M2746*I2746) * K2746</f>
        <v>0</v>
      </c>
      <c r="O2746" s="43" t="n">
        <f aca="false">IF(A2746&lt;=$G$2, $D$2*(1-$D$3), 0)</f>
        <v>0</v>
      </c>
      <c r="P2746" s="44" t="n">
        <f aca="false">O2746*I2746*K2746</f>
        <v>0</v>
      </c>
    </row>
    <row r="2747" customFormat="false" ht="15" hidden="false" customHeight="false" outlineLevel="0" collapsed="false">
      <c r="A2747" s="4" t="n">
        <f aca="false">WORKDAY(A2746, 1)</f>
        <v>47728</v>
      </c>
      <c r="B2747" s="33" t="n">
        <f aca="false">DATE(2000, MONTH(A2747), DAY(A2747))</f>
        <v>36771</v>
      </c>
      <c r="C2747" s="33" t="n">
        <f aca="false">VLOOKUP(B2747, $R$9:$S$13, 2)</f>
        <v>36789</v>
      </c>
      <c r="D2747" s="34" t="n">
        <f aca="false">IF(OR(C2747=B2747, AND(C2747&lt;&gt;C2746, C2746&gt;B2746)), 1, 0)</f>
        <v>0</v>
      </c>
      <c r="E2747" s="4" t="n">
        <f aca="false" t="array" ref="E2747:E2747">INDEX($A$9:A2746, MAX(IF($D$9:D2746=1, ROW(D$9:$D2746)-ROW($D$9)+1, 0)))</f>
        <v>47654</v>
      </c>
      <c r="F2747" s="36" t="n">
        <f aca="false">(A2747-$A$2)/365.25</f>
        <v>10.4969199178645</v>
      </c>
      <c r="G2747" s="37" t="n">
        <f aca="false">INDEX('Default Prob'!$P$5:$P$14,MIN(1+_xlfn.IFNA(MATCH(F2747,'Default Prob'!$F$5:$F$14,1),0),COUNT('Default Prob'!$P$5:$P$14)))</f>
        <v>0.0473961358254833</v>
      </c>
      <c r="H2747" s="37" t="n">
        <f aca="false">H2746*EXP(-G2746*(F2747-F2746))</f>
        <v>0.649856262502016</v>
      </c>
      <c r="I2747" s="38" t="n">
        <f aca="false">H2746-H2747</f>
        <v>0.000253032210842163</v>
      </c>
      <c r="J2747" s="39" t="n">
        <f aca="false">INDEX('Default Prob'!$C$3:$C$20, _xlfn.IFNA(MATCH(F2747, 'Default Prob'!$B$3:$B$20, 1), 1))</f>
        <v>6E-005</v>
      </c>
      <c r="K2747" s="40" t="n">
        <f aca="false">1/((1+J2747)^F2747)</f>
        <v>0.999370401978692</v>
      </c>
      <c r="L2747" s="41" t="n">
        <f aca="false">IF(AND(D2747, A2747 &lt;= $G$2), $D$5*$D$2*(A2747-E2747)/365.25, 0)</f>
        <v>0</v>
      </c>
      <c r="M2747" s="41" t="n">
        <f aca="false">IF(A2747&lt;=$G$2, $D$5*$D$2*(A2747-E2747)/365.25, 0)</f>
        <v>0</v>
      </c>
      <c r="N2747" s="42" t="n">
        <f aca="false">(L2747*H2747 + M2747*I2747) * K2747</f>
        <v>0</v>
      </c>
      <c r="O2747" s="43" t="n">
        <f aca="false">IF(A2747&lt;=$G$2, $D$2*(1-$D$3), 0)</f>
        <v>0</v>
      </c>
      <c r="P2747" s="44" t="n">
        <f aca="false">O2747*I2747*K2747</f>
        <v>0</v>
      </c>
    </row>
    <row r="2748" customFormat="false" ht="15" hidden="false" customHeight="false" outlineLevel="0" collapsed="false">
      <c r="A2748" s="4" t="n">
        <f aca="false">WORKDAY(A2747, 1)</f>
        <v>47729</v>
      </c>
      <c r="B2748" s="33" t="n">
        <f aca="false">DATE(2000, MONTH(A2748), DAY(A2748))</f>
        <v>36772</v>
      </c>
      <c r="C2748" s="33" t="n">
        <f aca="false">VLOOKUP(B2748, $R$9:$S$13, 2)</f>
        <v>36789</v>
      </c>
      <c r="D2748" s="34" t="n">
        <f aca="false">IF(OR(C2748=B2748, AND(C2748&lt;&gt;C2747, C2747&gt;B2747)), 1, 0)</f>
        <v>0</v>
      </c>
      <c r="E2748" s="4" t="n">
        <f aca="false" t="array" ref="E2748:E2748">INDEX($A$9:A2747, MAX(IF($D$9:D2747=1, ROW(D$9:$D2747)-ROW($D$9)+1, 0)))</f>
        <v>47654</v>
      </c>
      <c r="F2748" s="36" t="n">
        <f aca="false">(A2748-$A$2)/365.25</f>
        <v>10.4996577686516</v>
      </c>
      <c r="G2748" s="37" t="n">
        <f aca="false">INDEX('Default Prob'!$P$5:$P$14,MIN(1+_xlfn.IFNA(MATCH(F2748,'Default Prob'!$F$5:$F$14,1),0),COUNT('Default Prob'!$P$5:$P$14)))</f>
        <v>0.0473961358254833</v>
      </c>
      <c r="H2748" s="37" t="n">
        <f aca="false">H2747*EXP(-G2747*(F2748-F2747))</f>
        <v>0.64977194031894</v>
      </c>
      <c r="I2748" s="38" t="n">
        <f aca="false">H2747-H2748</f>
        <v>8.43221830760799E-005</v>
      </c>
      <c r="J2748" s="39" t="n">
        <f aca="false">INDEX('Default Prob'!$C$3:$C$20, _xlfn.IFNA(MATCH(F2748, 'Default Prob'!$B$3:$B$20, 1), 1))</f>
        <v>6E-005</v>
      </c>
      <c r="K2748" s="40" t="n">
        <f aca="false">1/((1+J2748)^F2748)</f>
        <v>0.999370237816008</v>
      </c>
      <c r="L2748" s="41" t="n">
        <f aca="false">IF(AND(D2748, A2748 &lt;= $G$2), $D$5*$D$2*(A2748-E2748)/365.25, 0)</f>
        <v>0</v>
      </c>
      <c r="M2748" s="41" t="n">
        <f aca="false">IF(A2748&lt;=$G$2, $D$5*$D$2*(A2748-E2748)/365.25, 0)</f>
        <v>0</v>
      </c>
      <c r="N2748" s="42" t="n">
        <f aca="false">(L2748*H2748 + M2748*I2748) * K2748</f>
        <v>0</v>
      </c>
      <c r="O2748" s="43" t="n">
        <f aca="false">IF(A2748&lt;=$G$2, $D$2*(1-$D$3), 0)</f>
        <v>0</v>
      </c>
      <c r="P2748" s="44" t="n">
        <f aca="false">O2748*I2748*K2748</f>
        <v>0</v>
      </c>
    </row>
    <row r="2749" customFormat="false" ht="15" hidden="false" customHeight="false" outlineLevel="0" collapsed="false">
      <c r="A2749" s="4" t="n">
        <f aca="false">WORKDAY(A2748, 1)</f>
        <v>47730</v>
      </c>
      <c r="B2749" s="33" t="n">
        <f aca="false">DATE(2000, MONTH(A2749), DAY(A2749))</f>
        <v>36773</v>
      </c>
      <c r="C2749" s="33" t="n">
        <f aca="false">VLOOKUP(B2749, $R$9:$S$13, 2)</f>
        <v>36789</v>
      </c>
      <c r="D2749" s="34" t="n">
        <f aca="false">IF(OR(C2749=B2749, AND(C2749&lt;&gt;C2748, C2748&gt;B2748)), 1, 0)</f>
        <v>0</v>
      </c>
      <c r="E2749" s="4" t="n">
        <f aca="false" t="array" ref="E2749:E2749">INDEX($A$9:A2748, MAX(IF($D$9:D2748=1, ROW(D$9:$D2748)-ROW($D$9)+1, 0)))</f>
        <v>47654</v>
      </c>
      <c r="F2749" s="36" t="n">
        <f aca="false">(A2749-$A$2)/365.25</f>
        <v>10.5023956194387</v>
      </c>
      <c r="G2749" s="37" t="n">
        <f aca="false">INDEX('Default Prob'!$P$5:$P$14,MIN(1+_xlfn.IFNA(MATCH(F2749,'Default Prob'!$F$5:$F$14,1),0),COUNT('Default Prob'!$P$5:$P$14)))</f>
        <v>0.0473961358254833</v>
      </c>
      <c r="H2749" s="37" t="n">
        <f aca="false">H2748*EXP(-G2748*(F2749-F2748))</f>
        <v>0.6496876290771</v>
      </c>
      <c r="I2749" s="38" t="n">
        <f aca="false">H2748-H2749</f>
        <v>8.43112418402736E-005</v>
      </c>
      <c r="J2749" s="39" t="n">
        <f aca="false">INDEX('Default Prob'!$C$3:$C$20, _xlfn.IFNA(MATCH(F2749, 'Default Prob'!$B$3:$B$20, 1), 1))</f>
        <v>6E-005</v>
      </c>
      <c r="K2749" s="40" t="n">
        <f aca="false">1/((1+J2749)^F2749)</f>
        <v>0.99937007365335</v>
      </c>
      <c r="L2749" s="41" t="n">
        <f aca="false">IF(AND(D2749, A2749 &lt;= $G$2), $D$5*$D$2*(A2749-E2749)/365.25, 0)</f>
        <v>0</v>
      </c>
      <c r="M2749" s="41" t="n">
        <f aca="false">IF(A2749&lt;=$G$2, $D$5*$D$2*(A2749-E2749)/365.25, 0)</f>
        <v>0</v>
      </c>
      <c r="N2749" s="42" t="n">
        <f aca="false">(L2749*H2749 + M2749*I2749) * K2749</f>
        <v>0</v>
      </c>
      <c r="O2749" s="43" t="n">
        <f aca="false">IF(A2749&lt;=$G$2, $D$2*(1-$D$3), 0)</f>
        <v>0</v>
      </c>
      <c r="P2749" s="44" t="n">
        <f aca="false">O2749*I2749*K2749</f>
        <v>0</v>
      </c>
    </row>
    <row r="2750" customFormat="false" ht="15" hidden="false" customHeight="false" outlineLevel="0" collapsed="false">
      <c r="A2750" s="4" t="n">
        <f aca="false">WORKDAY(A2749, 1)</f>
        <v>47731</v>
      </c>
      <c r="B2750" s="33" t="n">
        <f aca="false">DATE(2000, MONTH(A2750), DAY(A2750))</f>
        <v>36774</v>
      </c>
      <c r="C2750" s="33" t="n">
        <f aca="false">VLOOKUP(B2750, $R$9:$S$13, 2)</f>
        <v>36789</v>
      </c>
      <c r="D2750" s="34" t="n">
        <f aca="false">IF(OR(C2750=B2750, AND(C2750&lt;&gt;C2749, C2749&gt;B2749)), 1, 0)</f>
        <v>0</v>
      </c>
      <c r="E2750" s="4" t="n">
        <f aca="false" t="array" ref="E2750:E2750">INDEX($A$9:A2749, MAX(IF($D$9:D2749=1, ROW(D$9:$D2749)-ROW($D$9)+1, 0)))</f>
        <v>47654</v>
      </c>
      <c r="F2750" s="36" t="n">
        <f aca="false">(A2750-$A$2)/365.25</f>
        <v>10.5051334702259</v>
      </c>
      <c r="G2750" s="37" t="n">
        <f aca="false">INDEX('Default Prob'!$P$5:$P$14,MIN(1+_xlfn.IFNA(MATCH(F2750,'Default Prob'!$F$5:$F$14,1),0),COUNT('Default Prob'!$P$5:$P$14)))</f>
        <v>0.0473961358254833</v>
      </c>
      <c r="H2750" s="37" t="n">
        <f aca="false">H2749*EXP(-G2749*(F2750-F2749))</f>
        <v>0.649603328775076</v>
      </c>
      <c r="I2750" s="38" t="n">
        <f aca="false">H2749-H2750</f>
        <v>8.43003020243316E-005</v>
      </c>
      <c r="J2750" s="39" t="n">
        <f aca="false">INDEX('Default Prob'!$C$3:$C$20, _xlfn.IFNA(MATCH(F2750, 'Default Prob'!$B$3:$B$20, 1), 1))</f>
        <v>6E-005</v>
      </c>
      <c r="K2750" s="40" t="n">
        <f aca="false">1/((1+J2750)^F2750)</f>
        <v>0.99936990949072</v>
      </c>
      <c r="L2750" s="41" t="n">
        <f aca="false">IF(AND(D2750, A2750 &lt;= $G$2), $D$5*$D$2*(A2750-E2750)/365.25, 0)</f>
        <v>0</v>
      </c>
      <c r="M2750" s="41" t="n">
        <f aca="false">IF(A2750&lt;=$G$2, $D$5*$D$2*(A2750-E2750)/365.25, 0)</f>
        <v>0</v>
      </c>
      <c r="N2750" s="42" t="n">
        <f aca="false">(L2750*H2750 + M2750*I2750) * K2750</f>
        <v>0</v>
      </c>
      <c r="O2750" s="43" t="n">
        <f aca="false">IF(A2750&lt;=$G$2, $D$2*(1-$D$3), 0)</f>
        <v>0</v>
      </c>
      <c r="P2750" s="44" t="n">
        <f aca="false">O2750*I2750*K2750</f>
        <v>0</v>
      </c>
    </row>
    <row r="2751" customFormat="false" ht="15" hidden="false" customHeight="false" outlineLevel="0" collapsed="false">
      <c r="A2751" s="4" t="n">
        <f aca="false">WORKDAY(A2750, 1)</f>
        <v>47732</v>
      </c>
      <c r="B2751" s="33" t="n">
        <f aca="false">DATE(2000, MONTH(A2751), DAY(A2751))</f>
        <v>36775</v>
      </c>
      <c r="C2751" s="33" t="n">
        <f aca="false">VLOOKUP(B2751, $R$9:$S$13, 2)</f>
        <v>36789</v>
      </c>
      <c r="D2751" s="34" t="n">
        <f aca="false">IF(OR(C2751=B2751, AND(C2751&lt;&gt;C2750, C2750&gt;B2750)), 1, 0)</f>
        <v>0</v>
      </c>
      <c r="E2751" s="4" t="n">
        <f aca="false" t="array" ref="E2751:E2751">INDEX($A$9:A2750, MAX(IF($D$9:D2750=1, ROW(D$9:$D2750)-ROW($D$9)+1, 0)))</f>
        <v>47654</v>
      </c>
      <c r="F2751" s="36" t="n">
        <f aca="false">(A2751-$A$2)/365.25</f>
        <v>10.507871321013</v>
      </c>
      <c r="G2751" s="37" t="n">
        <f aca="false">INDEX('Default Prob'!$P$5:$P$14,MIN(1+_xlfn.IFNA(MATCH(F2751,'Default Prob'!$F$5:$F$14,1),0),COUNT('Default Prob'!$P$5:$P$14)))</f>
        <v>0.0473961358254833</v>
      </c>
      <c r="H2751" s="37" t="n">
        <f aca="false">H2750*EXP(-G2750*(F2751-F2750))</f>
        <v>0.649519039411448</v>
      </c>
      <c r="I2751" s="38" t="n">
        <f aca="false">H2750-H2751</f>
        <v>8.42893636276987E-005</v>
      </c>
      <c r="J2751" s="39" t="n">
        <f aca="false">INDEX('Default Prob'!$C$3:$C$20, _xlfn.IFNA(MATCH(F2751, 'Default Prob'!$B$3:$B$20, 1), 1))</f>
        <v>6E-005</v>
      </c>
      <c r="K2751" s="40" t="n">
        <f aca="false">1/((1+J2751)^F2751)</f>
        <v>0.999369745328117</v>
      </c>
      <c r="L2751" s="41" t="n">
        <f aca="false">IF(AND(D2751, A2751 &lt;= $G$2), $D$5*$D$2*(A2751-E2751)/365.25, 0)</f>
        <v>0</v>
      </c>
      <c r="M2751" s="41" t="n">
        <f aca="false">IF(A2751&lt;=$G$2, $D$5*$D$2*(A2751-E2751)/365.25, 0)</f>
        <v>0</v>
      </c>
      <c r="N2751" s="42" t="n">
        <f aca="false">(L2751*H2751 + M2751*I2751) * K2751</f>
        <v>0</v>
      </c>
      <c r="O2751" s="43" t="n">
        <f aca="false">IF(A2751&lt;=$G$2, $D$2*(1-$D$3), 0)</f>
        <v>0</v>
      </c>
      <c r="P2751" s="44" t="n">
        <f aca="false">O2751*I2751*K2751</f>
        <v>0</v>
      </c>
    </row>
    <row r="2752" customFormat="false" ht="15" hidden="false" customHeight="false" outlineLevel="0" collapsed="false">
      <c r="A2752" s="4" t="n">
        <f aca="false">WORKDAY(A2751, 1)</f>
        <v>47735</v>
      </c>
      <c r="B2752" s="33" t="n">
        <f aca="false">DATE(2000, MONTH(A2752), DAY(A2752))</f>
        <v>36778</v>
      </c>
      <c r="C2752" s="33" t="n">
        <f aca="false">VLOOKUP(B2752, $R$9:$S$13, 2)</f>
        <v>36789</v>
      </c>
      <c r="D2752" s="34" t="n">
        <f aca="false">IF(OR(C2752=B2752, AND(C2752&lt;&gt;C2751, C2751&gt;B2751)), 1, 0)</f>
        <v>0</v>
      </c>
      <c r="E2752" s="4" t="n">
        <f aca="false" t="array" ref="E2752:E2752">INDEX($A$9:A2751, MAX(IF($D$9:D2751=1, ROW(D$9:$D2751)-ROW($D$9)+1, 0)))</f>
        <v>47654</v>
      </c>
      <c r="F2752" s="36" t="n">
        <f aca="false">(A2752-$A$2)/365.25</f>
        <v>10.5160848733744</v>
      </c>
      <c r="G2752" s="37" t="n">
        <f aca="false">INDEX('Default Prob'!$P$5:$P$14,MIN(1+_xlfn.IFNA(MATCH(F2752,'Default Prob'!$F$5:$F$14,1),0),COUNT('Default Prob'!$P$5:$P$14)))</f>
        <v>0.0473961358254833</v>
      </c>
      <c r="H2752" s="37" t="n">
        <f aca="false">H2751*EXP(-G2751*(F2752-F2751))</f>
        <v>0.649266236936752</v>
      </c>
      <c r="I2752" s="38" t="n">
        <f aca="false">H2751-H2752</f>
        <v>0.000252802474696279</v>
      </c>
      <c r="J2752" s="39" t="n">
        <f aca="false">INDEX('Default Prob'!$C$3:$C$20, _xlfn.IFNA(MATCH(F2752, 'Default Prob'!$B$3:$B$20, 1), 1))</f>
        <v>6E-005</v>
      </c>
      <c r="K2752" s="40" t="n">
        <f aca="false">1/((1+J2752)^F2752)</f>
        <v>0.999369252840469</v>
      </c>
      <c r="L2752" s="41" t="n">
        <f aca="false">IF(AND(D2752, A2752 &lt;= $G$2), $D$5*$D$2*(A2752-E2752)/365.25, 0)</f>
        <v>0</v>
      </c>
      <c r="M2752" s="41" t="n">
        <f aca="false">IF(A2752&lt;=$G$2, $D$5*$D$2*(A2752-E2752)/365.25, 0)</f>
        <v>0</v>
      </c>
      <c r="N2752" s="42" t="n">
        <f aca="false">(L2752*H2752 + M2752*I2752) * K2752</f>
        <v>0</v>
      </c>
      <c r="O2752" s="43" t="n">
        <f aca="false">IF(A2752&lt;=$G$2, $D$2*(1-$D$3), 0)</f>
        <v>0</v>
      </c>
      <c r="P2752" s="44" t="n">
        <f aca="false">O2752*I2752*K2752</f>
        <v>0</v>
      </c>
    </row>
    <row r="2753" customFormat="false" ht="15" hidden="false" customHeight="false" outlineLevel="0" collapsed="false">
      <c r="A2753" s="4" t="n">
        <f aca="false">WORKDAY(A2752, 1)</f>
        <v>47736</v>
      </c>
      <c r="B2753" s="33" t="n">
        <f aca="false">DATE(2000, MONTH(A2753), DAY(A2753))</f>
        <v>36779</v>
      </c>
      <c r="C2753" s="33" t="n">
        <f aca="false">VLOOKUP(B2753, $R$9:$S$13, 2)</f>
        <v>36789</v>
      </c>
      <c r="D2753" s="34" t="n">
        <f aca="false">IF(OR(C2753=B2753, AND(C2753&lt;&gt;C2752, C2752&gt;B2752)), 1, 0)</f>
        <v>0</v>
      </c>
      <c r="E2753" s="4" t="n">
        <f aca="false" t="array" ref="E2753:E2753">INDEX($A$9:A2752, MAX(IF($D$9:D2752=1, ROW(D$9:$D2752)-ROW($D$9)+1, 0)))</f>
        <v>47654</v>
      </c>
      <c r="F2753" s="36" t="n">
        <f aca="false">(A2753-$A$2)/365.25</f>
        <v>10.5188227241615</v>
      </c>
      <c r="G2753" s="37" t="n">
        <f aca="false">INDEX('Default Prob'!$P$5:$P$14,MIN(1+_xlfn.IFNA(MATCH(F2753,'Default Prob'!$F$5:$F$14,1),0),COUNT('Default Prob'!$P$5:$P$14)))</f>
        <v>0.0473961358254833</v>
      </c>
      <c r="H2753" s="37" t="n">
        <f aca="false">H2752*EXP(-G2752*(F2753-F2752))</f>
        <v>0.649181991312519</v>
      </c>
      <c r="I2753" s="38" t="n">
        <f aca="false">H2752-H2753</f>
        <v>8.42456242328149E-005</v>
      </c>
      <c r="J2753" s="39" t="n">
        <f aca="false">INDEX('Default Prob'!$C$3:$C$20, _xlfn.IFNA(MATCH(F2753, 'Default Prob'!$B$3:$B$20, 1), 1))</f>
        <v>6E-005</v>
      </c>
      <c r="K2753" s="40" t="n">
        <f aca="false">1/((1+J2753)^F2753)</f>
        <v>0.999369088677973</v>
      </c>
      <c r="L2753" s="41" t="n">
        <f aca="false">IF(AND(D2753, A2753 &lt;= $G$2), $D$5*$D$2*(A2753-E2753)/365.25, 0)</f>
        <v>0</v>
      </c>
      <c r="M2753" s="41" t="n">
        <f aca="false">IF(A2753&lt;=$G$2, $D$5*$D$2*(A2753-E2753)/365.25, 0)</f>
        <v>0</v>
      </c>
      <c r="N2753" s="42" t="n">
        <f aca="false">(L2753*H2753 + M2753*I2753) * K2753</f>
        <v>0</v>
      </c>
      <c r="O2753" s="43" t="n">
        <f aca="false">IF(A2753&lt;=$G$2, $D$2*(1-$D$3), 0)</f>
        <v>0</v>
      </c>
      <c r="P2753" s="44" t="n">
        <f aca="false">O2753*I2753*K2753</f>
        <v>0</v>
      </c>
    </row>
    <row r="2754" customFormat="false" ht="15" hidden="false" customHeight="false" outlineLevel="0" collapsed="false">
      <c r="A2754" s="4" t="n">
        <f aca="false">WORKDAY(A2753, 1)</f>
        <v>47737</v>
      </c>
      <c r="B2754" s="33" t="n">
        <f aca="false">DATE(2000, MONTH(A2754), DAY(A2754))</f>
        <v>36780</v>
      </c>
      <c r="C2754" s="33" t="n">
        <f aca="false">VLOOKUP(B2754, $R$9:$S$13, 2)</f>
        <v>36789</v>
      </c>
      <c r="D2754" s="34" t="n">
        <f aca="false">IF(OR(C2754=B2754, AND(C2754&lt;&gt;C2753, C2753&gt;B2753)), 1, 0)</f>
        <v>0</v>
      </c>
      <c r="E2754" s="4" t="n">
        <f aca="false" t="array" ref="E2754:E2754">INDEX($A$9:A2753, MAX(IF($D$9:D2753=1, ROW(D$9:$D2753)-ROW($D$9)+1, 0)))</f>
        <v>47654</v>
      </c>
      <c r="F2754" s="36" t="n">
        <f aca="false">(A2754-$A$2)/365.25</f>
        <v>10.5215605749487</v>
      </c>
      <c r="G2754" s="37" t="n">
        <f aca="false">INDEX('Default Prob'!$P$5:$P$14,MIN(1+_xlfn.IFNA(MATCH(F2754,'Default Prob'!$F$5:$F$14,1),0),COUNT('Default Prob'!$P$5:$P$14)))</f>
        <v>0.0473961358254833</v>
      </c>
      <c r="H2754" s="37" t="n">
        <f aca="false">H2753*EXP(-G2753*(F2754-F2753))</f>
        <v>0.649097756619588</v>
      </c>
      <c r="I2754" s="38" t="n">
        <f aca="false">H2753-H2754</f>
        <v>8.42346929310622E-005</v>
      </c>
      <c r="J2754" s="39" t="n">
        <f aca="false">INDEX('Default Prob'!$C$3:$C$20, _xlfn.IFNA(MATCH(F2754, 'Default Prob'!$B$3:$B$20, 1), 1))</f>
        <v>6E-005</v>
      </c>
      <c r="K2754" s="40" t="n">
        <f aca="false">1/((1+J2754)^F2754)</f>
        <v>0.999368924515505</v>
      </c>
      <c r="L2754" s="41" t="n">
        <f aca="false">IF(AND(D2754, A2754 &lt;= $G$2), $D$5*$D$2*(A2754-E2754)/365.25, 0)</f>
        <v>0</v>
      </c>
      <c r="M2754" s="41" t="n">
        <f aca="false">IF(A2754&lt;=$G$2, $D$5*$D$2*(A2754-E2754)/365.25, 0)</f>
        <v>0</v>
      </c>
      <c r="N2754" s="42" t="n">
        <f aca="false">(L2754*H2754 + M2754*I2754) * K2754</f>
        <v>0</v>
      </c>
      <c r="O2754" s="43" t="n">
        <f aca="false">IF(A2754&lt;=$G$2, $D$2*(1-$D$3), 0)</f>
        <v>0</v>
      </c>
      <c r="P2754" s="44" t="n">
        <f aca="false">O2754*I2754*K2754</f>
        <v>0</v>
      </c>
    </row>
    <row r="2755" customFormat="false" ht="15" hidden="false" customHeight="false" outlineLevel="0" collapsed="false">
      <c r="A2755" s="4" t="n">
        <f aca="false">WORKDAY(A2754, 1)</f>
        <v>47738</v>
      </c>
      <c r="B2755" s="33" t="n">
        <f aca="false">DATE(2000, MONTH(A2755), DAY(A2755))</f>
        <v>36781</v>
      </c>
      <c r="C2755" s="33" t="n">
        <f aca="false">VLOOKUP(B2755, $R$9:$S$13, 2)</f>
        <v>36789</v>
      </c>
      <c r="D2755" s="34" t="n">
        <f aca="false">IF(OR(C2755=B2755, AND(C2755&lt;&gt;C2754, C2754&gt;B2754)), 1, 0)</f>
        <v>0</v>
      </c>
      <c r="E2755" s="4" t="n">
        <f aca="false" t="array" ref="E2755:E2755">INDEX($A$9:A2754, MAX(IF($D$9:D2754=1, ROW(D$9:$D2754)-ROW($D$9)+1, 0)))</f>
        <v>47654</v>
      </c>
      <c r="F2755" s="36" t="n">
        <f aca="false">(A2755-$A$2)/365.25</f>
        <v>10.5242984257358</v>
      </c>
      <c r="G2755" s="37" t="n">
        <f aca="false">INDEX('Default Prob'!$P$5:$P$14,MIN(1+_xlfn.IFNA(MATCH(F2755,'Default Prob'!$F$5:$F$14,1),0),COUNT('Default Prob'!$P$5:$P$14)))</f>
        <v>0.0473961358254833</v>
      </c>
      <c r="H2755" s="37" t="n">
        <f aca="false">H2754*EXP(-G2754*(F2755-F2754))</f>
        <v>0.64901353285654</v>
      </c>
      <c r="I2755" s="38" t="n">
        <f aca="false">H2754-H2755</f>
        <v>8.42237630475085E-005</v>
      </c>
      <c r="J2755" s="39" t="n">
        <f aca="false">INDEX('Default Prob'!$C$3:$C$20, _xlfn.IFNA(MATCH(F2755, 'Default Prob'!$B$3:$B$20, 1), 1))</f>
        <v>6E-005</v>
      </c>
      <c r="K2755" s="40" t="n">
        <f aca="false">1/((1+J2755)^F2755)</f>
        <v>0.999368760353063</v>
      </c>
      <c r="L2755" s="41" t="n">
        <f aca="false">IF(AND(D2755, A2755 &lt;= $G$2), $D$5*$D$2*(A2755-E2755)/365.25, 0)</f>
        <v>0</v>
      </c>
      <c r="M2755" s="41" t="n">
        <f aca="false">IF(A2755&lt;=$G$2, $D$5*$D$2*(A2755-E2755)/365.25, 0)</f>
        <v>0</v>
      </c>
      <c r="N2755" s="42" t="n">
        <f aca="false">(L2755*H2755 + M2755*I2755) * K2755</f>
        <v>0</v>
      </c>
      <c r="O2755" s="43" t="n">
        <f aca="false">IF(A2755&lt;=$G$2, $D$2*(1-$D$3), 0)</f>
        <v>0</v>
      </c>
      <c r="P2755" s="44" t="n">
        <f aca="false">O2755*I2755*K2755</f>
        <v>0</v>
      </c>
    </row>
    <row r="2756" customFormat="false" ht="15" hidden="false" customHeight="false" outlineLevel="0" collapsed="false">
      <c r="A2756" s="4" t="n">
        <f aca="false">WORKDAY(A2755, 1)</f>
        <v>47739</v>
      </c>
      <c r="B2756" s="33" t="n">
        <f aca="false">DATE(2000, MONTH(A2756), DAY(A2756))</f>
        <v>36782</v>
      </c>
      <c r="C2756" s="33" t="n">
        <f aca="false">VLOOKUP(B2756, $R$9:$S$13, 2)</f>
        <v>36789</v>
      </c>
      <c r="D2756" s="34" t="n">
        <f aca="false">IF(OR(C2756=B2756, AND(C2756&lt;&gt;C2755, C2755&gt;B2755)), 1, 0)</f>
        <v>0</v>
      </c>
      <c r="E2756" s="4" t="n">
        <f aca="false" t="array" ref="E2756:E2756">INDEX($A$9:A2755, MAX(IF($D$9:D2755=1, ROW(D$9:$D2755)-ROW($D$9)+1, 0)))</f>
        <v>47654</v>
      </c>
      <c r="F2756" s="36" t="n">
        <f aca="false">(A2756-$A$2)/365.25</f>
        <v>10.5270362765229</v>
      </c>
      <c r="G2756" s="37" t="n">
        <f aca="false">INDEX('Default Prob'!$P$5:$P$14,MIN(1+_xlfn.IFNA(MATCH(F2756,'Default Prob'!$F$5:$F$14,1),0),COUNT('Default Prob'!$P$5:$P$14)))</f>
        <v>0.0473961358254833</v>
      </c>
      <c r="H2756" s="37" t="n">
        <f aca="false">H2755*EXP(-G2755*(F2756-F2755))</f>
        <v>0.648929320021958</v>
      </c>
      <c r="I2756" s="38" t="n">
        <f aca="false">H2755-H2756</f>
        <v>8.42128345823756E-005</v>
      </c>
      <c r="J2756" s="39" t="n">
        <f aca="false">INDEX('Default Prob'!$C$3:$C$20, _xlfn.IFNA(MATCH(F2756, 'Default Prob'!$B$3:$B$20, 1), 1))</f>
        <v>6E-005</v>
      </c>
      <c r="K2756" s="40" t="n">
        <f aca="false">1/((1+J2756)^F2756)</f>
        <v>0.999368596190649</v>
      </c>
      <c r="L2756" s="41" t="n">
        <f aca="false">IF(AND(D2756, A2756 &lt;= $G$2), $D$5*$D$2*(A2756-E2756)/365.25, 0)</f>
        <v>0</v>
      </c>
      <c r="M2756" s="41" t="n">
        <f aca="false">IF(A2756&lt;=$G$2, $D$5*$D$2*(A2756-E2756)/365.25, 0)</f>
        <v>0</v>
      </c>
      <c r="N2756" s="42" t="n">
        <f aca="false">(L2756*H2756 + M2756*I2756) * K2756</f>
        <v>0</v>
      </c>
      <c r="O2756" s="43" t="n">
        <f aca="false">IF(A2756&lt;=$G$2, $D$2*(1-$D$3), 0)</f>
        <v>0</v>
      </c>
      <c r="P2756" s="44" t="n">
        <f aca="false">O2756*I2756*K2756</f>
        <v>0</v>
      </c>
    </row>
    <row r="2757" customFormat="false" ht="15" hidden="false" customHeight="false" outlineLevel="0" collapsed="false">
      <c r="A2757" s="4" t="n">
        <f aca="false">WORKDAY(A2756, 1)</f>
        <v>47742</v>
      </c>
      <c r="B2757" s="33" t="n">
        <f aca="false">DATE(2000, MONTH(A2757), DAY(A2757))</f>
        <v>36785</v>
      </c>
      <c r="C2757" s="33" t="n">
        <f aca="false">VLOOKUP(B2757, $R$9:$S$13, 2)</f>
        <v>36789</v>
      </c>
      <c r="D2757" s="34" t="n">
        <f aca="false">IF(OR(C2757=B2757, AND(C2757&lt;&gt;C2756, C2756&gt;B2756)), 1, 0)</f>
        <v>0</v>
      </c>
      <c r="E2757" s="4" t="n">
        <f aca="false" t="array" ref="E2757:E2757">INDEX($A$9:A2756, MAX(IF($D$9:D2756=1, ROW(D$9:$D2756)-ROW($D$9)+1, 0)))</f>
        <v>47654</v>
      </c>
      <c r="F2757" s="36" t="n">
        <f aca="false">(A2757-$A$2)/365.25</f>
        <v>10.5352498288843</v>
      </c>
      <c r="G2757" s="37" t="n">
        <f aca="false">INDEX('Default Prob'!$P$5:$P$14,MIN(1+_xlfn.IFNA(MATCH(F2757,'Default Prob'!$F$5:$F$14,1),0),COUNT('Default Prob'!$P$5:$P$14)))</f>
        <v>0.0473961358254833</v>
      </c>
      <c r="H2757" s="37" t="n">
        <f aca="false">H2756*EXP(-G2756*(F2757-F2756))</f>
        <v>0.648676747074823</v>
      </c>
      <c r="I2757" s="38" t="n">
        <f aca="false">H2756-H2757</f>
        <v>0.000252572947134988</v>
      </c>
      <c r="J2757" s="39" t="n">
        <f aca="false">INDEX('Default Prob'!$C$3:$C$20, _xlfn.IFNA(MATCH(F2757, 'Default Prob'!$B$3:$B$20, 1), 1))</f>
        <v>6E-005</v>
      </c>
      <c r="K2757" s="40" t="n">
        <f aca="false">1/((1+J2757)^F2757)</f>
        <v>0.999368103703567</v>
      </c>
      <c r="L2757" s="41" t="n">
        <f aca="false">IF(AND(D2757, A2757 &lt;= $G$2), $D$5*$D$2*(A2757-E2757)/365.25, 0)</f>
        <v>0</v>
      </c>
      <c r="M2757" s="41" t="n">
        <f aca="false">IF(A2757&lt;=$G$2, $D$5*$D$2*(A2757-E2757)/365.25, 0)</f>
        <v>0</v>
      </c>
      <c r="N2757" s="42" t="n">
        <f aca="false">(L2757*H2757 + M2757*I2757) * K2757</f>
        <v>0</v>
      </c>
      <c r="O2757" s="43" t="n">
        <f aca="false">IF(A2757&lt;=$G$2, $D$2*(1-$D$3), 0)</f>
        <v>0</v>
      </c>
      <c r="P2757" s="44" t="n">
        <f aca="false">O2757*I2757*K2757</f>
        <v>0</v>
      </c>
    </row>
    <row r="2758" customFormat="false" ht="15" hidden="false" customHeight="false" outlineLevel="0" collapsed="false">
      <c r="A2758" s="4" t="n">
        <f aca="false">WORKDAY(A2757, 1)</f>
        <v>47743</v>
      </c>
      <c r="B2758" s="33" t="n">
        <f aca="false">DATE(2000, MONTH(A2758), DAY(A2758))</f>
        <v>36786</v>
      </c>
      <c r="C2758" s="33" t="n">
        <f aca="false">VLOOKUP(B2758, $R$9:$S$13, 2)</f>
        <v>36789</v>
      </c>
      <c r="D2758" s="34" t="n">
        <f aca="false">IF(OR(C2758=B2758, AND(C2758&lt;&gt;C2757, C2757&gt;B2757)), 1, 0)</f>
        <v>0</v>
      </c>
      <c r="E2758" s="4" t="n">
        <f aca="false" t="array" ref="E2758:E2758">INDEX($A$9:A2757, MAX(IF($D$9:D2757=1, ROW(D$9:$D2757)-ROW($D$9)+1, 0)))</f>
        <v>47654</v>
      </c>
      <c r="F2758" s="36" t="n">
        <f aca="false">(A2758-$A$2)/365.25</f>
        <v>10.5379876796715</v>
      </c>
      <c r="G2758" s="37" t="n">
        <f aca="false">INDEX('Default Prob'!$P$5:$P$14,MIN(1+_xlfn.IFNA(MATCH(F2758,'Default Prob'!$F$5:$F$14,1),0),COUNT('Default Prob'!$P$5:$P$14)))</f>
        <v>0.0473961358254833</v>
      </c>
      <c r="H2758" s="37" t="n">
        <f aca="false">H2757*EXP(-G2757*(F2758-F2757))</f>
        <v>0.648592577939923</v>
      </c>
      <c r="I2758" s="38" t="n">
        <f aca="false">H2757-H2758</f>
        <v>8.41691348998364E-005</v>
      </c>
      <c r="J2758" s="39" t="n">
        <f aca="false">INDEX('Default Prob'!$C$3:$C$20, _xlfn.IFNA(MATCH(F2758, 'Default Prob'!$B$3:$B$20, 1), 1))</f>
        <v>6E-005</v>
      </c>
      <c r="K2758" s="40" t="n">
        <f aca="false">1/((1+J2758)^F2758)</f>
        <v>0.999367939541261</v>
      </c>
      <c r="L2758" s="41" t="n">
        <f aca="false">IF(AND(D2758, A2758 &lt;= $G$2), $D$5*$D$2*(A2758-E2758)/365.25, 0)</f>
        <v>0</v>
      </c>
      <c r="M2758" s="41" t="n">
        <f aca="false">IF(A2758&lt;=$G$2, $D$5*$D$2*(A2758-E2758)/365.25, 0)</f>
        <v>0</v>
      </c>
      <c r="N2758" s="42" t="n">
        <f aca="false">(L2758*H2758 + M2758*I2758) * K2758</f>
        <v>0</v>
      </c>
      <c r="O2758" s="43" t="n">
        <f aca="false">IF(A2758&lt;=$G$2, $D$2*(1-$D$3), 0)</f>
        <v>0</v>
      </c>
      <c r="P2758" s="44" t="n">
        <f aca="false">O2758*I2758*K2758</f>
        <v>0</v>
      </c>
    </row>
    <row r="2759" customFormat="false" ht="15" hidden="false" customHeight="false" outlineLevel="0" collapsed="false">
      <c r="A2759" s="4" t="n">
        <f aca="false">WORKDAY(A2758, 1)</f>
        <v>47744</v>
      </c>
      <c r="B2759" s="33" t="n">
        <f aca="false">DATE(2000, MONTH(A2759), DAY(A2759))</f>
        <v>36787</v>
      </c>
      <c r="C2759" s="33" t="n">
        <f aca="false">VLOOKUP(B2759, $R$9:$S$13, 2)</f>
        <v>36789</v>
      </c>
      <c r="D2759" s="34" t="n">
        <f aca="false">IF(OR(C2759=B2759, AND(C2759&lt;&gt;C2758, C2758&gt;B2758)), 1, 0)</f>
        <v>0</v>
      </c>
      <c r="E2759" s="4" t="n">
        <f aca="false" t="array" ref="E2759:E2759">INDEX($A$9:A2758, MAX(IF($D$9:D2758=1, ROW(D$9:$D2758)-ROW($D$9)+1, 0)))</f>
        <v>47654</v>
      </c>
      <c r="F2759" s="36" t="n">
        <f aca="false">(A2759-$A$2)/365.25</f>
        <v>10.5407255304586</v>
      </c>
      <c r="G2759" s="37" t="n">
        <f aca="false">INDEX('Default Prob'!$P$5:$P$14,MIN(1+_xlfn.IFNA(MATCH(F2759,'Default Prob'!$F$5:$F$14,1),0),COUNT('Default Prob'!$P$5:$P$14)))</f>
        <v>0.0473961358254833</v>
      </c>
      <c r="H2759" s="37" t="n">
        <f aca="false">H2758*EXP(-G2758*(F2759-F2758))</f>
        <v>0.6485084197264</v>
      </c>
      <c r="I2759" s="38" t="n">
        <f aca="false">H2758-H2759</f>
        <v>8.41582135228114E-005</v>
      </c>
      <c r="J2759" s="39" t="n">
        <f aca="false">INDEX('Default Prob'!$C$3:$C$20, _xlfn.IFNA(MATCH(F2759, 'Default Prob'!$B$3:$B$20, 1), 1))</f>
        <v>6E-005</v>
      </c>
      <c r="K2759" s="40" t="n">
        <f aca="false">1/((1+J2759)^F2759)</f>
        <v>0.999367775378981</v>
      </c>
      <c r="L2759" s="41" t="n">
        <f aca="false">IF(AND(D2759, A2759 &lt;= $G$2), $D$5*$D$2*(A2759-E2759)/365.25, 0)</f>
        <v>0</v>
      </c>
      <c r="M2759" s="41" t="n">
        <f aca="false">IF(A2759&lt;=$G$2, $D$5*$D$2*(A2759-E2759)/365.25, 0)</f>
        <v>0</v>
      </c>
      <c r="N2759" s="42" t="n">
        <f aca="false">(L2759*H2759 + M2759*I2759) * K2759</f>
        <v>0</v>
      </c>
      <c r="O2759" s="43" t="n">
        <f aca="false">IF(A2759&lt;=$G$2, $D$2*(1-$D$3), 0)</f>
        <v>0</v>
      </c>
      <c r="P2759" s="44" t="n">
        <f aca="false">O2759*I2759*K2759</f>
        <v>0</v>
      </c>
    </row>
    <row r="2760" customFormat="false" ht="15" hidden="false" customHeight="false" outlineLevel="0" collapsed="false">
      <c r="A2760" s="4" t="n">
        <f aca="false">WORKDAY(A2759, 1)</f>
        <v>47745</v>
      </c>
      <c r="B2760" s="33" t="n">
        <f aca="false">DATE(2000, MONTH(A2760), DAY(A2760))</f>
        <v>36788</v>
      </c>
      <c r="C2760" s="33" t="n">
        <f aca="false">VLOOKUP(B2760, $R$9:$S$13, 2)</f>
        <v>36789</v>
      </c>
      <c r="D2760" s="34" t="n">
        <f aca="false">IF(OR(C2760=B2760, AND(C2760&lt;&gt;C2759, C2759&gt;B2759)), 1, 0)</f>
        <v>0</v>
      </c>
      <c r="E2760" s="4" t="n">
        <f aca="false" t="array" ref="E2760:E2760">INDEX($A$9:A2759, MAX(IF($D$9:D2759=1, ROW(D$9:$D2759)-ROW($D$9)+1, 0)))</f>
        <v>47654</v>
      </c>
      <c r="F2760" s="36" t="n">
        <f aca="false">(A2760-$A$2)/365.25</f>
        <v>10.5434633812457</v>
      </c>
      <c r="G2760" s="37" t="n">
        <f aca="false">INDEX('Default Prob'!$P$5:$P$14,MIN(1+_xlfn.IFNA(MATCH(F2760,'Default Prob'!$F$5:$F$14,1),0),COUNT('Default Prob'!$P$5:$P$14)))</f>
        <v>0.0473961358254833</v>
      </c>
      <c r="H2760" s="37" t="n">
        <f aca="false">H2759*EXP(-G2759*(F2760-F2759))</f>
        <v>0.648424272432837</v>
      </c>
      <c r="I2760" s="38" t="n">
        <f aca="false">H2759-H2760</f>
        <v>8.41472935630971E-005</v>
      </c>
      <c r="J2760" s="39" t="n">
        <f aca="false">INDEX('Default Prob'!$C$3:$C$20, _xlfn.IFNA(MATCH(F2760, 'Default Prob'!$B$3:$B$20, 1), 1))</f>
        <v>6E-005</v>
      </c>
      <c r="K2760" s="40" t="n">
        <f aca="false">1/((1+J2760)^F2760)</f>
        <v>0.999367611216728</v>
      </c>
      <c r="L2760" s="41" t="n">
        <f aca="false">IF(AND(D2760, A2760 &lt;= $G$2), $D$5*$D$2*(A2760-E2760)/365.25, 0)</f>
        <v>0</v>
      </c>
      <c r="M2760" s="41" t="n">
        <f aca="false">IF(A2760&lt;=$G$2, $D$5*$D$2*(A2760-E2760)/365.25, 0)</f>
        <v>0</v>
      </c>
      <c r="N2760" s="42" t="n">
        <f aca="false">(L2760*H2760 + M2760*I2760) * K2760</f>
        <v>0</v>
      </c>
      <c r="O2760" s="43" t="n">
        <f aca="false">IF(A2760&lt;=$G$2, $D$2*(1-$D$3), 0)</f>
        <v>0</v>
      </c>
      <c r="P2760" s="44" t="n">
        <f aca="false">O2760*I2760*K2760</f>
        <v>0</v>
      </c>
    </row>
    <row r="2761" customFormat="false" ht="15" hidden="false" customHeight="false" outlineLevel="0" collapsed="false">
      <c r="A2761" s="4" t="n">
        <f aca="false">WORKDAY(A2760, 1)</f>
        <v>47746</v>
      </c>
      <c r="B2761" s="33" t="n">
        <f aca="false">DATE(2000, MONTH(A2761), DAY(A2761))</f>
        <v>36789</v>
      </c>
      <c r="C2761" s="33" t="n">
        <f aca="false">VLOOKUP(B2761, $R$9:$S$13, 2)</f>
        <v>36789</v>
      </c>
      <c r="D2761" s="34" t="n">
        <f aca="false">IF(OR(C2761=B2761, AND(C2761&lt;&gt;C2760, C2760&gt;B2760)), 1, 0)</f>
        <v>1</v>
      </c>
      <c r="E2761" s="4" t="n">
        <f aca="false" t="array" ref="E2761:E2761">INDEX($A$9:A2760, MAX(IF($D$9:D2760=1, ROW(D$9:$D2760)-ROW($D$9)+1, 0)))</f>
        <v>47654</v>
      </c>
      <c r="F2761" s="36" t="n">
        <f aca="false">(A2761-$A$2)/365.25</f>
        <v>10.5462012320329</v>
      </c>
      <c r="G2761" s="37" t="n">
        <f aca="false">INDEX('Default Prob'!$P$5:$P$14,MIN(1+_xlfn.IFNA(MATCH(F2761,'Default Prob'!$F$5:$F$14,1),0),COUNT('Default Prob'!$P$5:$P$14)))</f>
        <v>0.0473961358254833</v>
      </c>
      <c r="H2761" s="37" t="n">
        <f aca="false">H2760*EXP(-G2760*(F2761-F2760))</f>
        <v>0.648340136057817</v>
      </c>
      <c r="I2761" s="38" t="n">
        <f aca="false">H2760-H2761</f>
        <v>8.41363750201385E-005</v>
      </c>
      <c r="J2761" s="39" t="n">
        <f aca="false">INDEX('Default Prob'!$C$3:$C$20, _xlfn.IFNA(MATCH(F2761, 'Default Prob'!$B$3:$B$20, 1), 1))</f>
        <v>6E-005</v>
      </c>
      <c r="K2761" s="40" t="n">
        <f aca="false">1/((1+J2761)^F2761)</f>
        <v>0.999367447054502</v>
      </c>
      <c r="L2761" s="41" t="n">
        <f aca="false">IF(AND(D2761, A2761 &lt;= $G$2), $D$5*$D$2*(A2761-E2761)/365.25, 0)</f>
        <v>0</v>
      </c>
      <c r="M2761" s="41" t="n">
        <f aca="false">IF(A2761&lt;=$G$2, $D$5*$D$2*(A2761-E2761)/365.25, 0)</f>
        <v>0</v>
      </c>
      <c r="N2761" s="42" t="n">
        <f aca="false">(L2761*H2761 + M2761*I2761) * K2761</f>
        <v>0</v>
      </c>
      <c r="O2761" s="43" t="n">
        <f aca="false">IF(A2761&lt;=$G$2, $D$2*(1-$D$3), 0)</f>
        <v>0</v>
      </c>
      <c r="P2761" s="44" t="n">
        <f aca="false">O2761*I2761*K2761</f>
        <v>0</v>
      </c>
    </row>
    <row r="2762" customFormat="false" ht="15" hidden="false" customHeight="false" outlineLevel="0" collapsed="false">
      <c r="A2762" s="4" t="n">
        <f aca="false">WORKDAY(A2761, 1)</f>
        <v>47749</v>
      </c>
      <c r="B2762" s="33" t="n">
        <f aca="false">DATE(2000, MONTH(A2762), DAY(A2762))</f>
        <v>36792</v>
      </c>
      <c r="C2762" s="33" t="n">
        <f aca="false">VLOOKUP(B2762, $R$9:$S$13, 2)</f>
        <v>36880</v>
      </c>
      <c r="D2762" s="34" t="n">
        <f aca="false">IF(OR(C2762=B2762, AND(C2762&lt;&gt;C2761, C2761&gt;B2761)), 1, 0)</f>
        <v>0</v>
      </c>
      <c r="E2762" s="4" t="n">
        <f aca="false" t="array" ref="E2762:E2762">INDEX($A$9:A2761, MAX(IF($D$9:D2761=1, ROW(D$9:$D2761)-ROW($D$9)+1, 0)))</f>
        <v>47746</v>
      </c>
      <c r="F2762" s="36" t="n">
        <f aca="false">(A2762-$A$2)/365.25</f>
        <v>10.5544147843943</v>
      </c>
      <c r="G2762" s="37" t="n">
        <f aca="false">INDEX('Default Prob'!$P$5:$P$14,MIN(1+_xlfn.IFNA(MATCH(F2762,'Default Prob'!$F$5:$F$14,1),0),COUNT('Default Prob'!$P$5:$P$14)))</f>
        <v>0.0473961358254833</v>
      </c>
      <c r="H2762" s="37" t="n">
        <f aca="false">H2761*EXP(-G2761*(F2762-F2761))</f>
        <v>0.648087792429848</v>
      </c>
      <c r="I2762" s="38" t="n">
        <f aca="false">H2761-H2762</f>
        <v>0.000252343627969331</v>
      </c>
      <c r="J2762" s="39" t="n">
        <f aca="false">INDEX('Default Prob'!$C$3:$C$20, _xlfn.IFNA(MATCH(F2762, 'Default Prob'!$B$3:$B$20, 1), 1))</f>
        <v>6E-005</v>
      </c>
      <c r="K2762" s="40" t="n">
        <f aca="false">1/((1+J2762)^F2762)</f>
        <v>0.999366954567987</v>
      </c>
      <c r="L2762" s="41" t="n">
        <f aca="false">IF(AND(D2762, A2762 &lt;= $G$2), $D$5*$D$2*(A2762-E2762)/365.25, 0)</f>
        <v>0</v>
      </c>
      <c r="M2762" s="41" t="n">
        <f aca="false">IF(A2762&lt;=$G$2, $D$5*$D$2*(A2762-E2762)/365.25, 0)</f>
        <v>0</v>
      </c>
      <c r="N2762" s="42" t="n">
        <f aca="false">(L2762*H2762 + M2762*I2762) * K2762</f>
        <v>0</v>
      </c>
      <c r="O2762" s="43" t="n">
        <f aca="false">IF(A2762&lt;=$G$2, $D$2*(1-$D$3), 0)</f>
        <v>0</v>
      </c>
      <c r="P2762" s="44" t="n">
        <f aca="false">O2762*I2762*K2762</f>
        <v>0</v>
      </c>
    </row>
    <row r="2763" customFormat="false" ht="15" hidden="false" customHeight="false" outlineLevel="0" collapsed="false">
      <c r="A2763" s="4" t="n">
        <f aca="false">WORKDAY(A2762, 1)</f>
        <v>47750</v>
      </c>
      <c r="B2763" s="33" t="n">
        <f aca="false">DATE(2000, MONTH(A2763), DAY(A2763))</f>
        <v>36793</v>
      </c>
      <c r="C2763" s="33" t="n">
        <f aca="false">VLOOKUP(B2763, $R$9:$S$13, 2)</f>
        <v>36880</v>
      </c>
      <c r="D2763" s="34" t="n">
        <f aca="false">IF(OR(C2763=B2763, AND(C2763&lt;&gt;C2762, C2762&gt;B2762)), 1, 0)</f>
        <v>0</v>
      </c>
      <c r="E2763" s="4" t="n">
        <f aca="false" t="array" ref="E2763:E2763">INDEX($A$9:A2762, MAX(IF($D$9:D2762=1, ROW(D$9:$D2762)-ROW($D$9)+1, 0)))</f>
        <v>47746</v>
      </c>
      <c r="F2763" s="36" t="n">
        <f aca="false">(A2763-$A$2)/365.25</f>
        <v>10.5571526351814</v>
      </c>
      <c r="G2763" s="37" t="n">
        <f aca="false">INDEX('Default Prob'!$P$5:$P$14,MIN(1+_xlfn.IFNA(MATCH(F2763,'Default Prob'!$F$5:$F$14,1),0),COUNT('Default Prob'!$P$5:$P$14)))</f>
        <v>0.0473961358254833</v>
      </c>
      <c r="H2763" s="37" t="n">
        <f aca="false">H2762*EXP(-G2762*(F2763-F2762))</f>
        <v>0.648003699714834</v>
      </c>
      <c r="I2763" s="38" t="n">
        <f aca="false">H2762-H2763</f>
        <v>8.40927150140836E-005</v>
      </c>
      <c r="J2763" s="39" t="n">
        <f aca="false">INDEX('Default Prob'!$C$3:$C$20, _xlfn.IFNA(MATCH(F2763, 'Default Prob'!$B$3:$B$20, 1), 1))</f>
        <v>6E-005</v>
      </c>
      <c r="K2763" s="40" t="n">
        <f aca="false">1/((1+J2763)^F2763)</f>
        <v>0.999366790405869</v>
      </c>
      <c r="L2763" s="41" t="n">
        <f aca="false">IF(AND(D2763, A2763 &lt;= $G$2), $D$5*$D$2*(A2763-E2763)/365.25, 0)</f>
        <v>0</v>
      </c>
      <c r="M2763" s="41" t="n">
        <f aca="false">IF(A2763&lt;=$G$2, $D$5*$D$2*(A2763-E2763)/365.25, 0)</f>
        <v>0</v>
      </c>
      <c r="N2763" s="42" t="n">
        <f aca="false">(L2763*H2763 + M2763*I2763) * K2763</f>
        <v>0</v>
      </c>
      <c r="O2763" s="43" t="n">
        <f aca="false">IF(A2763&lt;=$G$2, $D$2*(1-$D$3), 0)</f>
        <v>0</v>
      </c>
      <c r="P2763" s="44" t="n">
        <f aca="false">O2763*I2763*K2763</f>
        <v>0</v>
      </c>
    </row>
    <row r="2764" customFormat="false" ht="15" hidden="false" customHeight="false" outlineLevel="0" collapsed="false">
      <c r="A2764" s="4" t="n">
        <f aca="false">WORKDAY(A2763, 1)</f>
        <v>47751</v>
      </c>
      <c r="B2764" s="33" t="n">
        <f aca="false">DATE(2000, MONTH(A2764), DAY(A2764))</f>
        <v>36794</v>
      </c>
      <c r="C2764" s="33" t="n">
        <f aca="false">VLOOKUP(B2764, $R$9:$S$13, 2)</f>
        <v>36880</v>
      </c>
      <c r="D2764" s="34" t="n">
        <f aca="false">IF(OR(C2764=B2764, AND(C2764&lt;&gt;C2763, C2763&gt;B2763)), 1, 0)</f>
        <v>0</v>
      </c>
      <c r="E2764" s="4" t="n">
        <f aca="false" t="array" ref="E2764:E2764">INDEX($A$9:A2763, MAX(IF($D$9:D2763=1, ROW(D$9:$D2763)-ROW($D$9)+1, 0)))</f>
        <v>47746</v>
      </c>
      <c r="F2764" s="36" t="n">
        <f aca="false">(A2764-$A$2)/365.25</f>
        <v>10.5598904859685</v>
      </c>
      <c r="G2764" s="37" t="n">
        <f aca="false">INDEX('Default Prob'!$P$5:$P$14,MIN(1+_xlfn.IFNA(MATCH(F2764,'Default Prob'!$F$5:$F$14,1),0),COUNT('Default Prob'!$P$5:$P$14)))</f>
        <v>0.0473961358254833</v>
      </c>
      <c r="H2764" s="37" t="n">
        <f aca="false">H2763*EXP(-G2763*(F2764-F2763))</f>
        <v>0.647919617911281</v>
      </c>
      <c r="I2764" s="38" t="n">
        <f aca="false">H2763-H2764</f>
        <v>8.40818035529045E-005</v>
      </c>
      <c r="J2764" s="39" t="n">
        <f aca="false">INDEX('Default Prob'!$C$3:$C$20, _xlfn.IFNA(MATCH(F2764, 'Default Prob'!$B$3:$B$20, 1), 1))</f>
        <v>6E-005</v>
      </c>
      <c r="K2764" s="40" t="n">
        <f aca="false">1/((1+J2764)^F2764)</f>
        <v>0.999366626243778</v>
      </c>
      <c r="L2764" s="41" t="n">
        <f aca="false">IF(AND(D2764, A2764 &lt;= $G$2), $D$5*$D$2*(A2764-E2764)/365.25, 0)</f>
        <v>0</v>
      </c>
      <c r="M2764" s="41" t="n">
        <f aca="false">IF(A2764&lt;=$G$2, $D$5*$D$2*(A2764-E2764)/365.25, 0)</f>
        <v>0</v>
      </c>
      <c r="N2764" s="42" t="n">
        <f aca="false">(L2764*H2764 + M2764*I2764) * K2764</f>
        <v>0</v>
      </c>
      <c r="O2764" s="43" t="n">
        <f aca="false">IF(A2764&lt;=$G$2, $D$2*(1-$D$3), 0)</f>
        <v>0</v>
      </c>
      <c r="P2764" s="44" t="n">
        <f aca="false">O2764*I2764*K2764</f>
        <v>0</v>
      </c>
    </row>
    <row r="2765" customFormat="false" ht="15" hidden="false" customHeight="false" outlineLevel="0" collapsed="false">
      <c r="A2765" s="4" t="n">
        <f aca="false">WORKDAY(A2764, 1)</f>
        <v>47752</v>
      </c>
      <c r="B2765" s="33" t="n">
        <f aca="false">DATE(2000, MONTH(A2765), DAY(A2765))</f>
        <v>36795</v>
      </c>
      <c r="C2765" s="33" t="n">
        <f aca="false">VLOOKUP(B2765, $R$9:$S$13, 2)</f>
        <v>36880</v>
      </c>
      <c r="D2765" s="34" t="n">
        <f aca="false">IF(OR(C2765=B2765, AND(C2765&lt;&gt;C2764, C2764&gt;B2764)), 1, 0)</f>
        <v>0</v>
      </c>
      <c r="E2765" s="4" t="n">
        <f aca="false" t="array" ref="E2765:E2765">INDEX($A$9:A2764, MAX(IF($D$9:D2764=1, ROW(D$9:$D2764)-ROW($D$9)+1, 0)))</f>
        <v>47746</v>
      </c>
      <c r="F2765" s="36" t="n">
        <f aca="false">(A2765-$A$2)/365.25</f>
        <v>10.5626283367556</v>
      </c>
      <c r="G2765" s="37" t="n">
        <f aca="false">INDEX('Default Prob'!$P$5:$P$14,MIN(1+_xlfn.IFNA(MATCH(F2765,'Default Prob'!$F$5:$F$14,1),0),COUNT('Default Prob'!$P$5:$P$14)))</f>
        <v>0.0473961358254833</v>
      </c>
      <c r="H2765" s="37" t="n">
        <f aca="false">H2764*EXP(-G2764*(F2765-F2764))</f>
        <v>0.647835547017773</v>
      </c>
      <c r="I2765" s="38" t="n">
        <f aca="false">H2764-H2765</f>
        <v>8.40708935077039E-005</v>
      </c>
      <c r="J2765" s="39" t="n">
        <f aca="false">INDEX('Default Prob'!$C$3:$C$20, _xlfn.IFNA(MATCH(F2765, 'Default Prob'!$B$3:$B$20, 1), 1))</f>
        <v>6E-005</v>
      </c>
      <c r="K2765" s="40" t="n">
        <f aca="false">1/((1+J2765)^F2765)</f>
        <v>0.999366462081714</v>
      </c>
      <c r="L2765" s="41" t="n">
        <f aca="false">IF(AND(D2765, A2765 &lt;= $G$2), $D$5*$D$2*(A2765-E2765)/365.25, 0)</f>
        <v>0</v>
      </c>
      <c r="M2765" s="41" t="n">
        <f aca="false">IF(A2765&lt;=$G$2, $D$5*$D$2*(A2765-E2765)/365.25, 0)</f>
        <v>0</v>
      </c>
      <c r="N2765" s="42" t="n">
        <f aca="false">(L2765*H2765 + M2765*I2765) * K2765</f>
        <v>0</v>
      </c>
      <c r="O2765" s="43" t="n">
        <f aca="false">IF(A2765&lt;=$G$2, $D$2*(1-$D$3), 0)</f>
        <v>0</v>
      </c>
      <c r="P2765" s="44" t="n">
        <f aca="false">O2765*I2765*K2765</f>
        <v>0</v>
      </c>
    </row>
    <row r="2766" customFormat="false" ht="15" hidden="false" customHeight="false" outlineLevel="0" collapsed="false">
      <c r="A2766" s="4" t="n">
        <f aca="false">WORKDAY(A2765, 1)</f>
        <v>47753</v>
      </c>
      <c r="B2766" s="33" t="n">
        <f aca="false">DATE(2000, MONTH(A2766), DAY(A2766))</f>
        <v>36796</v>
      </c>
      <c r="C2766" s="33" t="n">
        <f aca="false">VLOOKUP(B2766, $R$9:$S$13, 2)</f>
        <v>36880</v>
      </c>
      <c r="D2766" s="34" t="n">
        <f aca="false">IF(OR(C2766=B2766, AND(C2766&lt;&gt;C2765, C2765&gt;B2765)), 1, 0)</f>
        <v>0</v>
      </c>
      <c r="E2766" s="4" t="n">
        <f aca="false" t="array" ref="E2766:E2766">INDEX($A$9:A2765, MAX(IF($D$9:D2765=1, ROW(D$9:$D2765)-ROW($D$9)+1, 0)))</f>
        <v>47746</v>
      </c>
      <c r="F2766" s="36" t="n">
        <f aca="false">(A2766-$A$2)/365.25</f>
        <v>10.5653661875428</v>
      </c>
      <c r="G2766" s="37" t="n">
        <f aca="false">INDEX('Default Prob'!$P$5:$P$14,MIN(1+_xlfn.IFNA(MATCH(F2766,'Default Prob'!$F$5:$F$14,1),0),COUNT('Default Prob'!$P$5:$P$14)))</f>
        <v>0.0473961358254833</v>
      </c>
      <c r="H2766" s="37" t="n">
        <f aca="false">H2765*EXP(-G2765*(F2766-F2765))</f>
        <v>0.647751487032895</v>
      </c>
      <c r="I2766" s="38" t="n">
        <f aca="false">H2765-H2766</f>
        <v>8.40599848780377E-005</v>
      </c>
      <c r="J2766" s="39" t="n">
        <f aca="false">INDEX('Default Prob'!$C$3:$C$20, _xlfn.IFNA(MATCH(F2766, 'Default Prob'!$B$3:$B$20, 1), 1))</f>
        <v>6E-005</v>
      </c>
      <c r="K2766" s="40" t="n">
        <f aca="false">1/((1+J2766)^F2766)</f>
        <v>0.999366297919677</v>
      </c>
      <c r="L2766" s="41" t="n">
        <f aca="false">IF(AND(D2766, A2766 &lt;= $G$2), $D$5*$D$2*(A2766-E2766)/365.25, 0)</f>
        <v>0</v>
      </c>
      <c r="M2766" s="41" t="n">
        <f aca="false">IF(A2766&lt;=$G$2, $D$5*$D$2*(A2766-E2766)/365.25, 0)</f>
        <v>0</v>
      </c>
      <c r="N2766" s="42" t="n">
        <f aca="false">(L2766*H2766 + M2766*I2766) * K2766</f>
        <v>0</v>
      </c>
      <c r="O2766" s="43" t="n">
        <f aca="false">IF(A2766&lt;=$G$2, $D$2*(1-$D$3), 0)</f>
        <v>0</v>
      </c>
      <c r="P2766" s="44" t="n">
        <f aca="false">O2766*I2766*K2766</f>
        <v>0</v>
      </c>
    </row>
    <row r="2767" customFormat="false" ht="15" hidden="false" customHeight="false" outlineLevel="0" collapsed="false">
      <c r="A2767" s="4" t="n">
        <f aca="false">WORKDAY(A2766, 1)</f>
        <v>47756</v>
      </c>
      <c r="B2767" s="33" t="n">
        <f aca="false">DATE(2000, MONTH(A2767), DAY(A2767))</f>
        <v>36799</v>
      </c>
      <c r="C2767" s="33" t="n">
        <f aca="false">VLOOKUP(B2767, $R$9:$S$13, 2)</f>
        <v>36880</v>
      </c>
      <c r="D2767" s="34" t="n">
        <f aca="false">IF(OR(C2767=B2767, AND(C2767&lt;&gt;C2766, C2766&gt;B2766)), 1, 0)</f>
        <v>0</v>
      </c>
      <c r="E2767" s="4" t="n">
        <f aca="false" t="array" ref="E2767:E2767">INDEX($A$9:A2766, MAX(IF($D$9:D2766=1, ROW(D$9:$D2766)-ROW($D$9)+1, 0)))</f>
        <v>47746</v>
      </c>
      <c r="F2767" s="36" t="n">
        <f aca="false">(A2767-$A$2)/365.25</f>
        <v>10.5735797399042</v>
      </c>
      <c r="G2767" s="37" t="n">
        <f aca="false">INDEX('Default Prob'!$P$5:$P$14,MIN(1+_xlfn.IFNA(MATCH(F2767,'Default Prob'!$F$5:$F$14,1),0),COUNT('Default Prob'!$P$5:$P$14)))</f>
        <v>0.0473961358254833</v>
      </c>
      <c r="H2767" s="37" t="n">
        <f aca="false">H2766*EXP(-G2766*(F2767-F2766))</f>
        <v>0.647499372515885</v>
      </c>
      <c r="I2767" s="38" t="n">
        <f aca="false">H2766-H2767</f>
        <v>0.000252114517010127</v>
      </c>
      <c r="J2767" s="39" t="n">
        <f aca="false">INDEX('Default Prob'!$C$3:$C$20, _xlfn.IFNA(MATCH(F2767, 'Default Prob'!$B$3:$B$20, 1), 1))</f>
        <v>6E-005</v>
      </c>
      <c r="K2767" s="40" t="n">
        <f aca="false">1/((1+J2767)^F2767)</f>
        <v>0.999365805433728</v>
      </c>
      <c r="L2767" s="41" t="n">
        <f aca="false">IF(AND(D2767, A2767 &lt;= $G$2), $D$5*$D$2*(A2767-E2767)/365.25, 0)</f>
        <v>0</v>
      </c>
      <c r="M2767" s="41" t="n">
        <f aca="false">IF(A2767&lt;=$G$2, $D$5*$D$2*(A2767-E2767)/365.25, 0)</f>
        <v>0</v>
      </c>
      <c r="N2767" s="42" t="n">
        <f aca="false">(L2767*H2767 + M2767*I2767) * K2767</f>
        <v>0</v>
      </c>
      <c r="O2767" s="43" t="n">
        <f aca="false">IF(A2767&lt;=$G$2, $D$2*(1-$D$3), 0)</f>
        <v>0</v>
      </c>
      <c r="P2767" s="44" t="n">
        <f aca="false">O2767*I2767*K2767</f>
        <v>0</v>
      </c>
    </row>
    <row r="2768" customFormat="false" ht="15" hidden="false" customHeight="false" outlineLevel="0" collapsed="false">
      <c r="A2768" s="4" t="n">
        <f aca="false">WORKDAY(A2767, 1)</f>
        <v>47757</v>
      </c>
      <c r="B2768" s="33" t="n">
        <f aca="false">DATE(2000, MONTH(A2768), DAY(A2768))</f>
        <v>36800</v>
      </c>
      <c r="C2768" s="33" t="n">
        <f aca="false">VLOOKUP(B2768, $R$9:$S$13, 2)</f>
        <v>36880</v>
      </c>
      <c r="D2768" s="34" t="n">
        <f aca="false">IF(OR(C2768=B2768, AND(C2768&lt;&gt;C2767, C2767&gt;B2767)), 1, 0)</f>
        <v>0</v>
      </c>
      <c r="E2768" s="4" t="n">
        <f aca="false" t="array" ref="E2768:E2768">INDEX($A$9:A2767, MAX(IF($D$9:D2767=1, ROW(D$9:$D2767)-ROW($D$9)+1, 0)))</f>
        <v>47746</v>
      </c>
      <c r="F2768" s="36" t="n">
        <f aca="false">(A2768-$A$2)/365.25</f>
        <v>10.5763175906913</v>
      </c>
      <c r="G2768" s="37" t="n">
        <f aca="false">INDEX('Default Prob'!$P$5:$P$14,MIN(1+_xlfn.IFNA(MATCH(F2768,'Default Prob'!$F$5:$F$14,1),0),COUNT('Default Prob'!$P$5:$P$14)))</f>
        <v>0.0473961358254833</v>
      </c>
      <c r="H2768" s="37" t="n">
        <f aca="false">H2767*EXP(-G2767*(F2768-F2767))</f>
        <v>0.647415356151373</v>
      </c>
      <c r="I2768" s="38" t="n">
        <f aca="false">H2767-H2768</f>
        <v>8.40163645121628E-005</v>
      </c>
      <c r="J2768" s="39" t="n">
        <f aca="false">INDEX('Default Prob'!$C$3:$C$20, _xlfn.IFNA(MATCH(F2768, 'Default Prob'!$B$3:$B$20, 1), 1))</f>
        <v>6E-005</v>
      </c>
      <c r="K2768" s="40" t="n">
        <f aca="false">1/((1+J2768)^F2768)</f>
        <v>0.999365641271799</v>
      </c>
      <c r="L2768" s="41" t="n">
        <f aca="false">IF(AND(D2768, A2768 &lt;= $G$2), $D$5*$D$2*(A2768-E2768)/365.25, 0)</f>
        <v>0</v>
      </c>
      <c r="M2768" s="41" t="n">
        <f aca="false">IF(A2768&lt;=$G$2, $D$5*$D$2*(A2768-E2768)/365.25, 0)</f>
        <v>0</v>
      </c>
      <c r="N2768" s="42" t="n">
        <f aca="false">(L2768*H2768 + M2768*I2768) * K2768</f>
        <v>0</v>
      </c>
      <c r="O2768" s="43" t="n">
        <f aca="false">IF(A2768&lt;=$G$2, $D$2*(1-$D$3), 0)</f>
        <v>0</v>
      </c>
      <c r="P2768" s="44" t="n">
        <f aca="false">O2768*I2768*K2768</f>
        <v>0</v>
      </c>
    </row>
    <row r="2769" customFormat="false" ht="15" hidden="false" customHeight="false" outlineLevel="0" collapsed="false">
      <c r="A2769" s="4" t="n">
        <f aca="false">WORKDAY(A2768, 1)</f>
        <v>47758</v>
      </c>
      <c r="B2769" s="33" t="n">
        <f aca="false">DATE(2000, MONTH(A2769), DAY(A2769))</f>
        <v>36801</v>
      </c>
      <c r="C2769" s="33" t="n">
        <f aca="false">VLOOKUP(B2769, $R$9:$S$13, 2)</f>
        <v>36880</v>
      </c>
      <c r="D2769" s="34" t="n">
        <f aca="false">IF(OR(C2769=B2769, AND(C2769&lt;&gt;C2768, C2768&gt;B2768)), 1, 0)</f>
        <v>0</v>
      </c>
      <c r="E2769" s="4" t="n">
        <f aca="false" t="array" ref="E2769:E2769">INDEX($A$9:A2768, MAX(IF($D$9:D2768=1, ROW(D$9:$D2768)-ROW($D$9)+1, 0)))</f>
        <v>47746</v>
      </c>
      <c r="F2769" s="36" t="n">
        <f aca="false">(A2769-$A$2)/365.25</f>
        <v>10.5790554414784</v>
      </c>
      <c r="G2769" s="37" t="n">
        <f aca="false">INDEX('Default Prob'!$P$5:$P$14,MIN(1+_xlfn.IFNA(MATCH(F2769,'Default Prob'!$F$5:$F$14,1),0),COUNT('Default Prob'!$P$5:$P$14)))</f>
        <v>0.0473961358254833</v>
      </c>
      <c r="H2769" s="37" t="n">
        <f aca="false">H2768*EXP(-G2768*(F2769-F2768))</f>
        <v>0.647331350688414</v>
      </c>
      <c r="I2769" s="38" t="n">
        <f aca="false">H2768-H2769</f>
        <v>8.40054629580589E-005</v>
      </c>
      <c r="J2769" s="39" t="n">
        <f aca="false">INDEX('Default Prob'!$C$3:$C$20, _xlfn.IFNA(MATCH(F2769, 'Default Prob'!$B$3:$B$20, 1), 1))</f>
        <v>6E-005</v>
      </c>
      <c r="K2769" s="40" t="n">
        <f aca="false">1/((1+J2769)^F2769)</f>
        <v>0.999365477109897</v>
      </c>
      <c r="L2769" s="41" t="n">
        <f aca="false">IF(AND(D2769, A2769 &lt;= $G$2), $D$5*$D$2*(A2769-E2769)/365.25, 0)</f>
        <v>0</v>
      </c>
      <c r="M2769" s="41" t="n">
        <f aca="false">IF(A2769&lt;=$G$2, $D$5*$D$2*(A2769-E2769)/365.25, 0)</f>
        <v>0</v>
      </c>
      <c r="N2769" s="42" t="n">
        <f aca="false">(L2769*H2769 + M2769*I2769) * K2769</f>
        <v>0</v>
      </c>
      <c r="O2769" s="43" t="n">
        <f aca="false">IF(A2769&lt;=$G$2, $D$2*(1-$D$3), 0)</f>
        <v>0</v>
      </c>
      <c r="P2769" s="44" t="n">
        <f aca="false">O2769*I2769*K2769</f>
        <v>0</v>
      </c>
    </row>
    <row r="2770" customFormat="false" ht="15" hidden="false" customHeight="false" outlineLevel="0" collapsed="false">
      <c r="A2770" s="4" t="n">
        <f aca="false">WORKDAY(A2769, 1)</f>
        <v>47759</v>
      </c>
      <c r="B2770" s="33" t="n">
        <f aca="false">DATE(2000, MONTH(A2770), DAY(A2770))</f>
        <v>36802</v>
      </c>
      <c r="C2770" s="33" t="n">
        <f aca="false">VLOOKUP(B2770, $R$9:$S$13, 2)</f>
        <v>36880</v>
      </c>
      <c r="D2770" s="34" t="n">
        <f aca="false">IF(OR(C2770=B2770, AND(C2770&lt;&gt;C2769, C2769&gt;B2769)), 1, 0)</f>
        <v>0</v>
      </c>
      <c r="E2770" s="4" t="n">
        <f aca="false" t="array" ref="E2770:E2770">INDEX($A$9:A2769, MAX(IF($D$9:D2769=1, ROW(D$9:$D2769)-ROW($D$9)+1, 0)))</f>
        <v>47746</v>
      </c>
      <c r="F2770" s="36" t="n">
        <f aca="false">(A2770-$A$2)/365.25</f>
        <v>10.5817932922656</v>
      </c>
      <c r="G2770" s="37" t="n">
        <f aca="false">INDEX('Default Prob'!$P$5:$P$14,MIN(1+_xlfn.IFNA(MATCH(F2770,'Default Prob'!$F$5:$F$14,1),0),COUNT('Default Prob'!$P$5:$P$14)))</f>
        <v>0.0473961358254833</v>
      </c>
      <c r="H2770" s="37" t="n">
        <f aca="false">H2769*EXP(-G2769*(F2770-F2769))</f>
        <v>0.647247356125596</v>
      </c>
      <c r="I2770" s="38" t="n">
        <f aca="false">H2769-H2770</f>
        <v>8.39945628183791E-005</v>
      </c>
      <c r="J2770" s="39" t="n">
        <f aca="false">INDEX('Default Prob'!$C$3:$C$20, _xlfn.IFNA(MATCH(F2770, 'Default Prob'!$B$3:$B$20, 1), 1))</f>
        <v>6E-005</v>
      </c>
      <c r="K2770" s="40" t="n">
        <f aca="false">1/((1+J2770)^F2770)</f>
        <v>0.999365312948021</v>
      </c>
      <c r="L2770" s="41" t="n">
        <f aca="false">IF(AND(D2770, A2770 &lt;= $G$2), $D$5*$D$2*(A2770-E2770)/365.25, 0)</f>
        <v>0</v>
      </c>
      <c r="M2770" s="41" t="n">
        <f aca="false">IF(A2770&lt;=$G$2, $D$5*$D$2*(A2770-E2770)/365.25, 0)</f>
        <v>0</v>
      </c>
      <c r="N2770" s="42" t="n">
        <f aca="false">(L2770*H2770 + M2770*I2770) * K2770</f>
        <v>0</v>
      </c>
      <c r="O2770" s="43" t="n">
        <f aca="false">IF(A2770&lt;=$G$2, $D$2*(1-$D$3), 0)</f>
        <v>0</v>
      </c>
      <c r="P2770" s="44" t="n">
        <f aca="false">O2770*I2770*K2770</f>
        <v>0</v>
      </c>
    </row>
    <row r="2771" customFormat="false" ht="15" hidden="false" customHeight="false" outlineLevel="0" collapsed="false">
      <c r="A2771" s="4" t="n">
        <f aca="false">WORKDAY(A2770, 1)</f>
        <v>47760</v>
      </c>
      <c r="B2771" s="33" t="n">
        <f aca="false">DATE(2000, MONTH(A2771), DAY(A2771))</f>
        <v>36803</v>
      </c>
      <c r="C2771" s="33" t="n">
        <f aca="false">VLOOKUP(B2771, $R$9:$S$13, 2)</f>
        <v>36880</v>
      </c>
      <c r="D2771" s="34" t="n">
        <f aca="false">IF(OR(C2771=B2771, AND(C2771&lt;&gt;C2770, C2770&gt;B2770)), 1, 0)</f>
        <v>0</v>
      </c>
      <c r="E2771" s="4" t="n">
        <f aca="false" t="array" ref="E2771:E2771">INDEX($A$9:A2770, MAX(IF($D$9:D2770=1, ROW(D$9:$D2770)-ROW($D$9)+1, 0)))</f>
        <v>47746</v>
      </c>
      <c r="F2771" s="36" t="n">
        <f aca="false">(A2771-$A$2)/365.25</f>
        <v>10.5845311430527</v>
      </c>
      <c r="G2771" s="37" t="n">
        <f aca="false">INDEX('Default Prob'!$P$5:$P$14,MIN(1+_xlfn.IFNA(MATCH(F2771,'Default Prob'!$F$5:$F$14,1),0),COUNT('Default Prob'!$P$5:$P$14)))</f>
        <v>0.0473961358254833</v>
      </c>
      <c r="H2771" s="37" t="n">
        <f aca="false">H2770*EXP(-G2770*(F2771-F2770))</f>
        <v>0.647163372461503</v>
      </c>
      <c r="I2771" s="38" t="n">
        <f aca="false">H2770-H2771</f>
        <v>8.39836640931235E-005</v>
      </c>
      <c r="J2771" s="39" t="n">
        <f aca="false">INDEX('Default Prob'!$C$3:$C$20, _xlfn.IFNA(MATCH(F2771, 'Default Prob'!$B$3:$B$20, 1), 1))</f>
        <v>6E-005</v>
      </c>
      <c r="K2771" s="40" t="n">
        <f aca="false">1/((1+J2771)^F2771)</f>
        <v>0.999365148786173</v>
      </c>
      <c r="L2771" s="41" t="n">
        <f aca="false">IF(AND(D2771, A2771 &lt;= $G$2), $D$5*$D$2*(A2771-E2771)/365.25, 0)</f>
        <v>0</v>
      </c>
      <c r="M2771" s="41" t="n">
        <f aca="false">IF(A2771&lt;=$G$2, $D$5*$D$2*(A2771-E2771)/365.25, 0)</f>
        <v>0</v>
      </c>
      <c r="N2771" s="42" t="n">
        <f aca="false">(L2771*H2771 + M2771*I2771) * K2771</f>
        <v>0</v>
      </c>
      <c r="O2771" s="43" t="n">
        <f aca="false">IF(A2771&lt;=$G$2, $D$2*(1-$D$3), 0)</f>
        <v>0</v>
      </c>
      <c r="P2771" s="44" t="n">
        <f aca="false">O2771*I2771*K2771</f>
        <v>0</v>
      </c>
    </row>
    <row r="2772" customFormat="false" ht="15" hidden="false" customHeight="false" outlineLevel="0" collapsed="false">
      <c r="A2772" s="4" t="n">
        <f aca="false">WORKDAY(A2771, 1)</f>
        <v>47763</v>
      </c>
      <c r="B2772" s="33" t="n">
        <f aca="false">DATE(2000, MONTH(A2772), DAY(A2772))</f>
        <v>36806</v>
      </c>
      <c r="C2772" s="33" t="n">
        <f aca="false">VLOOKUP(B2772, $R$9:$S$13, 2)</f>
        <v>36880</v>
      </c>
      <c r="D2772" s="34" t="n">
        <f aca="false">IF(OR(C2772=B2772, AND(C2772&lt;&gt;C2771, C2771&gt;B2771)), 1, 0)</f>
        <v>0</v>
      </c>
      <c r="E2772" s="4" t="n">
        <f aca="false" t="array" ref="E2772:E2772">INDEX($A$9:A2771, MAX(IF($D$9:D2771=1, ROW(D$9:$D2771)-ROW($D$9)+1, 0)))</f>
        <v>47746</v>
      </c>
      <c r="F2772" s="36" t="n">
        <f aca="false">(A2772-$A$2)/365.25</f>
        <v>10.5927446954141</v>
      </c>
      <c r="G2772" s="37" t="n">
        <f aca="false">INDEX('Default Prob'!$P$5:$P$14,MIN(1+_xlfn.IFNA(MATCH(F2772,'Default Prob'!$F$5:$F$14,1),0),COUNT('Default Prob'!$P$5:$P$14)))</f>
        <v>0.0473961358254833</v>
      </c>
      <c r="H2772" s="37" t="n">
        <f aca="false">H2771*EXP(-G2771*(F2772-F2771))</f>
        <v>0.646911486847435</v>
      </c>
      <c r="I2772" s="38" t="n">
        <f aca="false">H2771-H2772</f>
        <v>0.00025188561406797</v>
      </c>
      <c r="J2772" s="39" t="n">
        <f aca="false">INDEX('Default Prob'!$C$3:$C$20, _xlfn.IFNA(MATCH(F2772, 'Default Prob'!$B$3:$B$20, 1), 1))</f>
        <v>6E-005</v>
      </c>
      <c r="K2772" s="40" t="n">
        <f aca="false">1/((1+J2772)^F2772)</f>
        <v>0.99936465630079</v>
      </c>
      <c r="L2772" s="41" t="n">
        <f aca="false">IF(AND(D2772, A2772 &lt;= $G$2), $D$5*$D$2*(A2772-E2772)/365.25, 0)</f>
        <v>0</v>
      </c>
      <c r="M2772" s="41" t="n">
        <f aca="false">IF(A2772&lt;=$G$2, $D$5*$D$2*(A2772-E2772)/365.25, 0)</f>
        <v>0</v>
      </c>
      <c r="N2772" s="42" t="n">
        <f aca="false">(L2772*H2772 + M2772*I2772) * K2772</f>
        <v>0</v>
      </c>
      <c r="O2772" s="43" t="n">
        <f aca="false">IF(A2772&lt;=$G$2, $D$2*(1-$D$3), 0)</f>
        <v>0</v>
      </c>
      <c r="P2772" s="44" t="n">
        <f aca="false">O2772*I2772*K2772</f>
        <v>0</v>
      </c>
    </row>
    <row r="2773" customFormat="false" ht="15" hidden="false" customHeight="false" outlineLevel="0" collapsed="false">
      <c r="A2773" s="4" t="n">
        <f aca="false">WORKDAY(A2772, 1)</f>
        <v>47764</v>
      </c>
      <c r="B2773" s="33" t="n">
        <f aca="false">DATE(2000, MONTH(A2773), DAY(A2773))</f>
        <v>36807</v>
      </c>
      <c r="C2773" s="33" t="n">
        <f aca="false">VLOOKUP(B2773, $R$9:$S$13, 2)</f>
        <v>36880</v>
      </c>
      <c r="D2773" s="34" t="n">
        <f aca="false">IF(OR(C2773=B2773, AND(C2773&lt;&gt;C2772, C2772&gt;B2772)), 1, 0)</f>
        <v>0</v>
      </c>
      <c r="E2773" s="4" t="n">
        <f aca="false" t="array" ref="E2773:E2773">INDEX($A$9:A2772, MAX(IF($D$9:D2772=1, ROW(D$9:$D2772)-ROW($D$9)+1, 0)))</f>
        <v>47746</v>
      </c>
      <c r="F2773" s="36" t="n">
        <f aca="false">(A2773-$A$2)/365.25</f>
        <v>10.5954825462012</v>
      </c>
      <c r="G2773" s="37" t="n">
        <f aca="false">INDEX('Default Prob'!$P$5:$P$14,MIN(1+_xlfn.IFNA(MATCH(F2773,'Default Prob'!$F$5:$F$14,1),0),COUNT('Default Prob'!$P$5:$P$14)))</f>
        <v>0.0473961358254833</v>
      </c>
      <c r="H2773" s="37" t="n">
        <f aca="false">H2772*EXP(-G2772*(F2773-F2772))</f>
        <v>0.646827546764103</v>
      </c>
      <c r="I2773" s="38" t="n">
        <f aca="false">H2772-H2773</f>
        <v>8.39400833315684E-005</v>
      </c>
      <c r="J2773" s="39" t="n">
        <f aca="false">INDEX('Default Prob'!$C$3:$C$20, _xlfn.IFNA(MATCH(F2773, 'Default Prob'!$B$3:$B$20, 1), 1))</f>
        <v>6E-005</v>
      </c>
      <c r="K2773" s="40" t="n">
        <f aca="false">1/((1+J2773)^F2773)</f>
        <v>0.99936449213905</v>
      </c>
      <c r="L2773" s="41" t="n">
        <f aca="false">IF(AND(D2773, A2773 &lt;= $G$2), $D$5*$D$2*(A2773-E2773)/365.25, 0)</f>
        <v>0</v>
      </c>
      <c r="M2773" s="41" t="n">
        <f aca="false">IF(A2773&lt;=$G$2, $D$5*$D$2*(A2773-E2773)/365.25, 0)</f>
        <v>0</v>
      </c>
      <c r="N2773" s="42" t="n">
        <f aca="false">(L2773*H2773 + M2773*I2773) * K2773</f>
        <v>0</v>
      </c>
      <c r="O2773" s="43" t="n">
        <f aca="false">IF(A2773&lt;=$G$2, $D$2*(1-$D$3), 0)</f>
        <v>0</v>
      </c>
      <c r="P2773" s="44" t="n">
        <f aca="false">O2773*I2773*K2773</f>
        <v>0</v>
      </c>
    </row>
    <row r="2774" customFormat="false" ht="15" hidden="false" customHeight="false" outlineLevel="0" collapsed="false">
      <c r="A2774" s="4" t="n">
        <f aca="false">WORKDAY(A2773, 1)</f>
        <v>47765</v>
      </c>
      <c r="B2774" s="33" t="n">
        <f aca="false">DATE(2000, MONTH(A2774), DAY(A2774))</f>
        <v>36808</v>
      </c>
      <c r="C2774" s="33" t="n">
        <f aca="false">VLOOKUP(B2774, $R$9:$S$13, 2)</f>
        <v>36880</v>
      </c>
      <c r="D2774" s="34" t="n">
        <f aca="false">IF(OR(C2774=B2774, AND(C2774&lt;&gt;C2773, C2773&gt;B2773)), 1, 0)</f>
        <v>0</v>
      </c>
      <c r="E2774" s="4" t="n">
        <f aca="false" t="array" ref="E2774:E2774">INDEX($A$9:A2773, MAX(IF($D$9:D2773=1, ROW(D$9:$D2773)-ROW($D$9)+1, 0)))</f>
        <v>47746</v>
      </c>
      <c r="F2774" s="36" t="n">
        <f aca="false">(A2774-$A$2)/365.25</f>
        <v>10.5982203969884</v>
      </c>
      <c r="G2774" s="37" t="n">
        <f aca="false">INDEX('Default Prob'!$P$5:$P$14,MIN(1+_xlfn.IFNA(MATCH(F2774,'Default Prob'!$F$5:$F$14,1),0),COUNT('Default Prob'!$P$5:$P$14)))</f>
        <v>0.0473961358254833</v>
      </c>
      <c r="H2774" s="37" t="n">
        <f aca="false">H2773*EXP(-G2773*(F2774-F2773))</f>
        <v>0.646743617572428</v>
      </c>
      <c r="I2774" s="38" t="n">
        <f aca="false">H2773-H2774</f>
        <v>8.39291916752138E-005</v>
      </c>
      <c r="J2774" s="39" t="n">
        <f aca="false">INDEX('Default Prob'!$C$3:$C$20, _xlfn.IFNA(MATCH(F2774, 'Default Prob'!$B$3:$B$20, 1), 1))</f>
        <v>6E-005</v>
      </c>
      <c r="K2774" s="40" t="n">
        <f aca="false">1/((1+J2774)^F2774)</f>
        <v>0.999364327977336</v>
      </c>
      <c r="L2774" s="41" t="n">
        <f aca="false">IF(AND(D2774, A2774 &lt;= $G$2), $D$5*$D$2*(A2774-E2774)/365.25, 0)</f>
        <v>0</v>
      </c>
      <c r="M2774" s="41" t="n">
        <f aca="false">IF(A2774&lt;=$G$2, $D$5*$D$2*(A2774-E2774)/365.25, 0)</f>
        <v>0</v>
      </c>
      <c r="N2774" s="42" t="n">
        <f aca="false">(L2774*H2774 + M2774*I2774) * K2774</f>
        <v>0</v>
      </c>
      <c r="O2774" s="43" t="n">
        <f aca="false">IF(A2774&lt;=$G$2, $D$2*(1-$D$3), 0)</f>
        <v>0</v>
      </c>
      <c r="P2774" s="44" t="n">
        <f aca="false">O2774*I2774*K2774</f>
        <v>0</v>
      </c>
    </row>
    <row r="2775" customFormat="false" ht="15" hidden="false" customHeight="false" outlineLevel="0" collapsed="false">
      <c r="A2775" s="4" t="n">
        <f aca="false">WORKDAY(A2774, 1)</f>
        <v>47766</v>
      </c>
      <c r="B2775" s="33" t="n">
        <f aca="false">DATE(2000, MONTH(A2775), DAY(A2775))</f>
        <v>36809</v>
      </c>
      <c r="C2775" s="33" t="n">
        <f aca="false">VLOOKUP(B2775, $R$9:$S$13, 2)</f>
        <v>36880</v>
      </c>
      <c r="D2775" s="34" t="n">
        <f aca="false">IF(OR(C2775=B2775, AND(C2775&lt;&gt;C2774, C2774&gt;B2774)), 1, 0)</f>
        <v>0</v>
      </c>
      <c r="E2775" s="4" t="n">
        <f aca="false" t="array" ref="E2775:E2775">INDEX($A$9:A2774, MAX(IF($D$9:D2774=1, ROW(D$9:$D2774)-ROW($D$9)+1, 0)))</f>
        <v>47746</v>
      </c>
      <c r="F2775" s="36" t="n">
        <f aca="false">(A2775-$A$2)/365.25</f>
        <v>10.6009582477755</v>
      </c>
      <c r="G2775" s="37" t="n">
        <f aca="false">INDEX('Default Prob'!$P$5:$P$14,MIN(1+_xlfn.IFNA(MATCH(F2775,'Default Prob'!$F$5:$F$14,1),0),COUNT('Default Prob'!$P$5:$P$14)))</f>
        <v>0.0473961358254833</v>
      </c>
      <c r="H2775" s="37" t="n">
        <f aca="false">H2774*EXP(-G2774*(F2775-F2774))</f>
        <v>0.646659699270996</v>
      </c>
      <c r="I2775" s="38" t="n">
        <f aca="false">H2774-H2775</f>
        <v>8.39183014321732E-005</v>
      </c>
      <c r="J2775" s="39" t="n">
        <f aca="false">INDEX('Default Prob'!$C$3:$C$20, _xlfn.IFNA(MATCH(F2775, 'Default Prob'!$B$3:$B$20, 1), 1))</f>
        <v>6E-005</v>
      </c>
      <c r="K2775" s="40" t="n">
        <f aca="false">1/((1+J2775)^F2775)</f>
        <v>0.99936416381565</v>
      </c>
      <c r="L2775" s="41" t="n">
        <f aca="false">IF(AND(D2775, A2775 &lt;= $G$2), $D$5*$D$2*(A2775-E2775)/365.25, 0)</f>
        <v>0</v>
      </c>
      <c r="M2775" s="41" t="n">
        <f aca="false">IF(A2775&lt;=$G$2, $D$5*$D$2*(A2775-E2775)/365.25, 0)</f>
        <v>0</v>
      </c>
      <c r="N2775" s="42" t="n">
        <f aca="false">(L2775*H2775 + M2775*I2775) * K2775</f>
        <v>0</v>
      </c>
      <c r="O2775" s="43" t="n">
        <f aca="false">IF(A2775&lt;=$G$2, $D$2*(1-$D$3), 0)</f>
        <v>0</v>
      </c>
      <c r="P2775" s="44" t="n">
        <f aca="false">O2775*I2775*K2775</f>
        <v>0</v>
      </c>
    </row>
    <row r="2776" customFormat="false" ht="15" hidden="false" customHeight="false" outlineLevel="0" collapsed="false">
      <c r="A2776" s="4" t="n">
        <f aca="false">WORKDAY(A2775, 1)</f>
        <v>47767</v>
      </c>
      <c r="B2776" s="33" t="n">
        <f aca="false">DATE(2000, MONTH(A2776), DAY(A2776))</f>
        <v>36810</v>
      </c>
      <c r="C2776" s="33" t="n">
        <f aca="false">VLOOKUP(B2776, $R$9:$S$13, 2)</f>
        <v>36880</v>
      </c>
      <c r="D2776" s="34" t="n">
        <f aca="false">IF(OR(C2776=B2776, AND(C2776&lt;&gt;C2775, C2775&gt;B2775)), 1, 0)</f>
        <v>0</v>
      </c>
      <c r="E2776" s="4" t="n">
        <f aca="false" t="array" ref="E2776:E2776">INDEX($A$9:A2775, MAX(IF($D$9:D2775=1, ROW(D$9:$D2775)-ROW($D$9)+1, 0)))</f>
        <v>47746</v>
      </c>
      <c r="F2776" s="36" t="n">
        <f aca="false">(A2776-$A$2)/365.25</f>
        <v>10.6036960985626</v>
      </c>
      <c r="G2776" s="37" t="n">
        <f aca="false">INDEX('Default Prob'!$P$5:$P$14,MIN(1+_xlfn.IFNA(MATCH(F2776,'Default Prob'!$F$5:$F$14,1),0),COUNT('Default Prob'!$P$5:$P$14)))</f>
        <v>0.0473961358254833</v>
      </c>
      <c r="H2776" s="37" t="n">
        <f aca="false">H2775*EXP(-G2775*(F2776-F2775))</f>
        <v>0.646575791858394</v>
      </c>
      <c r="I2776" s="38" t="n">
        <f aca="false">H2775-H2776</f>
        <v>8.39074126021133E-005</v>
      </c>
      <c r="J2776" s="39" t="n">
        <f aca="false">INDEX('Default Prob'!$C$3:$C$20, _xlfn.IFNA(MATCH(F2776, 'Default Prob'!$B$3:$B$20, 1), 1))</f>
        <v>6E-005</v>
      </c>
      <c r="K2776" s="40" t="n">
        <f aca="false">1/((1+J2776)^F2776)</f>
        <v>0.999363999653991</v>
      </c>
      <c r="L2776" s="41" t="n">
        <f aca="false">IF(AND(D2776, A2776 &lt;= $G$2), $D$5*$D$2*(A2776-E2776)/365.25, 0)</f>
        <v>0</v>
      </c>
      <c r="M2776" s="41" t="n">
        <f aca="false">IF(A2776&lt;=$G$2, $D$5*$D$2*(A2776-E2776)/365.25, 0)</f>
        <v>0</v>
      </c>
      <c r="N2776" s="42" t="n">
        <f aca="false">(L2776*H2776 + M2776*I2776) * K2776</f>
        <v>0</v>
      </c>
      <c r="O2776" s="43" t="n">
        <f aca="false">IF(A2776&lt;=$G$2, $D$2*(1-$D$3), 0)</f>
        <v>0</v>
      </c>
      <c r="P2776" s="44" t="n">
        <f aca="false">O2776*I2776*K2776</f>
        <v>0</v>
      </c>
    </row>
    <row r="2777" customFormat="false" ht="15" hidden="false" customHeight="false" outlineLevel="0" collapsed="false">
      <c r="A2777" s="4" t="n">
        <f aca="false">WORKDAY(A2776, 1)</f>
        <v>47770</v>
      </c>
      <c r="B2777" s="33" t="n">
        <f aca="false">DATE(2000, MONTH(A2777), DAY(A2777))</f>
        <v>36813</v>
      </c>
      <c r="C2777" s="33" t="n">
        <f aca="false">VLOOKUP(B2777, $R$9:$S$13, 2)</f>
        <v>36880</v>
      </c>
      <c r="D2777" s="34" t="n">
        <f aca="false">IF(OR(C2777=B2777, AND(C2777&lt;&gt;C2776, C2776&gt;B2776)), 1, 0)</f>
        <v>0</v>
      </c>
      <c r="E2777" s="4" t="n">
        <f aca="false" t="array" ref="E2777:E2777">INDEX($A$9:A2776, MAX(IF($D$9:D2776=1, ROW(D$9:$D2776)-ROW($D$9)+1, 0)))</f>
        <v>47746</v>
      </c>
      <c r="F2777" s="36" t="n">
        <f aca="false">(A2777-$A$2)/365.25</f>
        <v>10.611909650924</v>
      </c>
      <c r="G2777" s="37" t="n">
        <f aca="false">INDEX('Default Prob'!$P$5:$P$14,MIN(1+_xlfn.IFNA(MATCH(F2777,'Default Prob'!$F$5:$F$14,1),0),COUNT('Default Prob'!$P$5:$P$14)))</f>
        <v>0.0473961358254833</v>
      </c>
      <c r="H2777" s="37" t="n">
        <f aca="false">H2776*EXP(-G2776*(F2777-F2776))</f>
        <v>0.64632413493944</v>
      </c>
      <c r="I2777" s="38" t="n">
        <f aca="false">H2776-H2777</f>
        <v>0.000251656918954346</v>
      </c>
      <c r="J2777" s="39" t="n">
        <f aca="false">INDEX('Default Prob'!$C$3:$C$20, _xlfn.IFNA(MATCH(F2777, 'Default Prob'!$B$3:$B$20, 1), 1))</f>
        <v>6E-005</v>
      </c>
      <c r="K2777" s="40" t="n">
        <f aca="false">1/((1+J2777)^F2777)</f>
        <v>0.999363507169174</v>
      </c>
      <c r="L2777" s="41" t="n">
        <f aca="false">IF(AND(D2777, A2777 &lt;= $G$2), $D$5*$D$2*(A2777-E2777)/365.25, 0)</f>
        <v>0</v>
      </c>
      <c r="M2777" s="41" t="n">
        <f aca="false">IF(A2777&lt;=$G$2, $D$5*$D$2*(A2777-E2777)/365.25, 0)</f>
        <v>0</v>
      </c>
      <c r="N2777" s="42" t="n">
        <f aca="false">(L2777*H2777 + M2777*I2777) * K2777</f>
        <v>0</v>
      </c>
      <c r="O2777" s="43" t="n">
        <f aca="false">IF(A2777&lt;=$G$2, $D$2*(1-$D$3), 0)</f>
        <v>0</v>
      </c>
      <c r="P2777" s="44" t="n">
        <f aca="false">O2777*I2777*K2777</f>
        <v>0</v>
      </c>
    </row>
    <row r="2778" customFormat="false" ht="15" hidden="false" customHeight="false" outlineLevel="0" collapsed="false">
      <c r="A2778" s="4" t="n">
        <f aca="false">WORKDAY(A2777, 1)</f>
        <v>47771</v>
      </c>
      <c r="B2778" s="33" t="n">
        <f aca="false">DATE(2000, MONTH(A2778), DAY(A2778))</f>
        <v>36814</v>
      </c>
      <c r="C2778" s="33" t="n">
        <f aca="false">VLOOKUP(B2778, $R$9:$S$13, 2)</f>
        <v>36880</v>
      </c>
      <c r="D2778" s="34" t="n">
        <f aca="false">IF(OR(C2778=B2778, AND(C2778&lt;&gt;C2777, C2777&gt;B2777)), 1, 0)</f>
        <v>0</v>
      </c>
      <c r="E2778" s="4" t="n">
        <f aca="false" t="array" ref="E2778:E2778">INDEX($A$9:A2777, MAX(IF($D$9:D2777=1, ROW(D$9:$D2777)-ROW($D$9)+1, 0)))</f>
        <v>47746</v>
      </c>
      <c r="F2778" s="36" t="n">
        <f aca="false">(A2778-$A$2)/365.25</f>
        <v>10.6146475017112</v>
      </c>
      <c r="G2778" s="37" t="n">
        <f aca="false">INDEX('Default Prob'!$P$5:$P$14,MIN(1+_xlfn.IFNA(MATCH(F2778,'Default Prob'!$F$5:$F$14,1),0),COUNT('Default Prob'!$P$5:$P$14)))</f>
        <v>0.0473961358254833</v>
      </c>
      <c r="H2778" s="37" t="n">
        <f aca="false">H2777*EXP(-G2777*(F2778-F2777))</f>
        <v>0.646240271068031</v>
      </c>
      <c r="I2778" s="38" t="n">
        <f aca="false">H2777-H2778</f>
        <v>8.38638714090179E-005</v>
      </c>
      <c r="J2778" s="39" t="n">
        <f aca="false">INDEX('Default Prob'!$C$3:$C$20, _xlfn.IFNA(MATCH(F2778, 'Default Prob'!$B$3:$B$20, 1), 1))</f>
        <v>6E-005</v>
      </c>
      <c r="K2778" s="40" t="n">
        <f aca="false">1/((1+J2778)^F2778)</f>
        <v>0.999363343007622</v>
      </c>
      <c r="L2778" s="41" t="n">
        <f aca="false">IF(AND(D2778, A2778 &lt;= $G$2), $D$5*$D$2*(A2778-E2778)/365.25, 0)</f>
        <v>0</v>
      </c>
      <c r="M2778" s="41" t="n">
        <f aca="false">IF(A2778&lt;=$G$2, $D$5*$D$2*(A2778-E2778)/365.25, 0)</f>
        <v>0</v>
      </c>
      <c r="N2778" s="42" t="n">
        <f aca="false">(L2778*H2778 + M2778*I2778) * K2778</f>
        <v>0</v>
      </c>
      <c r="O2778" s="43" t="n">
        <f aca="false">IF(A2778&lt;=$G$2, $D$2*(1-$D$3), 0)</f>
        <v>0</v>
      </c>
      <c r="P2778" s="44" t="n">
        <f aca="false">O2778*I2778*K2778</f>
        <v>0</v>
      </c>
    </row>
    <row r="2779" customFormat="false" ht="15" hidden="false" customHeight="false" outlineLevel="0" collapsed="false">
      <c r="A2779" s="4" t="n">
        <f aca="false">WORKDAY(A2778, 1)</f>
        <v>47772</v>
      </c>
      <c r="B2779" s="33" t="n">
        <f aca="false">DATE(2000, MONTH(A2779), DAY(A2779))</f>
        <v>36815</v>
      </c>
      <c r="C2779" s="33" t="n">
        <f aca="false">VLOOKUP(B2779, $R$9:$S$13, 2)</f>
        <v>36880</v>
      </c>
      <c r="D2779" s="34" t="n">
        <f aca="false">IF(OR(C2779=B2779, AND(C2779&lt;&gt;C2778, C2778&gt;B2778)), 1, 0)</f>
        <v>0</v>
      </c>
      <c r="E2779" s="4" t="n">
        <f aca="false" t="array" ref="E2779:E2779">INDEX($A$9:A2778, MAX(IF($D$9:D2778=1, ROW(D$9:$D2778)-ROW($D$9)+1, 0)))</f>
        <v>47746</v>
      </c>
      <c r="F2779" s="36" t="n">
        <f aca="false">(A2779-$A$2)/365.25</f>
        <v>10.6173853524983</v>
      </c>
      <c r="G2779" s="37" t="n">
        <f aca="false">INDEX('Default Prob'!$P$5:$P$14,MIN(1+_xlfn.IFNA(MATCH(F2779,'Default Prob'!$F$5:$F$14,1),0),COUNT('Default Prob'!$P$5:$P$14)))</f>
        <v>0.0473961358254833</v>
      </c>
      <c r="H2779" s="37" t="n">
        <f aca="false">H2778*EXP(-G2778*(F2779-F2778))</f>
        <v>0.646156418078389</v>
      </c>
      <c r="I2779" s="38" t="n">
        <f aca="false">H2778-H2779</f>
        <v>8.38529896416418E-005</v>
      </c>
      <c r="J2779" s="39" t="n">
        <f aca="false">INDEX('Default Prob'!$C$3:$C$20, _xlfn.IFNA(MATCH(F2779, 'Default Prob'!$B$3:$B$20, 1), 1))</f>
        <v>6E-005</v>
      </c>
      <c r="K2779" s="40" t="n">
        <f aca="false">1/((1+J2779)^F2779)</f>
        <v>0.999363178846098</v>
      </c>
      <c r="L2779" s="41" t="n">
        <f aca="false">IF(AND(D2779, A2779 &lt;= $G$2), $D$5*$D$2*(A2779-E2779)/365.25, 0)</f>
        <v>0</v>
      </c>
      <c r="M2779" s="41" t="n">
        <f aca="false">IF(A2779&lt;=$G$2, $D$5*$D$2*(A2779-E2779)/365.25, 0)</f>
        <v>0</v>
      </c>
      <c r="N2779" s="42" t="n">
        <f aca="false">(L2779*H2779 + M2779*I2779) * K2779</f>
        <v>0</v>
      </c>
      <c r="O2779" s="43" t="n">
        <f aca="false">IF(A2779&lt;=$G$2, $D$2*(1-$D$3), 0)</f>
        <v>0</v>
      </c>
      <c r="P2779" s="44" t="n">
        <f aca="false">O2779*I2779*K2779</f>
        <v>0</v>
      </c>
    </row>
    <row r="2780" customFormat="false" ht="15" hidden="false" customHeight="false" outlineLevel="0" collapsed="false">
      <c r="A2780" s="4" t="n">
        <f aca="false">WORKDAY(A2779, 1)</f>
        <v>47773</v>
      </c>
      <c r="B2780" s="33" t="n">
        <f aca="false">DATE(2000, MONTH(A2780), DAY(A2780))</f>
        <v>36816</v>
      </c>
      <c r="C2780" s="33" t="n">
        <f aca="false">VLOOKUP(B2780, $R$9:$S$13, 2)</f>
        <v>36880</v>
      </c>
      <c r="D2780" s="34" t="n">
        <f aca="false">IF(OR(C2780=B2780, AND(C2780&lt;&gt;C2779, C2779&gt;B2779)), 1, 0)</f>
        <v>0</v>
      </c>
      <c r="E2780" s="4" t="n">
        <f aca="false" t="array" ref="E2780:E2780">INDEX($A$9:A2779, MAX(IF($D$9:D2779=1, ROW(D$9:$D2779)-ROW($D$9)+1, 0)))</f>
        <v>47746</v>
      </c>
      <c r="F2780" s="36" t="n">
        <f aca="false">(A2780-$A$2)/365.25</f>
        <v>10.6201232032854</v>
      </c>
      <c r="G2780" s="37" t="n">
        <f aca="false">INDEX('Default Prob'!$P$5:$P$14,MIN(1+_xlfn.IFNA(MATCH(F2780,'Default Prob'!$F$5:$F$14,1),0),COUNT('Default Prob'!$P$5:$P$14)))</f>
        <v>0.0473961358254833</v>
      </c>
      <c r="H2780" s="37" t="n">
        <f aca="false">H2779*EXP(-G2779*(F2780-F2779))</f>
        <v>0.646072575969103</v>
      </c>
      <c r="I2780" s="38" t="n">
        <f aca="false">H2779-H2780</f>
        <v>8.38421092862474E-005</v>
      </c>
      <c r="J2780" s="39" t="n">
        <f aca="false">INDEX('Default Prob'!$C$3:$C$20, _xlfn.IFNA(MATCH(F2780, 'Default Prob'!$B$3:$B$20, 1), 1))</f>
        <v>6E-005</v>
      </c>
      <c r="K2780" s="40" t="n">
        <f aca="false">1/((1+J2780)^F2780)</f>
        <v>0.9993630146846</v>
      </c>
      <c r="L2780" s="41" t="n">
        <f aca="false">IF(AND(D2780, A2780 &lt;= $G$2), $D$5*$D$2*(A2780-E2780)/365.25, 0)</f>
        <v>0</v>
      </c>
      <c r="M2780" s="41" t="n">
        <f aca="false">IF(A2780&lt;=$G$2, $D$5*$D$2*(A2780-E2780)/365.25, 0)</f>
        <v>0</v>
      </c>
      <c r="N2780" s="42" t="n">
        <f aca="false">(L2780*H2780 + M2780*I2780) * K2780</f>
        <v>0</v>
      </c>
      <c r="O2780" s="43" t="n">
        <f aca="false">IF(A2780&lt;=$G$2, $D$2*(1-$D$3), 0)</f>
        <v>0</v>
      </c>
      <c r="P2780" s="44" t="n">
        <f aca="false">O2780*I2780*K2780</f>
        <v>0</v>
      </c>
    </row>
    <row r="2781" customFormat="false" ht="15" hidden="false" customHeight="false" outlineLevel="0" collapsed="false">
      <c r="A2781" s="4" t="n">
        <f aca="false">WORKDAY(A2780, 1)</f>
        <v>47774</v>
      </c>
      <c r="B2781" s="33" t="n">
        <f aca="false">DATE(2000, MONTH(A2781), DAY(A2781))</f>
        <v>36817</v>
      </c>
      <c r="C2781" s="33" t="n">
        <f aca="false">VLOOKUP(B2781, $R$9:$S$13, 2)</f>
        <v>36880</v>
      </c>
      <c r="D2781" s="34" t="n">
        <f aca="false">IF(OR(C2781=B2781, AND(C2781&lt;&gt;C2780, C2780&gt;B2780)), 1, 0)</f>
        <v>0</v>
      </c>
      <c r="E2781" s="4" t="n">
        <f aca="false" t="array" ref="E2781:E2781">INDEX($A$9:A2780, MAX(IF($D$9:D2780=1, ROW(D$9:$D2780)-ROW($D$9)+1, 0)))</f>
        <v>47746</v>
      </c>
      <c r="F2781" s="36" t="n">
        <f aca="false">(A2781-$A$2)/365.25</f>
        <v>10.6228610540726</v>
      </c>
      <c r="G2781" s="37" t="n">
        <f aca="false">INDEX('Default Prob'!$P$5:$P$14,MIN(1+_xlfn.IFNA(MATCH(F2781,'Default Prob'!$F$5:$F$14,1),0),COUNT('Default Prob'!$P$5:$P$14)))</f>
        <v>0.0473961358254833</v>
      </c>
      <c r="H2781" s="37" t="n">
        <f aca="false">H2780*EXP(-G2780*(F2781-F2780))</f>
        <v>0.64598874473876</v>
      </c>
      <c r="I2781" s="38" t="n">
        <f aca="false">H2780-H2781</f>
        <v>8.38312303423905E-005</v>
      </c>
      <c r="J2781" s="39" t="n">
        <f aca="false">INDEX('Default Prob'!$C$3:$C$20, _xlfn.IFNA(MATCH(F2781, 'Default Prob'!$B$3:$B$20, 1), 1))</f>
        <v>6E-005</v>
      </c>
      <c r="K2781" s="40" t="n">
        <f aca="false">1/((1+J2781)^F2781)</f>
        <v>0.999362850523129</v>
      </c>
      <c r="L2781" s="41" t="n">
        <f aca="false">IF(AND(D2781, A2781 &lt;= $G$2), $D$5*$D$2*(A2781-E2781)/365.25, 0)</f>
        <v>0</v>
      </c>
      <c r="M2781" s="41" t="n">
        <f aca="false">IF(A2781&lt;=$G$2, $D$5*$D$2*(A2781-E2781)/365.25, 0)</f>
        <v>0</v>
      </c>
      <c r="N2781" s="42" t="n">
        <f aca="false">(L2781*H2781 + M2781*I2781) * K2781</f>
        <v>0</v>
      </c>
      <c r="O2781" s="43" t="n">
        <f aca="false">IF(A2781&lt;=$G$2, $D$2*(1-$D$3), 0)</f>
        <v>0</v>
      </c>
      <c r="P2781" s="44" t="n">
        <f aca="false">O2781*I2781*K2781</f>
        <v>0</v>
      </c>
    </row>
    <row r="2782" customFormat="false" ht="15" hidden="false" customHeight="false" outlineLevel="0" collapsed="false">
      <c r="A2782" s="4" t="n">
        <f aca="false">WORKDAY(A2781, 1)</f>
        <v>47777</v>
      </c>
      <c r="B2782" s="33" t="n">
        <f aca="false">DATE(2000, MONTH(A2782), DAY(A2782))</f>
        <v>36820</v>
      </c>
      <c r="C2782" s="33" t="n">
        <f aca="false">VLOOKUP(B2782, $R$9:$S$13, 2)</f>
        <v>36880</v>
      </c>
      <c r="D2782" s="34" t="n">
        <f aca="false">IF(OR(C2782=B2782, AND(C2782&lt;&gt;C2781, C2781&gt;B2781)), 1, 0)</f>
        <v>0</v>
      </c>
      <c r="E2782" s="4" t="n">
        <f aca="false" t="array" ref="E2782:E2782">INDEX($A$9:A2781, MAX(IF($D$9:D2781=1, ROW(D$9:$D2781)-ROW($D$9)+1, 0)))</f>
        <v>47746</v>
      </c>
      <c r="F2782" s="36" t="n">
        <f aca="false">(A2782-$A$2)/365.25</f>
        <v>10.631074606434</v>
      </c>
      <c r="G2782" s="37" t="n">
        <f aca="false">INDEX('Default Prob'!$P$5:$P$14,MIN(1+_xlfn.IFNA(MATCH(F2782,'Default Prob'!$F$5:$F$14,1),0),COUNT('Default Prob'!$P$5:$P$14)))</f>
        <v>0.0473961358254833</v>
      </c>
      <c r="H2782" s="37" t="n">
        <f aca="false">H2781*EXP(-G2781*(F2782-F2781))</f>
        <v>0.64573731630728</v>
      </c>
      <c r="I2782" s="38" t="n">
        <f aca="false">H2781-H2782</f>
        <v>0.000251428431480405</v>
      </c>
      <c r="J2782" s="39" t="n">
        <f aca="false">INDEX('Default Prob'!$C$3:$C$20, _xlfn.IFNA(MATCH(F2782, 'Default Prob'!$B$3:$B$20, 1), 1))</f>
        <v>6E-005</v>
      </c>
      <c r="K2782" s="40" t="n">
        <f aca="false">1/((1+J2782)^F2782)</f>
        <v>0.999362358038879</v>
      </c>
      <c r="L2782" s="41" t="n">
        <f aca="false">IF(AND(D2782, A2782 &lt;= $G$2), $D$5*$D$2*(A2782-E2782)/365.25, 0)</f>
        <v>0</v>
      </c>
      <c r="M2782" s="41" t="n">
        <f aca="false">IF(A2782&lt;=$G$2, $D$5*$D$2*(A2782-E2782)/365.25, 0)</f>
        <v>0</v>
      </c>
      <c r="N2782" s="42" t="n">
        <f aca="false">(L2782*H2782 + M2782*I2782) * K2782</f>
        <v>0</v>
      </c>
      <c r="O2782" s="43" t="n">
        <f aca="false">IF(A2782&lt;=$G$2, $D$2*(1-$D$3), 0)</f>
        <v>0</v>
      </c>
      <c r="P2782" s="44" t="n">
        <f aca="false">O2782*I2782*K2782</f>
        <v>0</v>
      </c>
    </row>
    <row r="2783" customFormat="false" ht="15" hidden="false" customHeight="false" outlineLevel="0" collapsed="false">
      <c r="A2783" s="4" t="n">
        <f aca="false">WORKDAY(A2782, 1)</f>
        <v>47778</v>
      </c>
      <c r="B2783" s="33" t="n">
        <f aca="false">DATE(2000, MONTH(A2783), DAY(A2783))</f>
        <v>36821</v>
      </c>
      <c r="C2783" s="33" t="n">
        <f aca="false">VLOOKUP(B2783, $R$9:$S$13, 2)</f>
        <v>36880</v>
      </c>
      <c r="D2783" s="34" t="n">
        <f aca="false">IF(OR(C2783=B2783, AND(C2783&lt;&gt;C2782, C2782&gt;B2782)), 1, 0)</f>
        <v>0</v>
      </c>
      <c r="E2783" s="4" t="n">
        <f aca="false" t="array" ref="E2783:E2783">INDEX($A$9:A2782, MAX(IF($D$9:D2782=1, ROW(D$9:$D2782)-ROW($D$9)+1, 0)))</f>
        <v>47746</v>
      </c>
      <c r="F2783" s="36" t="n">
        <f aca="false">(A2783-$A$2)/365.25</f>
        <v>10.6338124572211</v>
      </c>
      <c r="G2783" s="37" t="n">
        <f aca="false">INDEX('Default Prob'!$P$5:$P$14,MIN(1+_xlfn.IFNA(MATCH(F2783,'Default Prob'!$F$5:$F$14,1),0),COUNT('Default Prob'!$P$5:$P$14)))</f>
        <v>0.0473961358254833</v>
      </c>
      <c r="H2783" s="37" t="n">
        <f aca="false">H2782*EXP(-G2782*(F2783-F2782))</f>
        <v>0.645653528578598</v>
      </c>
      <c r="I2783" s="38" t="n">
        <f aca="false">H2782-H2783</f>
        <v>8.37877286817834E-005</v>
      </c>
      <c r="J2783" s="39" t="n">
        <f aca="false">INDEX('Default Prob'!$C$3:$C$20, _xlfn.IFNA(MATCH(F2783, 'Default Prob'!$B$3:$B$20, 1), 1))</f>
        <v>6E-005</v>
      </c>
      <c r="K2783" s="40" t="n">
        <f aca="false">1/((1+J2783)^F2783)</f>
        <v>0.999362193877516</v>
      </c>
      <c r="L2783" s="41" t="n">
        <f aca="false">IF(AND(D2783, A2783 &lt;= $G$2), $D$5*$D$2*(A2783-E2783)/365.25, 0)</f>
        <v>0</v>
      </c>
      <c r="M2783" s="41" t="n">
        <f aca="false">IF(A2783&lt;=$G$2, $D$5*$D$2*(A2783-E2783)/365.25, 0)</f>
        <v>0</v>
      </c>
      <c r="N2783" s="42" t="n">
        <f aca="false">(L2783*H2783 + M2783*I2783) * K2783</f>
        <v>0</v>
      </c>
      <c r="O2783" s="43" t="n">
        <f aca="false">IF(A2783&lt;=$G$2, $D$2*(1-$D$3), 0)</f>
        <v>0</v>
      </c>
      <c r="P2783" s="44" t="n">
        <f aca="false">O2783*I2783*K2783</f>
        <v>0</v>
      </c>
    </row>
    <row r="2784" customFormat="false" ht="15" hidden="false" customHeight="false" outlineLevel="0" collapsed="false">
      <c r="A2784" s="4" t="n">
        <f aca="false">WORKDAY(A2783, 1)</f>
        <v>47779</v>
      </c>
      <c r="B2784" s="33" t="n">
        <f aca="false">DATE(2000, MONTH(A2784), DAY(A2784))</f>
        <v>36822</v>
      </c>
      <c r="C2784" s="33" t="n">
        <f aca="false">VLOOKUP(B2784, $R$9:$S$13, 2)</f>
        <v>36880</v>
      </c>
      <c r="D2784" s="34" t="n">
        <f aca="false">IF(OR(C2784=B2784, AND(C2784&lt;&gt;C2783, C2783&gt;B2783)), 1, 0)</f>
        <v>0</v>
      </c>
      <c r="E2784" s="4" t="n">
        <f aca="false" t="array" ref="E2784:E2784">INDEX($A$9:A2783, MAX(IF($D$9:D2783=1, ROW(D$9:$D2783)-ROW($D$9)+1, 0)))</f>
        <v>47746</v>
      </c>
      <c r="F2784" s="36" t="n">
        <f aca="false">(A2784-$A$2)/365.25</f>
        <v>10.6365503080082</v>
      </c>
      <c r="G2784" s="37" t="n">
        <f aca="false">INDEX('Default Prob'!$P$5:$P$14,MIN(1+_xlfn.IFNA(MATCH(F2784,'Default Prob'!$F$5:$F$14,1),0),COUNT('Default Prob'!$P$5:$P$14)))</f>
        <v>0.0473961358254833</v>
      </c>
      <c r="H2784" s="37" t="n">
        <f aca="false">H2783*EXP(-G2783*(F2784-F2783))</f>
        <v>0.645569751721804</v>
      </c>
      <c r="I2784" s="38" t="n">
        <f aca="false">H2783-H2784</f>
        <v>8.37768567943931E-005</v>
      </c>
      <c r="J2784" s="39" t="n">
        <f aca="false">INDEX('Default Prob'!$C$3:$C$20, _xlfn.IFNA(MATCH(F2784, 'Default Prob'!$B$3:$B$20, 1), 1))</f>
        <v>6E-005</v>
      </c>
      <c r="K2784" s="40" t="n">
        <f aca="false">1/((1+J2784)^F2784)</f>
        <v>0.99936202971618</v>
      </c>
      <c r="L2784" s="41" t="n">
        <f aca="false">IF(AND(D2784, A2784 &lt;= $G$2), $D$5*$D$2*(A2784-E2784)/365.25, 0)</f>
        <v>0</v>
      </c>
      <c r="M2784" s="41" t="n">
        <f aca="false">IF(A2784&lt;=$G$2, $D$5*$D$2*(A2784-E2784)/365.25, 0)</f>
        <v>0</v>
      </c>
      <c r="N2784" s="42" t="n">
        <f aca="false">(L2784*H2784 + M2784*I2784) * K2784</f>
        <v>0</v>
      </c>
      <c r="O2784" s="43" t="n">
        <f aca="false">IF(A2784&lt;=$G$2, $D$2*(1-$D$3), 0)</f>
        <v>0</v>
      </c>
      <c r="P2784" s="44" t="n">
        <f aca="false">O2784*I2784*K2784</f>
        <v>0</v>
      </c>
    </row>
    <row r="2785" customFormat="false" ht="15" hidden="false" customHeight="false" outlineLevel="0" collapsed="false">
      <c r="A2785" s="4" t="n">
        <f aca="false">WORKDAY(A2784, 1)</f>
        <v>47780</v>
      </c>
      <c r="B2785" s="33" t="n">
        <f aca="false">DATE(2000, MONTH(A2785), DAY(A2785))</f>
        <v>36823</v>
      </c>
      <c r="C2785" s="33" t="n">
        <f aca="false">VLOOKUP(B2785, $R$9:$S$13, 2)</f>
        <v>36880</v>
      </c>
      <c r="D2785" s="34" t="n">
        <f aca="false">IF(OR(C2785=B2785, AND(C2785&lt;&gt;C2784, C2784&gt;B2784)), 1, 0)</f>
        <v>0</v>
      </c>
      <c r="E2785" s="4" t="n">
        <f aca="false" t="array" ref="E2785:E2785">INDEX($A$9:A2784, MAX(IF($D$9:D2784=1, ROW(D$9:$D2784)-ROW($D$9)+1, 0)))</f>
        <v>47746</v>
      </c>
      <c r="F2785" s="36" t="n">
        <f aca="false">(A2785-$A$2)/365.25</f>
        <v>10.6392881587953</v>
      </c>
      <c r="G2785" s="37" t="n">
        <f aca="false">INDEX('Default Prob'!$P$5:$P$14,MIN(1+_xlfn.IFNA(MATCH(F2785,'Default Prob'!$F$5:$F$14,1),0),COUNT('Default Prob'!$P$5:$P$14)))</f>
        <v>0.0473961358254833</v>
      </c>
      <c r="H2785" s="37" t="n">
        <f aca="false">H2784*EXP(-G2784*(F2785-F2784))</f>
        <v>0.645485985735486</v>
      </c>
      <c r="I2785" s="38" t="n">
        <f aca="false">H2784-H2785</f>
        <v>8.376598631743E-005</v>
      </c>
      <c r="J2785" s="39" t="n">
        <f aca="false">INDEX('Default Prob'!$C$3:$C$20, _xlfn.IFNA(MATCH(F2785, 'Default Prob'!$B$3:$B$20, 1), 1))</f>
        <v>6E-005</v>
      </c>
      <c r="K2785" s="40" t="n">
        <f aca="false">1/((1+J2785)^F2785)</f>
        <v>0.999361865554871</v>
      </c>
      <c r="L2785" s="41" t="n">
        <f aca="false">IF(AND(D2785, A2785 &lt;= $G$2), $D$5*$D$2*(A2785-E2785)/365.25, 0)</f>
        <v>0</v>
      </c>
      <c r="M2785" s="41" t="n">
        <f aca="false">IF(A2785&lt;=$G$2, $D$5*$D$2*(A2785-E2785)/365.25, 0)</f>
        <v>0</v>
      </c>
      <c r="N2785" s="42" t="n">
        <f aca="false">(L2785*H2785 + M2785*I2785) * K2785</f>
        <v>0</v>
      </c>
      <c r="O2785" s="43" t="n">
        <f aca="false">IF(A2785&lt;=$G$2, $D$2*(1-$D$3), 0)</f>
        <v>0</v>
      </c>
      <c r="P2785" s="44" t="n">
        <f aca="false">O2785*I2785*K2785</f>
        <v>0</v>
      </c>
    </row>
    <row r="2786" customFormat="false" ht="15" hidden="false" customHeight="false" outlineLevel="0" collapsed="false">
      <c r="A2786" s="4" t="n">
        <f aca="false">WORKDAY(A2785, 1)</f>
        <v>47781</v>
      </c>
      <c r="B2786" s="33" t="n">
        <f aca="false">DATE(2000, MONTH(A2786), DAY(A2786))</f>
        <v>36824</v>
      </c>
      <c r="C2786" s="33" t="n">
        <f aca="false">VLOOKUP(B2786, $R$9:$S$13, 2)</f>
        <v>36880</v>
      </c>
      <c r="D2786" s="34" t="n">
        <f aca="false">IF(OR(C2786=B2786, AND(C2786&lt;&gt;C2785, C2785&gt;B2785)), 1, 0)</f>
        <v>0</v>
      </c>
      <c r="E2786" s="4" t="n">
        <f aca="false" t="array" ref="E2786:E2786">INDEX($A$9:A2785, MAX(IF($D$9:D2785=1, ROW(D$9:$D2785)-ROW($D$9)+1, 0)))</f>
        <v>47746</v>
      </c>
      <c r="F2786" s="36" t="n">
        <f aca="false">(A2786-$A$2)/365.25</f>
        <v>10.6420260095825</v>
      </c>
      <c r="G2786" s="37" t="n">
        <f aca="false">INDEX('Default Prob'!$P$5:$P$14,MIN(1+_xlfn.IFNA(MATCH(F2786,'Default Prob'!$F$5:$F$14,1),0),COUNT('Default Prob'!$P$5:$P$14)))</f>
        <v>0.0473961358254833</v>
      </c>
      <c r="H2786" s="37" t="n">
        <f aca="false">H2785*EXP(-G2785*(F2786-F2785))</f>
        <v>0.645402230618235</v>
      </c>
      <c r="I2786" s="38" t="n">
        <f aca="false">H2785-H2786</f>
        <v>8.37551172511164E-005</v>
      </c>
      <c r="J2786" s="39" t="n">
        <f aca="false">INDEX('Default Prob'!$C$3:$C$20, _xlfn.IFNA(MATCH(F2786, 'Default Prob'!$B$3:$B$20, 1), 1))</f>
        <v>6E-005</v>
      </c>
      <c r="K2786" s="40" t="n">
        <f aca="false">1/((1+J2786)^F2786)</f>
        <v>0.999361701393589</v>
      </c>
      <c r="L2786" s="41" t="n">
        <f aca="false">IF(AND(D2786, A2786 &lt;= $G$2), $D$5*$D$2*(A2786-E2786)/365.25, 0)</f>
        <v>0</v>
      </c>
      <c r="M2786" s="41" t="n">
        <f aca="false">IF(A2786&lt;=$G$2, $D$5*$D$2*(A2786-E2786)/365.25, 0)</f>
        <v>0</v>
      </c>
      <c r="N2786" s="42" t="n">
        <f aca="false">(L2786*H2786 + M2786*I2786) * K2786</f>
        <v>0</v>
      </c>
      <c r="O2786" s="43" t="n">
        <f aca="false">IF(A2786&lt;=$G$2, $D$2*(1-$D$3), 0)</f>
        <v>0</v>
      </c>
      <c r="P2786" s="44" t="n">
        <f aca="false">O2786*I2786*K2786</f>
        <v>0</v>
      </c>
    </row>
    <row r="2787" customFormat="false" ht="15" hidden="false" customHeight="false" outlineLevel="0" collapsed="false">
      <c r="A2787" s="4" t="n">
        <f aca="false">WORKDAY(A2786, 1)</f>
        <v>47784</v>
      </c>
      <c r="B2787" s="33" t="n">
        <f aca="false">DATE(2000, MONTH(A2787), DAY(A2787))</f>
        <v>36827</v>
      </c>
      <c r="C2787" s="33" t="n">
        <f aca="false">VLOOKUP(B2787, $R$9:$S$13, 2)</f>
        <v>36880</v>
      </c>
      <c r="D2787" s="34" t="n">
        <f aca="false">IF(OR(C2787=B2787, AND(C2787&lt;&gt;C2786, C2786&gt;B2786)), 1, 0)</f>
        <v>0</v>
      </c>
      <c r="E2787" s="4" t="n">
        <f aca="false" t="array" ref="E2787:E2787">INDEX($A$9:A2786, MAX(IF($D$9:D2786=1, ROW(D$9:$D2786)-ROW($D$9)+1, 0)))</f>
        <v>47746</v>
      </c>
      <c r="F2787" s="36" t="n">
        <f aca="false">(A2787-$A$2)/365.25</f>
        <v>10.6502395619439</v>
      </c>
      <c r="G2787" s="37" t="n">
        <f aca="false">INDEX('Default Prob'!$P$5:$P$14,MIN(1+_xlfn.IFNA(MATCH(F2787,'Default Prob'!$F$5:$F$14,1),0),COUNT('Default Prob'!$P$5:$P$14)))</f>
        <v>0.0473961358254833</v>
      </c>
      <c r="H2787" s="37" t="n">
        <f aca="false">H2786*EXP(-G2786*(F2787-F2786))</f>
        <v>0.645151030466778</v>
      </c>
      <c r="I2787" s="38" t="n">
        <f aca="false">H2786-H2787</f>
        <v>0.00025120015145752</v>
      </c>
      <c r="J2787" s="39" t="n">
        <f aca="false">INDEX('Default Prob'!$C$3:$C$20, _xlfn.IFNA(MATCH(F2787, 'Default Prob'!$B$3:$B$20, 1), 1))</f>
        <v>6E-005</v>
      </c>
      <c r="K2787" s="40" t="n">
        <f aca="false">1/((1+J2787)^F2787)</f>
        <v>0.999361208909905</v>
      </c>
      <c r="L2787" s="41" t="n">
        <f aca="false">IF(AND(D2787, A2787 &lt;= $G$2), $D$5*$D$2*(A2787-E2787)/365.25, 0)</f>
        <v>0</v>
      </c>
      <c r="M2787" s="41" t="n">
        <f aca="false">IF(A2787&lt;=$G$2, $D$5*$D$2*(A2787-E2787)/365.25, 0)</f>
        <v>0</v>
      </c>
      <c r="N2787" s="42" t="n">
        <f aca="false">(L2787*H2787 + M2787*I2787) * K2787</f>
        <v>0</v>
      </c>
      <c r="O2787" s="43" t="n">
        <f aca="false">IF(A2787&lt;=$G$2, $D$2*(1-$D$3), 0)</f>
        <v>0</v>
      </c>
      <c r="P2787" s="44" t="n">
        <f aca="false">O2787*I2787*K2787</f>
        <v>0</v>
      </c>
    </row>
    <row r="2788" customFormat="false" ht="15" hidden="false" customHeight="false" outlineLevel="0" collapsed="false">
      <c r="A2788" s="4" t="n">
        <f aca="false">WORKDAY(A2787, 1)</f>
        <v>47785</v>
      </c>
      <c r="B2788" s="33" t="n">
        <f aca="false">DATE(2000, MONTH(A2788), DAY(A2788))</f>
        <v>36828</v>
      </c>
      <c r="C2788" s="33" t="n">
        <f aca="false">VLOOKUP(B2788, $R$9:$S$13, 2)</f>
        <v>36880</v>
      </c>
      <c r="D2788" s="34" t="n">
        <f aca="false">IF(OR(C2788=B2788, AND(C2788&lt;&gt;C2787, C2787&gt;B2787)), 1, 0)</f>
        <v>0</v>
      </c>
      <c r="E2788" s="4" t="n">
        <f aca="false" t="array" ref="E2788:E2788">INDEX($A$9:A2787, MAX(IF($D$9:D2787=1, ROW(D$9:$D2787)-ROW($D$9)+1, 0)))</f>
        <v>47746</v>
      </c>
      <c r="F2788" s="36" t="n">
        <f aca="false">(A2788-$A$2)/365.25</f>
        <v>10.652977412731</v>
      </c>
      <c r="G2788" s="37" t="n">
        <f aca="false">INDEX('Default Prob'!$P$5:$P$14,MIN(1+_xlfn.IFNA(MATCH(F2788,'Default Prob'!$F$5:$F$14,1),0),COUNT('Default Prob'!$P$5:$P$14)))</f>
        <v>0.0473961358254833</v>
      </c>
      <c r="H2788" s="37" t="n">
        <f aca="false">H2787*EXP(-G2787*(F2788-F2787))</f>
        <v>0.645067318811691</v>
      </c>
      <c r="I2788" s="38" t="n">
        <f aca="false">H2787-H2788</f>
        <v>8.37116550871375E-005</v>
      </c>
      <c r="J2788" s="39" t="n">
        <f aca="false">INDEX('Default Prob'!$C$3:$C$20, _xlfn.IFNA(MATCH(F2788, 'Default Prob'!$B$3:$B$20, 1), 1))</f>
        <v>6E-005</v>
      </c>
      <c r="K2788" s="40" t="n">
        <f aca="false">1/((1+J2788)^F2788)</f>
        <v>0.999361044748731</v>
      </c>
      <c r="L2788" s="41" t="n">
        <f aca="false">IF(AND(D2788, A2788 &lt;= $G$2), $D$5*$D$2*(A2788-E2788)/365.25, 0)</f>
        <v>0</v>
      </c>
      <c r="M2788" s="41" t="n">
        <f aca="false">IF(A2788&lt;=$G$2, $D$5*$D$2*(A2788-E2788)/365.25, 0)</f>
        <v>0</v>
      </c>
      <c r="N2788" s="42" t="n">
        <f aca="false">(L2788*H2788 + M2788*I2788) * K2788</f>
        <v>0</v>
      </c>
      <c r="O2788" s="43" t="n">
        <f aca="false">IF(A2788&lt;=$G$2, $D$2*(1-$D$3), 0)</f>
        <v>0</v>
      </c>
      <c r="P2788" s="44" t="n">
        <f aca="false">O2788*I2788*K2788</f>
        <v>0</v>
      </c>
    </row>
    <row r="2789" customFormat="false" ht="15" hidden="false" customHeight="false" outlineLevel="0" collapsed="false">
      <c r="A2789" s="4" t="n">
        <f aca="false">WORKDAY(A2788, 1)</f>
        <v>47786</v>
      </c>
      <c r="B2789" s="33" t="n">
        <f aca="false">DATE(2000, MONTH(A2789), DAY(A2789))</f>
        <v>36829</v>
      </c>
      <c r="C2789" s="33" t="n">
        <f aca="false">VLOOKUP(B2789, $R$9:$S$13, 2)</f>
        <v>36880</v>
      </c>
      <c r="D2789" s="34" t="n">
        <f aca="false">IF(OR(C2789=B2789, AND(C2789&lt;&gt;C2788, C2788&gt;B2788)), 1, 0)</f>
        <v>0</v>
      </c>
      <c r="E2789" s="4" t="n">
        <f aca="false" t="array" ref="E2789:E2789">INDEX($A$9:A2788, MAX(IF($D$9:D2788=1, ROW(D$9:$D2788)-ROW($D$9)+1, 0)))</f>
        <v>47746</v>
      </c>
      <c r="F2789" s="36" t="n">
        <f aca="false">(A2789-$A$2)/365.25</f>
        <v>10.6557152635181</v>
      </c>
      <c r="G2789" s="37" t="n">
        <f aca="false">INDEX('Default Prob'!$P$5:$P$14,MIN(1+_xlfn.IFNA(MATCH(F2789,'Default Prob'!$F$5:$F$14,1),0),COUNT('Default Prob'!$P$5:$P$14)))</f>
        <v>0.0473961358254833</v>
      </c>
      <c r="H2789" s="37" t="n">
        <f aca="false">H2788*EXP(-G2788*(F2789-F2788))</f>
        <v>0.64498361801862</v>
      </c>
      <c r="I2789" s="38" t="n">
        <f aca="false">H2788-H2789</f>
        <v>8.3700793070407E-005</v>
      </c>
      <c r="J2789" s="39" t="n">
        <f aca="false">INDEX('Default Prob'!$C$3:$C$20, _xlfn.IFNA(MATCH(F2789, 'Default Prob'!$B$3:$B$20, 1), 1))</f>
        <v>6E-005</v>
      </c>
      <c r="K2789" s="40" t="n">
        <f aca="false">1/((1+J2789)^F2789)</f>
        <v>0.999360880587584</v>
      </c>
      <c r="L2789" s="41" t="n">
        <f aca="false">IF(AND(D2789, A2789 &lt;= $G$2), $D$5*$D$2*(A2789-E2789)/365.25, 0)</f>
        <v>0</v>
      </c>
      <c r="M2789" s="41" t="n">
        <f aca="false">IF(A2789&lt;=$G$2, $D$5*$D$2*(A2789-E2789)/365.25, 0)</f>
        <v>0</v>
      </c>
      <c r="N2789" s="42" t="n">
        <f aca="false">(L2789*H2789 + M2789*I2789) * K2789</f>
        <v>0</v>
      </c>
      <c r="O2789" s="43" t="n">
        <f aca="false">IF(A2789&lt;=$G$2, $D$2*(1-$D$3), 0)</f>
        <v>0</v>
      </c>
      <c r="P2789" s="44" t="n">
        <f aca="false">O2789*I2789*K2789</f>
        <v>0</v>
      </c>
    </row>
    <row r="2790" customFormat="false" ht="15" hidden="false" customHeight="false" outlineLevel="0" collapsed="false">
      <c r="A2790" s="4" t="n">
        <f aca="false">WORKDAY(A2789, 1)</f>
        <v>47787</v>
      </c>
      <c r="B2790" s="33" t="n">
        <f aca="false">DATE(2000, MONTH(A2790), DAY(A2790))</f>
        <v>36830</v>
      </c>
      <c r="C2790" s="33" t="n">
        <f aca="false">VLOOKUP(B2790, $R$9:$S$13, 2)</f>
        <v>36880</v>
      </c>
      <c r="D2790" s="34" t="n">
        <f aca="false">IF(OR(C2790=B2790, AND(C2790&lt;&gt;C2789, C2789&gt;B2789)), 1, 0)</f>
        <v>0</v>
      </c>
      <c r="E2790" s="4" t="n">
        <f aca="false" t="array" ref="E2790:E2790">INDEX($A$9:A2789, MAX(IF($D$9:D2789=1, ROW(D$9:$D2789)-ROW($D$9)+1, 0)))</f>
        <v>47746</v>
      </c>
      <c r="F2790" s="36" t="n">
        <f aca="false">(A2790-$A$2)/365.25</f>
        <v>10.6584531143053</v>
      </c>
      <c r="G2790" s="37" t="n">
        <f aca="false">INDEX('Default Prob'!$P$5:$P$14,MIN(1+_xlfn.IFNA(MATCH(F2790,'Default Prob'!$F$5:$F$14,1),0),COUNT('Default Prob'!$P$5:$P$14)))</f>
        <v>0.0473961358254833</v>
      </c>
      <c r="H2790" s="37" t="n">
        <f aca="false">H2789*EXP(-G2789*(F2790-F2789))</f>
        <v>0.644899928086157</v>
      </c>
      <c r="I2790" s="38" t="n">
        <f aca="false">H2789-H2790</f>
        <v>8.36899324633267E-005</v>
      </c>
      <c r="J2790" s="39" t="n">
        <f aca="false">INDEX('Default Prob'!$C$3:$C$20, _xlfn.IFNA(MATCH(F2790, 'Default Prob'!$B$3:$B$20, 1), 1))</f>
        <v>6E-005</v>
      </c>
      <c r="K2790" s="40" t="n">
        <f aca="false">1/((1+J2790)^F2790)</f>
        <v>0.999360716426464</v>
      </c>
      <c r="L2790" s="41" t="n">
        <f aca="false">IF(AND(D2790, A2790 &lt;= $G$2), $D$5*$D$2*(A2790-E2790)/365.25, 0)</f>
        <v>0</v>
      </c>
      <c r="M2790" s="41" t="n">
        <f aca="false">IF(A2790&lt;=$G$2, $D$5*$D$2*(A2790-E2790)/365.25, 0)</f>
        <v>0</v>
      </c>
      <c r="N2790" s="42" t="n">
        <f aca="false">(L2790*H2790 + M2790*I2790) * K2790</f>
        <v>0</v>
      </c>
      <c r="O2790" s="43" t="n">
        <f aca="false">IF(A2790&lt;=$G$2, $D$2*(1-$D$3), 0)</f>
        <v>0</v>
      </c>
      <c r="P2790" s="44" t="n">
        <f aca="false">O2790*I2790*K2790</f>
        <v>0</v>
      </c>
    </row>
    <row r="2791" customFormat="false" ht="15" hidden="false" customHeight="false" outlineLevel="0" collapsed="false">
      <c r="A2791" s="4" t="n">
        <f aca="false">WORKDAY(A2790, 1)</f>
        <v>47788</v>
      </c>
      <c r="B2791" s="33" t="n">
        <f aca="false">DATE(2000, MONTH(A2791), DAY(A2791))</f>
        <v>36831</v>
      </c>
      <c r="C2791" s="33" t="n">
        <f aca="false">VLOOKUP(B2791, $R$9:$S$13, 2)</f>
        <v>36880</v>
      </c>
      <c r="D2791" s="34" t="n">
        <f aca="false">IF(OR(C2791=B2791, AND(C2791&lt;&gt;C2790, C2790&gt;B2790)), 1, 0)</f>
        <v>0</v>
      </c>
      <c r="E2791" s="4" t="n">
        <f aca="false" t="array" ref="E2791:E2791">INDEX($A$9:A2790, MAX(IF($D$9:D2790=1, ROW(D$9:$D2790)-ROW($D$9)+1, 0)))</f>
        <v>47746</v>
      </c>
      <c r="F2791" s="36" t="n">
        <f aca="false">(A2791-$A$2)/365.25</f>
        <v>10.6611909650924</v>
      </c>
      <c r="G2791" s="37" t="n">
        <f aca="false">INDEX('Default Prob'!$P$5:$P$14,MIN(1+_xlfn.IFNA(MATCH(F2791,'Default Prob'!$F$5:$F$14,1),0),COUNT('Default Prob'!$P$5:$P$14)))</f>
        <v>0.0473961358254833</v>
      </c>
      <c r="H2791" s="37" t="n">
        <f aca="false">H2790*EXP(-G2790*(F2791-F2790))</f>
        <v>0.644816249012892</v>
      </c>
      <c r="I2791" s="38" t="n">
        <f aca="false">H2790-H2791</f>
        <v>8.36790732652304E-005</v>
      </c>
      <c r="J2791" s="39" t="n">
        <f aca="false">INDEX('Default Prob'!$C$3:$C$20, _xlfn.IFNA(MATCH(F2791, 'Default Prob'!$B$3:$B$20, 1), 1))</f>
        <v>6E-005</v>
      </c>
      <c r="K2791" s="40" t="n">
        <f aca="false">1/((1+J2791)^F2791)</f>
        <v>0.999360552265371</v>
      </c>
      <c r="L2791" s="41" t="n">
        <f aca="false">IF(AND(D2791, A2791 &lt;= $G$2), $D$5*$D$2*(A2791-E2791)/365.25, 0)</f>
        <v>0</v>
      </c>
      <c r="M2791" s="41" t="n">
        <f aca="false">IF(A2791&lt;=$G$2, $D$5*$D$2*(A2791-E2791)/365.25, 0)</f>
        <v>0</v>
      </c>
      <c r="N2791" s="42" t="n">
        <f aca="false">(L2791*H2791 + M2791*I2791) * K2791</f>
        <v>0</v>
      </c>
      <c r="O2791" s="43" t="n">
        <f aca="false">IF(A2791&lt;=$G$2, $D$2*(1-$D$3), 0)</f>
        <v>0</v>
      </c>
      <c r="P2791" s="44" t="n">
        <f aca="false">O2791*I2791*K2791</f>
        <v>0</v>
      </c>
    </row>
    <row r="2792" customFormat="false" ht="15" hidden="false" customHeight="false" outlineLevel="0" collapsed="false">
      <c r="A2792" s="4" t="n">
        <f aca="false">WORKDAY(A2791, 1)</f>
        <v>47791</v>
      </c>
      <c r="B2792" s="33" t="n">
        <f aca="false">DATE(2000, MONTH(A2792), DAY(A2792))</f>
        <v>36834</v>
      </c>
      <c r="C2792" s="33" t="n">
        <f aca="false">VLOOKUP(B2792, $R$9:$S$13, 2)</f>
        <v>36880</v>
      </c>
      <c r="D2792" s="34" t="n">
        <f aca="false">IF(OR(C2792=B2792, AND(C2792&lt;&gt;C2791, C2791&gt;B2791)), 1, 0)</f>
        <v>0</v>
      </c>
      <c r="E2792" s="4" t="n">
        <f aca="false" t="array" ref="E2792:E2792">INDEX($A$9:A2791, MAX(IF($D$9:D2791=1, ROW(D$9:$D2791)-ROW($D$9)+1, 0)))</f>
        <v>47746</v>
      </c>
      <c r="F2792" s="36" t="n">
        <f aca="false">(A2792-$A$2)/365.25</f>
        <v>10.6694045174538</v>
      </c>
      <c r="G2792" s="37" t="n">
        <f aca="false">INDEX('Default Prob'!$P$5:$P$14,MIN(1+_xlfn.IFNA(MATCH(F2792,'Default Prob'!$F$5:$F$14,1),0),COUNT('Default Prob'!$P$5:$P$14)))</f>
        <v>0.0473961358254833</v>
      </c>
      <c r="H2792" s="37" t="n">
        <f aca="false">H2791*EXP(-G2791*(F2792-F2791))</f>
        <v>0.644565276934194</v>
      </c>
      <c r="I2792" s="38" t="n">
        <f aca="false">H2791-H2792</f>
        <v>0.00025097207869762</v>
      </c>
      <c r="J2792" s="39" t="n">
        <f aca="false">INDEX('Default Prob'!$C$3:$C$20, _xlfn.IFNA(MATCH(F2792, 'Default Prob'!$B$3:$B$20, 1), 1))</f>
        <v>6E-005</v>
      </c>
      <c r="K2792" s="40" t="n">
        <f aca="false">1/((1+J2792)^F2792)</f>
        <v>0.999360059782253</v>
      </c>
      <c r="L2792" s="41" t="n">
        <f aca="false">IF(AND(D2792, A2792 &lt;= $G$2), $D$5*$D$2*(A2792-E2792)/365.25, 0)</f>
        <v>0</v>
      </c>
      <c r="M2792" s="41" t="n">
        <f aca="false">IF(A2792&lt;=$G$2, $D$5*$D$2*(A2792-E2792)/365.25, 0)</f>
        <v>0</v>
      </c>
      <c r="N2792" s="42" t="n">
        <f aca="false">(L2792*H2792 + M2792*I2792) * K2792</f>
        <v>0</v>
      </c>
      <c r="O2792" s="43" t="n">
        <f aca="false">IF(A2792&lt;=$G$2, $D$2*(1-$D$3), 0)</f>
        <v>0</v>
      </c>
      <c r="P2792" s="44" t="n">
        <f aca="false">O2792*I2792*K2792</f>
        <v>0</v>
      </c>
    </row>
    <row r="2793" customFormat="false" ht="15" hidden="false" customHeight="false" outlineLevel="0" collapsed="false">
      <c r="A2793" s="4" t="n">
        <f aca="false">WORKDAY(A2792, 1)</f>
        <v>47792</v>
      </c>
      <c r="B2793" s="33" t="n">
        <f aca="false">DATE(2000, MONTH(A2793), DAY(A2793))</f>
        <v>36835</v>
      </c>
      <c r="C2793" s="33" t="n">
        <f aca="false">VLOOKUP(B2793, $R$9:$S$13, 2)</f>
        <v>36880</v>
      </c>
      <c r="D2793" s="34" t="n">
        <f aca="false">IF(OR(C2793=B2793, AND(C2793&lt;&gt;C2792, C2792&gt;B2792)), 1, 0)</f>
        <v>0</v>
      </c>
      <c r="E2793" s="4" t="n">
        <f aca="false" t="array" ref="E2793:E2793">INDEX($A$9:A2792, MAX(IF($D$9:D2792=1, ROW(D$9:$D2792)-ROW($D$9)+1, 0)))</f>
        <v>47746</v>
      </c>
      <c r="F2793" s="36" t="n">
        <f aca="false">(A2793-$A$2)/365.25</f>
        <v>10.6721423682409</v>
      </c>
      <c r="G2793" s="37" t="n">
        <f aca="false">INDEX('Default Prob'!$P$5:$P$14,MIN(1+_xlfn.IFNA(MATCH(F2793,'Default Prob'!$F$5:$F$14,1),0),COUNT('Default Prob'!$P$5:$P$14)))</f>
        <v>0.0473961358254833</v>
      </c>
      <c r="H2793" s="37" t="n">
        <f aca="false">H2792*EXP(-G2792*(F2793-F2792))</f>
        <v>0.644481641283632</v>
      </c>
      <c r="I2793" s="38" t="n">
        <f aca="false">H2792-H2793</f>
        <v>8.36356505619085E-005</v>
      </c>
      <c r="J2793" s="39" t="n">
        <f aca="false">INDEX('Default Prob'!$C$3:$C$20, _xlfn.IFNA(MATCH(F2793, 'Default Prob'!$B$3:$B$20, 1), 1))</f>
        <v>6E-005</v>
      </c>
      <c r="K2793" s="40" t="n">
        <f aca="false">1/((1+J2793)^F2793)</f>
        <v>0.999359895621268</v>
      </c>
      <c r="L2793" s="41" t="n">
        <f aca="false">IF(AND(D2793, A2793 &lt;= $G$2), $D$5*$D$2*(A2793-E2793)/365.25, 0)</f>
        <v>0</v>
      </c>
      <c r="M2793" s="41" t="n">
        <f aca="false">IF(A2793&lt;=$G$2, $D$5*$D$2*(A2793-E2793)/365.25, 0)</f>
        <v>0</v>
      </c>
      <c r="N2793" s="42" t="n">
        <f aca="false">(L2793*H2793 + M2793*I2793) * K2793</f>
        <v>0</v>
      </c>
      <c r="O2793" s="43" t="n">
        <f aca="false">IF(A2793&lt;=$G$2, $D$2*(1-$D$3), 0)</f>
        <v>0</v>
      </c>
      <c r="P2793" s="44" t="n">
        <f aca="false">O2793*I2793*K2793</f>
        <v>0</v>
      </c>
    </row>
    <row r="2794" customFormat="false" ht="15" hidden="false" customHeight="false" outlineLevel="0" collapsed="false">
      <c r="A2794" s="4" t="n">
        <f aca="false">WORKDAY(A2793, 1)</f>
        <v>47793</v>
      </c>
      <c r="B2794" s="33" t="n">
        <f aca="false">DATE(2000, MONTH(A2794), DAY(A2794))</f>
        <v>36836</v>
      </c>
      <c r="C2794" s="33" t="n">
        <f aca="false">VLOOKUP(B2794, $R$9:$S$13, 2)</f>
        <v>36880</v>
      </c>
      <c r="D2794" s="34" t="n">
        <f aca="false">IF(OR(C2794=B2794, AND(C2794&lt;&gt;C2793, C2793&gt;B2793)), 1, 0)</f>
        <v>0</v>
      </c>
      <c r="E2794" s="4" t="n">
        <f aca="false" t="array" ref="E2794:E2794">INDEX($A$9:A2793, MAX(IF($D$9:D2793=1, ROW(D$9:$D2793)-ROW($D$9)+1, 0)))</f>
        <v>47746</v>
      </c>
      <c r="F2794" s="36" t="n">
        <f aca="false">(A2794-$A$2)/365.25</f>
        <v>10.6748802190281</v>
      </c>
      <c r="G2794" s="37" t="n">
        <f aca="false">INDEX('Default Prob'!$P$5:$P$14,MIN(1+_xlfn.IFNA(MATCH(F2794,'Default Prob'!$F$5:$F$14,1),0),COUNT('Default Prob'!$P$5:$P$14)))</f>
        <v>0.0473961358254833</v>
      </c>
      <c r="H2794" s="37" t="n">
        <f aca="false">H2793*EXP(-G2793*(F2794-F2793))</f>
        <v>0.644398016485225</v>
      </c>
      <c r="I2794" s="38" t="n">
        <f aca="false">H2793-H2794</f>
        <v>8.36247984074001E-005</v>
      </c>
      <c r="J2794" s="39" t="n">
        <f aca="false">INDEX('Default Prob'!$C$3:$C$20, _xlfn.IFNA(MATCH(F2794, 'Default Prob'!$B$3:$B$20, 1), 1))</f>
        <v>6E-005</v>
      </c>
      <c r="K2794" s="40" t="n">
        <f aca="false">1/((1+J2794)^F2794)</f>
        <v>0.999359731460309</v>
      </c>
      <c r="L2794" s="41" t="n">
        <f aca="false">IF(AND(D2794, A2794 &lt;= $G$2), $D$5*$D$2*(A2794-E2794)/365.25, 0)</f>
        <v>0</v>
      </c>
      <c r="M2794" s="41" t="n">
        <f aca="false">IF(A2794&lt;=$G$2, $D$5*$D$2*(A2794-E2794)/365.25, 0)</f>
        <v>0</v>
      </c>
      <c r="N2794" s="42" t="n">
        <f aca="false">(L2794*H2794 + M2794*I2794) * K2794</f>
        <v>0</v>
      </c>
      <c r="O2794" s="43" t="n">
        <f aca="false">IF(A2794&lt;=$G$2, $D$2*(1-$D$3), 0)</f>
        <v>0</v>
      </c>
      <c r="P2794" s="44" t="n">
        <f aca="false">O2794*I2794*K2794</f>
        <v>0</v>
      </c>
    </row>
    <row r="2795" customFormat="false" ht="15" hidden="false" customHeight="false" outlineLevel="0" collapsed="false">
      <c r="A2795" s="4" t="n">
        <f aca="false">WORKDAY(A2794, 1)</f>
        <v>47794</v>
      </c>
      <c r="B2795" s="33" t="n">
        <f aca="false">DATE(2000, MONTH(A2795), DAY(A2795))</f>
        <v>36837</v>
      </c>
      <c r="C2795" s="33" t="n">
        <f aca="false">VLOOKUP(B2795, $R$9:$S$13, 2)</f>
        <v>36880</v>
      </c>
      <c r="D2795" s="34" t="n">
        <f aca="false">IF(OR(C2795=B2795, AND(C2795&lt;&gt;C2794, C2794&gt;B2794)), 1, 0)</f>
        <v>0</v>
      </c>
      <c r="E2795" s="4" t="n">
        <f aca="false" t="array" ref="E2795:E2795">INDEX($A$9:A2794, MAX(IF($D$9:D2794=1, ROW(D$9:$D2794)-ROW($D$9)+1, 0)))</f>
        <v>47746</v>
      </c>
      <c r="F2795" s="36" t="n">
        <f aca="false">(A2795-$A$2)/365.25</f>
        <v>10.6776180698152</v>
      </c>
      <c r="G2795" s="37" t="n">
        <f aca="false">INDEX('Default Prob'!$P$5:$P$14,MIN(1+_xlfn.IFNA(MATCH(F2795,'Default Prob'!$F$5:$F$14,1),0),COUNT('Default Prob'!$P$5:$P$14)))</f>
        <v>0.0473961358254833</v>
      </c>
      <c r="H2795" s="37" t="n">
        <f aca="false">H2794*EXP(-G2794*(F2795-F2794))</f>
        <v>0.644314402537564</v>
      </c>
      <c r="I2795" s="38" t="n">
        <f aca="false">H2794-H2795</f>
        <v>8.36139476608766E-005</v>
      </c>
      <c r="J2795" s="39" t="n">
        <f aca="false">INDEX('Default Prob'!$C$3:$C$20, _xlfn.IFNA(MATCH(F2795, 'Default Prob'!$B$3:$B$20, 1), 1))</f>
        <v>6E-005</v>
      </c>
      <c r="K2795" s="40" t="n">
        <f aca="false">1/((1+J2795)^F2795)</f>
        <v>0.999359567299378</v>
      </c>
      <c r="L2795" s="41" t="n">
        <f aca="false">IF(AND(D2795, A2795 &lt;= $G$2), $D$5*$D$2*(A2795-E2795)/365.25, 0)</f>
        <v>0</v>
      </c>
      <c r="M2795" s="41" t="n">
        <f aca="false">IF(A2795&lt;=$G$2, $D$5*$D$2*(A2795-E2795)/365.25, 0)</f>
        <v>0</v>
      </c>
      <c r="N2795" s="42" t="n">
        <f aca="false">(L2795*H2795 + M2795*I2795) * K2795</f>
        <v>0</v>
      </c>
      <c r="O2795" s="43" t="n">
        <f aca="false">IF(A2795&lt;=$G$2, $D$2*(1-$D$3), 0)</f>
        <v>0</v>
      </c>
      <c r="P2795" s="44" t="n">
        <f aca="false">O2795*I2795*K2795</f>
        <v>0</v>
      </c>
    </row>
    <row r="2796" customFormat="false" ht="15" hidden="false" customHeight="false" outlineLevel="0" collapsed="false">
      <c r="A2796" s="4" t="n">
        <f aca="false">WORKDAY(A2795, 1)</f>
        <v>47795</v>
      </c>
      <c r="B2796" s="33" t="n">
        <f aca="false">DATE(2000, MONTH(A2796), DAY(A2796))</f>
        <v>36838</v>
      </c>
      <c r="C2796" s="33" t="n">
        <f aca="false">VLOOKUP(B2796, $R$9:$S$13, 2)</f>
        <v>36880</v>
      </c>
      <c r="D2796" s="34" t="n">
        <f aca="false">IF(OR(C2796=B2796, AND(C2796&lt;&gt;C2795, C2795&gt;B2795)), 1, 0)</f>
        <v>0</v>
      </c>
      <c r="E2796" s="4" t="n">
        <f aca="false" t="array" ref="E2796:E2796">INDEX($A$9:A2795, MAX(IF($D$9:D2795=1, ROW(D$9:$D2795)-ROW($D$9)+1, 0)))</f>
        <v>47746</v>
      </c>
      <c r="F2796" s="36" t="n">
        <f aca="false">(A2796-$A$2)/365.25</f>
        <v>10.6803559206023</v>
      </c>
      <c r="G2796" s="37" t="n">
        <f aca="false">INDEX('Default Prob'!$P$5:$P$14,MIN(1+_xlfn.IFNA(MATCH(F2796,'Default Prob'!$F$5:$F$14,1),0),COUNT('Default Prob'!$P$5:$P$14)))</f>
        <v>0.0473961358254833</v>
      </c>
      <c r="H2796" s="37" t="n">
        <f aca="false">H2795*EXP(-G2795*(F2796-F2795))</f>
        <v>0.644230799439241</v>
      </c>
      <c r="I2796" s="38" t="n">
        <f aca="false">H2795-H2796</f>
        <v>8.36030983223379E-005</v>
      </c>
      <c r="J2796" s="39" t="n">
        <f aca="false">INDEX('Default Prob'!$C$3:$C$20, _xlfn.IFNA(MATCH(F2796, 'Default Prob'!$B$3:$B$20, 1), 1))</f>
        <v>6E-005</v>
      </c>
      <c r="K2796" s="40" t="n">
        <f aca="false">1/((1+J2796)^F2796)</f>
        <v>0.999359403138474</v>
      </c>
      <c r="L2796" s="41" t="n">
        <f aca="false">IF(AND(D2796, A2796 &lt;= $G$2), $D$5*$D$2*(A2796-E2796)/365.25, 0)</f>
        <v>0</v>
      </c>
      <c r="M2796" s="41" t="n">
        <f aca="false">IF(A2796&lt;=$G$2, $D$5*$D$2*(A2796-E2796)/365.25, 0)</f>
        <v>0</v>
      </c>
      <c r="N2796" s="42" t="n">
        <f aca="false">(L2796*H2796 + M2796*I2796) * K2796</f>
        <v>0</v>
      </c>
      <c r="O2796" s="43" t="n">
        <f aca="false">IF(A2796&lt;=$G$2, $D$2*(1-$D$3), 0)</f>
        <v>0</v>
      </c>
      <c r="P2796" s="44" t="n">
        <f aca="false">O2796*I2796*K2796</f>
        <v>0</v>
      </c>
    </row>
    <row r="2797" customFormat="false" ht="15" hidden="false" customHeight="false" outlineLevel="0" collapsed="false">
      <c r="A2797" s="4" t="n">
        <f aca="false">WORKDAY(A2796, 1)</f>
        <v>47798</v>
      </c>
      <c r="B2797" s="33" t="n">
        <f aca="false">DATE(2000, MONTH(A2797), DAY(A2797))</f>
        <v>36841</v>
      </c>
      <c r="C2797" s="33" t="n">
        <f aca="false">VLOOKUP(B2797, $R$9:$S$13, 2)</f>
        <v>36880</v>
      </c>
      <c r="D2797" s="34" t="n">
        <f aca="false">IF(OR(C2797=B2797, AND(C2797&lt;&gt;C2796, C2796&gt;B2796)), 1, 0)</f>
        <v>0</v>
      </c>
      <c r="E2797" s="4" t="n">
        <f aca="false" t="array" ref="E2797:E2797">INDEX($A$9:A2796, MAX(IF($D$9:D2796=1, ROW(D$9:$D2796)-ROW($D$9)+1, 0)))</f>
        <v>47746</v>
      </c>
      <c r="F2797" s="36" t="n">
        <f aca="false">(A2797-$A$2)/365.25</f>
        <v>10.6885694729637</v>
      </c>
      <c r="G2797" s="37" t="n">
        <f aca="false">INDEX('Default Prob'!$P$5:$P$14,MIN(1+_xlfn.IFNA(MATCH(F2797,'Default Prob'!$F$5:$F$14,1),0),COUNT('Default Prob'!$P$5:$P$14)))</f>
        <v>0.0473961358254833</v>
      </c>
      <c r="H2797" s="37" t="n">
        <f aca="false">H2796*EXP(-G2796*(F2797-F2796))</f>
        <v>0.643980055226229</v>
      </c>
      <c r="I2797" s="38" t="n">
        <f aca="false">H2796-H2797</f>
        <v>0.000250744213012299</v>
      </c>
      <c r="J2797" s="39" t="n">
        <f aca="false">INDEX('Default Prob'!$C$3:$C$20, _xlfn.IFNA(MATCH(F2797, 'Default Prob'!$B$3:$B$20, 1), 1))</f>
        <v>6E-005</v>
      </c>
      <c r="K2797" s="40" t="n">
        <f aca="false">1/((1+J2797)^F2797)</f>
        <v>0.999358910655922</v>
      </c>
      <c r="L2797" s="41" t="n">
        <f aca="false">IF(AND(D2797, A2797 &lt;= $G$2), $D$5*$D$2*(A2797-E2797)/365.25, 0)</f>
        <v>0</v>
      </c>
      <c r="M2797" s="41" t="n">
        <f aca="false">IF(A2797&lt;=$G$2, $D$5*$D$2*(A2797-E2797)/365.25, 0)</f>
        <v>0</v>
      </c>
      <c r="N2797" s="42" t="n">
        <f aca="false">(L2797*H2797 + M2797*I2797) * K2797</f>
        <v>0</v>
      </c>
      <c r="O2797" s="43" t="n">
        <f aca="false">IF(A2797&lt;=$G$2, $D$2*(1-$D$3), 0)</f>
        <v>0</v>
      </c>
      <c r="P2797" s="44" t="n">
        <f aca="false">O2797*I2797*K2797</f>
        <v>0</v>
      </c>
    </row>
    <row r="2798" customFormat="false" ht="15" hidden="false" customHeight="false" outlineLevel="0" collapsed="false">
      <c r="A2798" s="4" t="n">
        <f aca="false">WORKDAY(A2797, 1)</f>
        <v>47799</v>
      </c>
      <c r="B2798" s="33" t="n">
        <f aca="false">DATE(2000, MONTH(A2798), DAY(A2798))</f>
        <v>36842</v>
      </c>
      <c r="C2798" s="33" t="n">
        <f aca="false">VLOOKUP(B2798, $R$9:$S$13, 2)</f>
        <v>36880</v>
      </c>
      <c r="D2798" s="34" t="n">
        <f aca="false">IF(OR(C2798=B2798, AND(C2798&lt;&gt;C2797, C2797&gt;B2797)), 1, 0)</f>
        <v>0</v>
      </c>
      <c r="E2798" s="4" t="n">
        <f aca="false" t="array" ref="E2798:E2798">INDEX($A$9:A2797, MAX(IF($D$9:D2797=1, ROW(D$9:$D2797)-ROW($D$9)+1, 0)))</f>
        <v>47746</v>
      </c>
      <c r="F2798" s="36" t="n">
        <f aca="false">(A2798-$A$2)/365.25</f>
        <v>10.6913073237509</v>
      </c>
      <c r="G2798" s="37" t="n">
        <f aca="false">INDEX('Default Prob'!$P$5:$P$14,MIN(1+_xlfn.IFNA(MATCH(F2798,'Default Prob'!$F$5:$F$14,1),0),COUNT('Default Prob'!$P$5:$P$14)))</f>
        <v>0.0473961358254833</v>
      </c>
      <c r="H2798" s="37" t="n">
        <f aca="false">H2797*EXP(-G2797*(F2798-F2797))</f>
        <v>0.643896495511185</v>
      </c>
      <c r="I2798" s="38" t="n">
        <f aca="false">H2797-H2798</f>
        <v>8.35597150439238E-005</v>
      </c>
      <c r="J2798" s="39" t="n">
        <f aca="false">INDEX('Default Prob'!$C$3:$C$20, _xlfn.IFNA(MATCH(F2798, 'Default Prob'!$B$3:$B$20, 1), 1))</f>
        <v>6E-005</v>
      </c>
      <c r="K2798" s="40" t="n">
        <f aca="false">1/((1+J2798)^F2798)</f>
        <v>0.999358746495126</v>
      </c>
      <c r="L2798" s="41" t="n">
        <f aca="false">IF(AND(D2798, A2798 &lt;= $G$2), $D$5*$D$2*(A2798-E2798)/365.25, 0)</f>
        <v>0</v>
      </c>
      <c r="M2798" s="41" t="n">
        <f aca="false">IF(A2798&lt;=$G$2, $D$5*$D$2*(A2798-E2798)/365.25, 0)</f>
        <v>0</v>
      </c>
      <c r="N2798" s="42" t="n">
        <f aca="false">(L2798*H2798 + M2798*I2798) * K2798</f>
        <v>0</v>
      </c>
      <c r="O2798" s="43" t="n">
        <f aca="false">IF(A2798&lt;=$G$2, $D$2*(1-$D$3), 0)</f>
        <v>0</v>
      </c>
      <c r="P2798" s="44" t="n">
        <f aca="false">O2798*I2798*K2798</f>
        <v>0</v>
      </c>
    </row>
    <row r="2799" customFormat="false" ht="15" hidden="false" customHeight="false" outlineLevel="0" collapsed="false">
      <c r="A2799" s="4" t="n">
        <f aca="false">WORKDAY(A2798, 1)</f>
        <v>47800</v>
      </c>
      <c r="B2799" s="33" t="n">
        <f aca="false">DATE(2000, MONTH(A2799), DAY(A2799))</f>
        <v>36843</v>
      </c>
      <c r="C2799" s="33" t="n">
        <f aca="false">VLOOKUP(B2799, $R$9:$S$13, 2)</f>
        <v>36880</v>
      </c>
      <c r="D2799" s="34" t="n">
        <f aca="false">IF(OR(C2799=B2799, AND(C2799&lt;&gt;C2798, C2798&gt;B2798)), 1, 0)</f>
        <v>0</v>
      </c>
      <c r="E2799" s="4" t="n">
        <f aca="false" t="array" ref="E2799:E2799">INDEX($A$9:A2798, MAX(IF($D$9:D2798=1, ROW(D$9:$D2798)-ROW($D$9)+1, 0)))</f>
        <v>47746</v>
      </c>
      <c r="F2799" s="36" t="n">
        <f aca="false">(A2799-$A$2)/365.25</f>
        <v>10.694045174538</v>
      </c>
      <c r="G2799" s="37" t="n">
        <f aca="false">INDEX('Default Prob'!$P$5:$P$14,MIN(1+_xlfn.IFNA(MATCH(F2799,'Default Prob'!$F$5:$F$14,1),0),COUNT('Default Prob'!$P$5:$P$14)))</f>
        <v>0.0473961358254833</v>
      </c>
      <c r="H2799" s="37" t="n">
        <f aca="false">H2798*EXP(-G2798*(F2799-F2798))</f>
        <v>0.643812946638443</v>
      </c>
      <c r="I2799" s="38" t="n">
        <f aca="false">H2798-H2799</f>
        <v>8.35488727423117E-005</v>
      </c>
      <c r="J2799" s="39" t="n">
        <f aca="false">INDEX('Default Prob'!$C$3:$C$20, _xlfn.IFNA(MATCH(F2799, 'Default Prob'!$B$3:$B$20, 1), 1))</f>
        <v>6E-005</v>
      </c>
      <c r="K2799" s="40" t="n">
        <f aca="false">1/((1+J2799)^F2799)</f>
        <v>0.999358582334356</v>
      </c>
      <c r="L2799" s="41" t="n">
        <f aca="false">IF(AND(D2799, A2799 &lt;= $G$2), $D$5*$D$2*(A2799-E2799)/365.25, 0)</f>
        <v>0</v>
      </c>
      <c r="M2799" s="41" t="n">
        <f aca="false">IF(A2799&lt;=$G$2, $D$5*$D$2*(A2799-E2799)/365.25, 0)</f>
        <v>0</v>
      </c>
      <c r="N2799" s="42" t="n">
        <f aca="false">(L2799*H2799 + M2799*I2799) * K2799</f>
        <v>0</v>
      </c>
      <c r="O2799" s="43" t="n">
        <f aca="false">IF(A2799&lt;=$G$2, $D$2*(1-$D$3), 0)</f>
        <v>0</v>
      </c>
      <c r="P2799" s="44" t="n">
        <f aca="false">O2799*I2799*K2799</f>
        <v>0</v>
      </c>
    </row>
    <row r="2800" customFormat="false" ht="15" hidden="false" customHeight="false" outlineLevel="0" collapsed="false">
      <c r="A2800" s="4" t="n">
        <f aca="false">WORKDAY(A2799, 1)</f>
        <v>47801</v>
      </c>
      <c r="B2800" s="33" t="n">
        <f aca="false">DATE(2000, MONTH(A2800), DAY(A2800))</f>
        <v>36844</v>
      </c>
      <c r="C2800" s="33" t="n">
        <f aca="false">VLOOKUP(B2800, $R$9:$S$13, 2)</f>
        <v>36880</v>
      </c>
      <c r="D2800" s="34" t="n">
        <f aca="false">IF(OR(C2800=B2800, AND(C2800&lt;&gt;C2799, C2799&gt;B2799)), 1, 0)</f>
        <v>0</v>
      </c>
      <c r="E2800" s="4" t="n">
        <f aca="false" t="array" ref="E2800:E2800">INDEX($A$9:A2799, MAX(IF($D$9:D2799=1, ROW(D$9:$D2799)-ROW($D$9)+1, 0)))</f>
        <v>47746</v>
      </c>
      <c r="F2800" s="36" t="n">
        <f aca="false">(A2800-$A$2)/365.25</f>
        <v>10.6967830253251</v>
      </c>
      <c r="G2800" s="37" t="n">
        <f aca="false">INDEX('Default Prob'!$P$5:$P$14,MIN(1+_xlfn.IFNA(MATCH(F2800,'Default Prob'!$F$5:$F$14,1),0),COUNT('Default Prob'!$P$5:$P$14)))</f>
        <v>0.0473961358254833</v>
      </c>
      <c r="H2800" s="37" t="n">
        <f aca="false">H2799*EXP(-G2799*(F2800-F2799))</f>
        <v>0.643729408606595</v>
      </c>
      <c r="I2800" s="38" t="n">
        <f aca="false">H2799-H2800</f>
        <v>8.35380318474632E-005</v>
      </c>
      <c r="J2800" s="39" t="n">
        <f aca="false">INDEX('Default Prob'!$C$3:$C$20, _xlfn.IFNA(MATCH(F2800, 'Default Prob'!$B$3:$B$20, 1), 1))</f>
        <v>6E-005</v>
      </c>
      <c r="K2800" s="40" t="n">
        <f aca="false">1/((1+J2800)^F2800)</f>
        <v>0.999358418173613</v>
      </c>
      <c r="L2800" s="41" t="n">
        <f aca="false">IF(AND(D2800, A2800 &lt;= $G$2), $D$5*$D$2*(A2800-E2800)/365.25, 0)</f>
        <v>0</v>
      </c>
      <c r="M2800" s="41" t="n">
        <f aca="false">IF(A2800&lt;=$G$2, $D$5*$D$2*(A2800-E2800)/365.25, 0)</f>
        <v>0</v>
      </c>
      <c r="N2800" s="42" t="n">
        <f aca="false">(L2800*H2800 + M2800*I2800) * K2800</f>
        <v>0</v>
      </c>
      <c r="O2800" s="43" t="n">
        <f aca="false">IF(A2800&lt;=$G$2, $D$2*(1-$D$3), 0)</f>
        <v>0</v>
      </c>
      <c r="P2800" s="44" t="n">
        <f aca="false">O2800*I2800*K2800</f>
        <v>0</v>
      </c>
    </row>
    <row r="2801" customFormat="false" ht="15" hidden="false" customHeight="false" outlineLevel="0" collapsed="false">
      <c r="A2801" s="4" t="n">
        <f aca="false">WORKDAY(A2800, 1)</f>
        <v>47802</v>
      </c>
      <c r="B2801" s="33" t="n">
        <f aca="false">DATE(2000, MONTH(A2801), DAY(A2801))</f>
        <v>36845</v>
      </c>
      <c r="C2801" s="33" t="n">
        <f aca="false">VLOOKUP(B2801, $R$9:$S$13, 2)</f>
        <v>36880</v>
      </c>
      <c r="D2801" s="34" t="n">
        <f aca="false">IF(OR(C2801=B2801, AND(C2801&lt;&gt;C2800, C2800&gt;B2800)), 1, 0)</f>
        <v>0</v>
      </c>
      <c r="E2801" s="4" t="n">
        <f aca="false" t="array" ref="E2801:E2801">INDEX($A$9:A2800, MAX(IF($D$9:D2800=1, ROW(D$9:$D2800)-ROW($D$9)+1, 0)))</f>
        <v>47746</v>
      </c>
      <c r="F2801" s="36" t="n">
        <f aca="false">(A2801-$A$2)/365.25</f>
        <v>10.6995208761123</v>
      </c>
      <c r="G2801" s="37" t="n">
        <f aca="false">INDEX('Default Prob'!$P$5:$P$14,MIN(1+_xlfn.IFNA(MATCH(F2801,'Default Prob'!$F$5:$F$14,1),0),COUNT('Default Prob'!$P$5:$P$14)))</f>
        <v>0.0473961358254833</v>
      </c>
      <c r="H2801" s="37" t="n">
        <f aca="false">H2800*EXP(-G2800*(F2801-F2800))</f>
        <v>0.643645881414236</v>
      </c>
      <c r="I2801" s="38" t="n">
        <f aca="false">H2800-H2801</f>
        <v>8.35271923594894E-005</v>
      </c>
      <c r="J2801" s="39" t="n">
        <f aca="false">INDEX('Default Prob'!$C$3:$C$20, _xlfn.IFNA(MATCH(F2801, 'Default Prob'!$B$3:$B$20, 1), 1))</f>
        <v>6E-005</v>
      </c>
      <c r="K2801" s="40" t="n">
        <f aca="false">1/((1+J2801)^F2801)</f>
        <v>0.999358254012898</v>
      </c>
      <c r="L2801" s="41" t="n">
        <f aca="false">IF(AND(D2801, A2801 &lt;= $G$2), $D$5*$D$2*(A2801-E2801)/365.25, 0)</f>
        <v>0</v>
      </c>
      <c r="M2801" s="41" t="n">
        <f aca="false">IF(A2801&lt;=$G$2, $D$5*$D$2*(A2801-E2801)/365.25, 0)</f>
        <v>0</v>
      </c>
      <c r="N2801" s="42" t="n">
        <f aca="false">(L2801*H2801 + M2801*I2801) * K2801</f>
        <v>0</v>
      </c>
      <c r="O2801" s="43" t="n">
        <f aca="false">IF(A2801&lt;=$G$2, $D$2*(1-$D$3), 0)</f>
        <v>0</v>
      </c>
      <c r="P2801" s="44" t="n">
        <f aca="false">O2801*I2801*K2801</f>
        <v>0</v>
      </c>
    </row>
    <row r="2802" customFormat="false" ht="15" hidden="false" customHeight="false" outlineLevel="0" collapsed="false">
      <c r="A2802" s="4" t="n">
        <f aca="false">WORKDAY(A2801, 1)</f>
        <v>47805</v>
      </c>
      <c r="B2802" s="33" t="n">
        <f aca="false">DATE(2000, MONTH(A2802), DAY(A2802))</f>
        <v>36848</v>
      </c>
      <c r="C2802" s="33" t="n">
        <f aca="false">VLOOKUP(B2802, $R$9:$S$13, 2)</f>
        <v>36880</v>
      </c>
      <c r="D2802" s="34" t="n">
        <f aca="false">IF(OR(C2802=B2802, AND(C2802&lt;&gt;C2801, C2801&gt;B2801)), 1, 0)</f>
        <v>0</v>
      </c>
      <c r="E2802" s="4" t="n">
        <f aca="false" t="array" ref="E2802:E2802">INDEX($A$9:A2801, MAX(IF($D$9:D2801=1, ROW(D$9:$D2801)-ROW($D$9)+1, 0)))</f>
        <v>47746</v>
      </c>
      <c r="F2802" s="36" t="n">
        <f aca="false">(A2802-$A$2)/365.25</f>
        <v>10.7077344284736</v>
      </c>
      <c r="G2802" s="37" t="n">
        <f aca="false">INDEX('Default Prob'!$P$5:$P$14,MIN(1+_xlfn.IFNA(MATCH(F2802,'Default Prob'!$F$5:$F$14,1),0),COUNT('Default Prob'!$P$5:$P$14)))</f>
        <v>0.0473961358254833</v>
      </c>
      <c r="H2802" s="37" t="n">
        <f aca="false">H2801*EXP(-G2801*(F2802-F2801))</f>
        <v>0.643395364860022</v>
      </c>
      <c r="I2802" s="38" t="n">
        <f aca="false">H2801-H2802</f>
        <v>0.000250516554213598</v>
      </c>
      <c r="J2802" s="39" t="n">
        <f aca="false">INDEX('Default Prob'!$C$3:$C$20, _xlfn.IFNA(MATCH(F2802, 'Default Prob'!$B$3:$B$20, 1), 1))</f>
        <v>6E-005</v>
      </c>
      <c r="K2802" s="40" t="n">
        <f aca="false">1/((1+J2802)^F2802)</f>
        <v>0.999357761530913</v>
      </c>
      <c r="L2802" s="41" t="n">
        <f aca="false">IF(AND(D2802, A2802 &lt;= $G$2), $D$5*$D$2*(A2802-E2802)/365.25, 0)</f>
        <v>0</v>
      </c>
      <c r="M2802" s="41" t="n">
        <f aca="false">IF(A2802&lt;=$G$2, $D$5*$D$2*(A2802-E2802)/365.25, 0)</f>
        <v>0</v>
      </c>
      <c r="N2802" s="42" t="n">
        <f aca="false">(L2802*H2802 + M2802*I2802) * K2802</f>
        <v>0</v>
      </c>
      <c r="O2802" s="43" t="n">
        <f aca="false">IF(A2802&lt;=$G$2, $D$2*(1-$D$3), 0)</f>
        <v>0</v>
      </c>
      <c r="P2802" s="44" t="n">
        <f aca="false">O2802*I2802*K2802</f>
        <v>0</v>
      </c>
    </row>
    <row r="2803" customFormat="false" ht="15" hidden="false" customHeight="false" outlineLevel="0" collapsed="false">
      <c r="A2803" s="4" t="n">
        <f aca="false">WORKDAY(A2802, 1)</f>
        <v>47806</v>
      </c>
      <c r="B2803" s="33" t="n">
        <f aca="false">DATE(2000, MONTH(A2803), DAY(A2803))</f>
        <v>36849</v>
      </c>
      <c r="C2803" s="33" t="n">
        <f aca="false">VLOOKUP(B2803, $R$9:$S$13, 2)</f>
        <v>36880</v>
      </c>
      <c r="D2803" s="34" t="n">
        <f aca="false">IF(OR(C2803=B2803, AND(C2803&lt;&gt;C2802, C2802&gt;B2802)), 1, 0)</f>
        <v>0</v>
      </c>
      <c r="E2803" s="4" t="n">
        <f aca="false" t="array" ref="E2803:E2803">INDEX($A$9:A2802, MAX(IF($D$9:D2802=1, ROW(D$9:$D2802)-ROW($D$9)+1, 0)))</f>
        <v>47746</v>
      </c>
      <c r="F2803" s="36" t="n">
        <f aca="false">(A2803-$A$2)/365.25</f>
        <v>10.7104722792608</v>
      </c>
      <c r="G2803" s="37" t="n">
        <f aca="false">INDEX('Default Prob'!$P$5:$P$14,MIN(1+_xlfn.IFNA(MATCH(F2803,'Default Prob'!$F$5:$F$14,1),0),COUNT('Default Prob'!$P$5:$P$14)))</f>
        <v>0.0473961358254833</v>
      </c>
      <c r="H2803" s="37" t="n">
        <f aca="false">H2802*EXP(-G2802*(F2803-F2802))</f>
        <v>0.643311881011552</v>
      </c>
      <c r="I2803" s="38" t="n">
        <f aca="false">H2802-H2803</f>
        <v>8.34838484701228E-005</v>
      </c>
      <c r="J2803" s="39" t="n">
        <f aca="false">INDEX('Default Prob'!$C$3:$C$20, _xlfn.IFNA(MATCH(F2803, 'Default Prob'!$B$3:$B$20, 1), 1))</f>
        <v>6E-005</v>
      </c>
      <c r="K2803" s="40" t="n">
        <f aca="false">1/((1+J2803)^F2803)</f>
        <v>0.999357597370305</v>
      </c>
      <c r="L2803" s="41" t="n">
        <f aca="false">IF(AND(D2803, A2803 &lt;= $G$2), $D$5*$D$2*(A2803-E2803)/365.25, 0)</f>
        <v>0</v>
      </c>
      <c r="M2803" s="41" t="n">
        <f aca="false">IF(A2803&lt;=$G$2, $D$5*$D$2*(A2803-E2803)/365.25, 0)</f>
        <v>0</v>
      </c>
      <c r="N2803" s="42" t="n">
        <f aca="false">(L2803*H2803 + M2803*I2803) * K2803</f>
        <v>0</v>
      </c>
      <c r="O2803" s="43" t="n">
        <f aca="false">IF(A2803&lt;=$G$2, $D$2*(1-$D$3), 0)</f>
        <v>0</v>
      </c>
      <c r="P2803" s="44" t="n">
        <f aca="false">O2803*I2803*K2803</f>
        <v>0</v>
      </c>
    </row>
    <row r="2804" customFormat="false" ht="15" hidden="false" customHeight="false" outlineLevel="0" collapsed="false">
      <c r="A2804" s="4" t="n">
        <f aca="false">WORKDAY(A2803, 1)</f>
        <v>47807</v>
      </c>
      <c r="B2804" s="33" t="n">
        <f aca="false">DATE(2000, MONTH(A2804), DAY(A2804))</f>
        <v>36850</v>
      </c>
      <c r="C2804" s="33" t="n">
        <f aca="false">VLOOKUP(B2804, $R$9:$S$13, 2)</f>
        <v>36880</v>
      </c>
      <c r="D2804" s="34" t="n">
        <f aca="false">IF(OR(C2804=B2804, AND(C2804&lt;&gt;C2803, C2803&gt;B2803)), 1, 0)</f>
        <v>0</v>
      </c>
      <c r="E2804" s="4" t="n">
        <f aca="false" t="array" ref="E2804:E2804">INDEX($A$9:A2803, MAX(IF($D$9:D2803=1, ROW(D$9:$D2803)-ROW($D$9)+1, 0)))</f>
        <v>47746</v>
      </c>
      <c r="F2804" s="36" t="n">
        <f aca="false">(A2804-$A$2)/365.25</f>
        <v>10.7132101300479</v>
      </c>
      <c r="G2804" s="37" t="n">
        <f aca="false">INDEX('Default Prob'!$P$5:$P$14,MIN(1+_xlfn.IFNA(MATCH(F2804,'Default Prob'!$F$5:$F$14,1),0),COUNT('Default Prob'!$P$5:$P$14)))</f>
        <v>0.0473961358254833</v>
      </c>
      <c r="H2804" s="37" t="n">
        <f aca="false">H2803*EXP(-G2803*(F2804-F2803))</f>
        <v>0.64322840799554</v>
      </c>
      <c r="I2804" s="38" t="n">
        <f aca="false">H2803-H2804</f>
        <v>8.34730160125252E-005</v>
      </c>
      <c r="J2804" s="39" t="n">
        <f aca="false">INDEX('Default Prob'!$C$3:$C$20, _xlfn.IFNA(MATCH(F2804, 'Default Prob'!$B$3:$B$20, 1), 1))</f>
        <v>6E-005</v>
      </c>
      <c r="K2804" s="40" t="n">
        <f aca="false">1/((1+J2804)^F2804)</f>
        <v>0.999357433209724</v>
      </c>
      <c r="L2804" s="41" t="n">
        <f aca="false">IF(AND(D2804, A2804 &lt;= $G$2), $D$5*$D$2*(A2804-E2804)/365.25, 0)</f>
        <v>0</v>
      </c>
      <c r="M2804" s="41" t="n">
        <f aca="false">IF(A2804&lt;=$G$2, $D$5*$D$2*(A2804-E2804)/365.25, 0)</f>
        <v>0</v>
      </c>
      <c r="N2804" s="42" t="n">
        <f aca="false">(L2804*H2804 + M2804*I2804) * K2804</f>
        <v>0</v>
      </c>
      <c r="O2804" s="43" t="n">
        <f aca="false">IF(A2804&lt;=$G$2, $D$2*(1-$D$3), 0)</f>
        <v>0</v>
      </c>
      <c r="P2804" s="44" t="n">
        <f aca="false">O2804*I2804*K2804</f>
        <v>0</v>
      </c>
    </row>
    <row r="2805" customFormat="false" ht="15" hidden="false" customHeight="false" outlineLevel="0" collapsed="false">
      <c r="A2805" s="4" t="n">
        <f aca="false">WORKDAY(A2804, 1)</f>
        <v>47808</v>
      </c>
      <c r="B2805" s="33" t="n">
        <f aca="false">DATE(2000, MONTH(A2805), DAY(A2805))</f>
        <v>36851</v>
      </c>
      <c r="C2805" s="33" t="n">
        <f aca="false">VLOOKUP(B2805, $R$9:$S$13, 2)</f>
        <v>36880</v>
      </c>
      <c r="D2805" s="34" t="n">
        <f aca="false">IF(OR(C2805=B2805, AND(C2805&lt;&gt;C2804, C2804&gt;B2804)), 1, 0)</f>
        <v>0</v>
      </c>
      <c r="E2805" s="4" t="n">
        <f aca="false" t="array" ref="E2805:E2805">INDEX($A$9:A2804, MAX(IF($D$9:D2804=1, ROW(D$9:$D2804)-ROW($D$9)+1, 0)))</f>
        <v>47746</v>
      </c>
      <c r="F2805" s="36" t="n">
        <f aca="false">(A2805-$A$2)/365.25</f>
        <v>10.715947980835</v>
      </c>
      <c r="G2805" s="37" t="n">
        <f aca="false">INDEX('Default Prob'!$P$5:$P$14,MIN(1+_xlfn.IFNA(MATCH(F2805,'Default Prob'!$F$5:$F$14,1),0),COUNT('Default Prob'!$P$5:$P$14)))</f>
        <v>0.0473961358254833</v>
      </c>
      <c r="H2805" s="37" t="n">
        <f aca="false">H2804*EXP(-G2804*(F2805-F2804))</f>
        <v>0.643144945810579</v>
      </c>
      <c r="I2805" s="38" t="n">
        <f aca="false">H2804-H2805</f>
        <v>8.3462184960581E-005</v>
      </c>
      <c r="J2805" s="39" t="n">
        <f aca="false">INDEX('Default Prob'!$C$3:$C$20, _xlfn.IFNA(MATCH(F2805, 'Default Prob'!$B$3:$B$20, 1), 1))</f>
        <v>6E-005</v>
      </c>
      <c r="K2805" s="40" t="n">
        <f aca="false">1/((1+J2805)^F2805)</f>
        <v>0.99935726904917</v>
      </c>
      <c r="L2805" s="41" t="n">
        <f aca="false">IF(AND(D2805, A2805 &lt;= $G$2), $D$5*$D$2*(A2805-E2805)/365.25, 0)</f>
        <v>0</v>
      </c>
      <c r="M2805" s="41" t="n">
        <f aca="false">IF(A2805&lt;=$G$2, $D$5*$D$2*(A2805-E2805)/365.25, 0)</f>
        <v>0</v>
      </c>
      <c r="N2805" s="42" t="n">
        <f aca="false">(L2805*H2805 + M2805*I2805) * K2805</f>
        <v>0</v>
      </c>
      <c r="O2805" s="43" t="n">
        <f aca="false">IF(A2805&lt;=$G$2, $D$2*(1-$D$3), 0)</f>
        <v>0</v>
      </c>
      <c r="P2805" s="44" t="n">
        <f aca="false">O2805*I2805*K2805</f>
        <v>0</v>
      </c>
    </row>
    <row r="2806" customFormat="false" ht="15" hidden="false" customHeight="false" outlineLevel="0" collapsed="false">
      <c r="A2806" s="4" t="n">
        <f aca="false">WORKDAY(A2805, 1)</f>
        <v>47809</v>
      </c>
      <c r="B2806" s="33" t="n">
        <f aca="false">DATE(2000, MONTH(A2806), DAY(A2806))</f>
        <v>36852</v>
      </c>
      <c r="C2806" s="33" t="n">
        <f aca="false">VLOOKUP(B2806, $R$9:$S$13, 2)</f>
        <v>36880</v>
      </c>
      <c r="D2806" s="34" t="n">
        <f aca="false">IF(OR(C2806=B2806, AND(C2806&lt;&gt;C2805, C2805&gt;B2805)), 1, 0)</f>
        <v>0</v>
      </c>
      <c r="E2806" s="4" t="n">
        <f aca="false" t="array" ref="E2806:E2806">INDEX($A$9:A2805, MAX(IF($D$9:D2805=1, ROW(D$9:$D2805)-ROW($D$9)+1, 0)))</f>
        <v>47746</v>
      </c>
      <c r="F2806" s="36" t="n">
        <f aca="false">(A2806-$A$2)/365.25</f>
        <v>10.7186858316222</v>
      </c>
      <c r="G2806" s="37" t="n">
        <f aca="false">INDEX('Default Prob'!$P$5:$P$14,MIN(1+_xlfn.IFNA(MATCH(F2806,'Default Prob'!$F$5:$F$14,1),0),COUNT('Default Prob'!$P$5:$P$14)))</f>
        <v>0.0473961358254833</v>
      </c>
      <c r="H2806" s="37" t="n">
        <f aca="false">H2805*EXP(-G2805*(F2806-F2805))</f>
        <v>0.643061494455265</v>
      </c>
      <c r="I2806" s="38" t="n">
        <f aca="false">H2805-H2806</f>
        <v>8.34513553139571E-005</v>
      </c>
      <c r="J2806" s="39" t="n">
        <f aca="false">INDEX('Default Prob'!$C$3:$C$20, _xlfn.IFNA(MATCH(F2806, 'Default Prob'!$B$3:$B$20, 1), 1))</f>
        <v>6E-005</v>
      </c>
      <c r="K2806" s="40" t="n">
        <f aca="false">1/((1+J2806)^F2806)</f>
        <v>0.999357104888643</v>
      </c>
      <c r="L2806" s="41" t="n">
        <f aca="false">IF(AND(D2806, A2806 &lt;= $G$2), $D$5*$D$2*(A2806-E2806)/365.25, 0)</f>
        <v>0</v>
      </c>
      <c r="M2806" s="41" t="n">
        <f aca="false">IF(A2806&lt;=$G$2, $D$5*$D$2*(A2806-E2806)/365.25, 0)</f>
        <v>0</v>
      </c>
      <c r="N2806" s="42" t="n">
        <f aca="false">(L2806*H2806 + M2806*I2806) * K2806</f>
        <v>0</v>
      </c>
      <c r="O2806" s="43" t="n">
        <f aca="false">IF(A2806&lt;=$G$2, $D$2*(1-$D$3), 0)</f>
        <v>0</v>
      </c>
      <c r="P2806" s="44" t="n">
        <f aca="false">O2806*I2806*K2806</f>
        <v>0</v>
      </c>
    </row>
    <row r="2807" customFormat="false" ht="15" hidden="false" customHeight="false" outlineLevel="0" collapsed="false">
      <c r="A2807" s="4" t="n">
        <f aca="false">WORKDAY(A2806, 1)</f>
        <v>47812</v>
      </c>
      <c r="B2807" s="33" t="n">
        <f aca="false">DATE(2000, MONTH(A2807), DAY(A2807))</f>
        <v>36855</v>
      </c>
      <c r="C2807" s="33" t="n">
        <f aca="false">VLOOKUP(B2807, $R$9:$S$13, 2)</f>
        <v>36880</v>
      </c>
      <c r="D2807" s="34" t="n">
        <f aca="false">IF(OR(C2807=B2807, AND(C2807&lt;&gt;C2806, C2806&gt;B2806)), 1, 0)</f>
        <v>0</v>
      </c>
      <c r="E2807" s="4" t="n">
        <f aca="false" t="array" ref="E2807:E2807">INDEX($A$9:A2806, MAX(IF($D$9:D2806=1, ROW(D$9:$D2806)-ROW($D$9)+1, 0)))</f>
        <v>47746</v>
      </c>
      <c r="F2807" s="36" t="n">
        <f aca="false">(A2807-$A$2)/365.25</f>
        <v>10.7268993839836</v>
      </c>
      <c r="G2807" s="37" t="n">
        <f aca="false">INDEX('Default Prob'!$P$5:$P$14,MIN(1+_xlfn.IFNA(MATCH(F2807,'Default Prob'!$F$5:$F$14,1),0),COUNT('Default Prob'!$P$5:$P$14)))</f>
        <v>0.0473961358254833</v>
      </c>
      <c r="H2807" s="37" t="n">
        <f aca="false">H2806*EXP(-G2806*(F2807-F2806))</f>
        <v>0.642811205353151</v>
      </c>
      <c r="I2807" s="38" t="n">
        <f aca="false">H2806-H2807</f>
        <v>0.000250289102113888</v>
      </c>
      <c r="J2807" s="39" t="n">
        <f aca="false">INDEX('Default Prob'!$C$3:$C$20, _xlfn.IFNA(MATCH(F2807, 'Default Prob'!$B$3:$B$20, 1), 1))</f>
        <v>6E-005</v>
      </c>
      <c r="K2807" s="40" t="n">
        <f aca="false">1/((1+J2807)^F2807)</f>
        <v>0.999356612407225</v>
      </c>
      <c r="L2807" s="41" t="n">
        <f aca="false">IF(AND(D2807, A2807 &lt;= $G$2), $D$5*$D$2*(A2807-E2807)/365.25, 0)</f>
        <v>0</v>
      </c>
      <c r="M2807" s="41" t="n">
        <f aca="false">IF(A2807&lt;=$G$2, $D$5*$D$2*(A2807-E2807)/365.25, 0)</f>
        <v>0</v>
      </c>
      <c r="N2807" s="42" t="n">
        <f aca="false">(L2807*H2807 + M2807*I2807) * K2807</f>
        <v>0</v>
      </c>
      <c r="O2807" s="43" t="n">
        <f aca="false">IF(A2807&lt;=$G$2, $D$2*(1-$D$3), 0)</f>
        <v>0</v>
      </c>
      <c r="P2807" s="44" t="n">
        <f aca="false">O2807*I2807*K2807</f>
        <v>0</v>
      </c>
    </row>
    <row r="2808" customFormat="false" ht="15" hidden="false" customHeight="false" outlineLevel="0" collapsed="false">
      <c r="A2808" s="4" t="n">
        <f aca="false">WORKDAY(A2807, 1)</f>
        <v>47813</v>
      </c>
      <c r="B2808" s="33" t="n">
        <f aca="false">DATE(2000, MONTH(A2808), DAY(A2808))</f>
        <v>36856</v>
      </c>
      <c r="C2808" s="33" t="n">
        <f aca="false">VLOOKUP(B2808, $R$9:$S$13, 2)</f>
        <v>36880</v>
      </c>
      <c r="D2808" s="34" t="n">
        <f aca="false">IF(OR(C2808=B2808, AND(C2808&lt;&gt;C2807, C2807&gt;B2807)), 1, 0)</f>
        <v>0</v>
      </c>
      <c r="E2808" s="4" t="n">
        <f aca="false" t="array" ref="E2808:E2808">INDEX($A$9:A2807, MAX(IF($D$9:D2807=1, ROW(D$9:$D2807)-ROW($D$9)+1, 0)))</f>
        <v>47746</v>
      </c>
      <c r="F2808" s="36" t="n">
        <f aca="false">(A2808-$A$2)/365.25</f>
        <v>10.7296372347707</v>
      </c>
      <c r="G2808" s="37" t="n">
        <f aca="false">INDEX('Default Prob'!$P$5:$P$14,MIN(1+_xlfn.IFNA(MATCH(F2808,'Default Prob'!$F$5:$F$14,1),0),COUNT('Default Prob'!$P$5:$P$14)))</f>
        <v>0.0473961358254833</v>
      </c>
      <c r="H2808" s="37" t="n">
        <f aca="false">H2807*EXP(-G2807*(F2808-F2807))</f>
        <v>0.642727797302373</v>
      </c>
      <c r="I2808" s="38" t="n">
        <f aca="false">H2807-H2808</f>
        <v>8.34080507778889E-005</v>
      </c>
      <c r="J2808" s="39" t="n">
        <f aca="false">INDEX('Default Prob'!$C$3:$C$20, _xlfn.IFNA(MATCH(F2808, 'Default Prob'!$B$3:$B$20, 1), 1))</f>
        <v>6E-005</v>
      </c>
      <c r="K2808" s="40" t="n">
        <f aca="false">1/((1+J2808)^F2808)</f>
        <v>0.999356448246805</v>
      </c>
      <c r="L2808" s="41" t="n">
        <f aca="false">IF(AND(D2808, A2808 &lt;= $G$2), $D$5*$D$2*(A2808-E2808)/365.25, 0)</f>
        <v>0</v>
      </c>
      <c r="M2808" s="41" t="n">
        <f aca="false">IF(A2808&lt;=$G$2, $D$5*$D$2*(A2808-E2808)/365.25, 0)</f>
        <v>0</v>
      </c>
      <c r="N2808" s="42" t="n">
        <f aca="false">(L2808*H2808 + M2808*I2808) * K2808</f>
        <v>0</v>
      </c>
      <c r="O2808" s="43" t="n">
        <f aca="false">IF(A2808&lt;=$G$2, $D$2*(1-$D$3), 0)</f>
        <v>0</v>
      </c>
      <c r="P2808" s="44" t="n">
        <f aca="false">O2808*I2808*K2808</f>
        <v>0</v>
      </c>
    </row>
    <row r="2809" customFormat="false" ht="15" hidden="false" customHeight="false" outlineLevel="0" collapsed="false">
      <c r="A2809" s="4" t="n">
        <f aca="false">WORKDAY(A2808, 1)</f>
        <v>47814</v>
      </c>
      <c r="B2809" s="33" t="n">
        <f aca="false">DATE(2000, MONTH(A2809), DAY(A2809))</f>
        <v>36857</v>
      </c>
      <c r="C2809" s="33" t="n">
        <f aca="false">VLOOKUP(B2809, $R$9:$S$13, 2)</f>
        <v>36880</v>
      </c>
      <c r="D2809" s="34" t="n">
        <f aca="false">IF(OR(C2809=B2809, AND(C2809&lt;&gt;C2808, C2808&gt;B2808)), 1, 0)</f>
        <v>0</v>
      </c>
      <c r="E2809" s="4" t="n">
        <f aca="false" t="array" ref="E2809:E2809">INDEX($A$9:A2808, MAX(IF($D$9:D2808=1, ROW(D$9:$D2808)-ROW($D$9)+1, 0)))</f>
        <v>47746</v>
      </c>
      <c r="F2809" s="36" t="n">
        <f aca="false">(A2809-$A$2)/365.25</f>
        <v>10.7323750855578</v>
      </c>
      <c r="G2809" s="37" t="n">
        <f aca="false">INDEX('Default Prob'!$P$5:$P$14,MIN(1+_xlfn.IFNA(MATCH(F2809,'Default Prob'!$F$5:$F$14,1),0),COUNT('Default Prob'!$P$5:$P$14)))</f>
        <v>0.0473961358254833</v>
      </c>
      <c r="H2809" s="37" t="n">
        <f aca="false">H2808*EXP(-G2808*(F2809-F2808))</f>
        <v>0.642644400074218</v>
      </c>
      <c r="I2809" s="38" t="n">
        <f aca="false">H2808-H2809</f>
        <v>8.33972281556461E-005</v>
      </c>
      <c r="J2809" s="39" t="n">
        <f aca="false">INDEX('Default Prob'!$C$3:$C$20, _xlfn.IFNA(MATCH(F2809, 'Default Prob'!$B$3:$B$20, 1), 1))</f>
        <v>6E-005</v>
      </c>
      <c r="K2809" s="40" t="n">
        <f aca="false">1/((1+J2809)^F2809)</f>
        <v>0.999356284086413</v>
      </c>
      <c r="L2809" s="41" t="n">
        <f aca="false">IF(AND(D2809, A2809 &lt;= $G$2), $D$5*$D$2*(A2809-E2809)/365.25, 0)</f>
        <v>0</v>
      </c>
      <c r="M2809" s="41" t="n">
        <f aca="false">IF(A2809&lt;=$G$2, $D$5*$D$2*(A2809-E2809)/365.25, 0)</f>
        <v>0</v>
      </c>
      <c r="N2809" s="42" t="n">
        <f aca="false">(L2809*H2809 + M2809*I2809) * K2809</f>
        <v>0</v>
      </c>
      <c r="O2809" s="43" t="n">
        <f aca="false">IF(A2809&lt;=$G$2, $D$2*(1-$D$3), 0)</f>
        <v>0</v>
      </c>
      <c r="P2809" s="44" t="n">
        <f aca="false">O2809*I2809*K2809</f>
        <v>0</v>
      </c>
    </row>
    <row r="2810" customFormat="false" ht="15" hidden="false" customHeight="false" outlineLevel="0" collapsed="false">
      <c r="A2810" s="4" t="n">
        <f aca="false">WORKDAY(A2809, 1)</f>
        <v>47815</v>
      </c>
      <c r="B2810" s="33" t="n">
        <f aca="false">DATE(2000, MONTH(A2810), DAY(A2810))</f>
        <v>36858</v>
      </c>
      <c r="C2810" s="33" t="n">
        <f aca="false">VLOOKUP(B2810, $R$9:$S$13, 2)</f>
        <v>36880</v>
      </c>
      <c r="D2810" s="34" t="n">
        <f aca="false">IF(OR(C2810=B2810, AND(C2810&lt;&gt;C2809, C2809&gt;B2809)), 1, 0)</f>
        <v>0</v>
      </c>
      <c r="E2810" s="4" t="n">
        <f aca="false" t="array" ref="E2810:E2810">INDEX($A$9:A2809, MAX(IF($D$9:D2809=1, ROW(D$9:$D2809)-ROW($D$9)+1, 0)))</f>
        <v>47746</v>
      </c>
      <c r="F2810" s="36" t="n">
        <f aca="false">(A2810-$A$2)/365.25</f>
        <v>10.735112936345</v>
      </c>
      <c r="G2810" s="37" t="n">
        <f aca="false">INDEX('Default Prob'!$P$5:$P$14,MIN(1+_xlfn.IFNA(MATCH(F2810,'Default Prob'!$F$5:$F$14,1),0),COUNT('Default Prob'!$P$5:$P$14)))</f>
        <v>0.0473961358254833</v>
      </c>
      <c r="H2810" s="37" t="n">
        <f aca="false">H2809*EXP(-G2809*(F2810-F2809))</f>
        <v>0.64256101366728</v>
      </c>
      <c r="I2810" s="38" t="n">
        <f aca="false">H2809-H2810</f>
        <v>8.33864069375023E-005</v>
      </c>
      <c r="J2810" s="39" t="n">
        <f aca="false">INDEX('Default Prob'!$C$3:$C$20, _xlfn.IFNA(MATCH(F2810, 'Default Prob'!$B$3:$B$20, 1), 1))</f>
        <v>6E-005</v>
      </c>
      <c r="K2810" s="40" t="n">
        <f aca="false">1/((1+J2810)^F2810)</f>
        <v>0.999356119926048</v>
      </c>
      <c r="L2810" s="41" t="n">
        <f aca="false">IF(AND(D2810, A2810 &lt;= $G$2), $D$5*$D$2*(A2810-E2810)/365.25, 0)</f>
        <v>0</v>
      </c>
      <c r="M2810" s="41" t="n">
        <f aca="false">IF(A2810&lt;=$G$2, $D$5*$D$2*(A2810-E2810)/365.25, 0)</f>
        <v>0</v>
      </c>
      <c r="N2810" s="42" t="n">
        <f aca="false">(L2810*H2810 + M2810*I2810) * K2810</f>
        <v>0</v>
      </c>
      <c r="O2810" s="43" t="n">
        <f aca="false">IF(A2810&lt;=$G$2, $D$2*(1-$D$3), 0)</f>
        <v>0</v>
      </c>
      <c r="P2810" s="44" t="n">
        <f aca="false">O2810*I2810*K2810</f>
        <v>0</v>
      </c>
    </row>
    <row r="2811" customFormat="false" ht="15" hidden="false" customHeight="false" outlineLevel="0" collapsed="false">
      <c r="A2811" s="4" t="n">
        <f aca="false">WORKDAY(A2810, 1)</f>
        <v>47816</v>
      </c>
      <c r="B2811" s="33" t="n">
        <f aca="false">DATE(2000, MONTH(A2811), DAY(A2811))</f>
        <v>36859</v>
      </c>
      <c r="C2811" s="33" t="n">
        <f aca="false">VLOOKUP(B2811, $R$9:$S$13, 2)</f>
        <v>36880</v>
      </c>
      <c r="D2811" s="34" t="n">
        <f aca="false">IF(OR(C2811=B2811, AND(C2811&lt;&gt;C2810, C2810&gt;B2810)), 1, 0)</f>
        <v>0</v>
      </c>
      <c r="E2811" s="4" t="n">
        <f aca="false" t="array" ref="E2811:E2811">INDEX($A$9:A2810, MAX(IF($D$9:D2810=1, ROW(D$9:$D2810)-ROW($D$9)+1, 0)))</f>
        <v>47746</v>
      </c>
      <c r="F2811" s="36" t="n">
        <f aca="false">(A2811-$A$2)/365.25</f>
        <v>10.7378507871321</v>
      </c>
      <c r="G2811" s="37" t="n">
        <f aca="false">INDEX('Default Prob'!$P$5:$P$14,MIN(1+_xlfn.IFNA(MATCH(F2811,'Default Prob'!$F$5:$F$14,1),0),COUNT('Default Prob'!$P$5:$P$14)))</f>
        <v>0.0473961358254833</v>
      </c>
      <c r="H2811" s="37" t="n">
        <f aca="false">H2810*EXP(-G2810*(F2811-F2810))</f>
        <v>0.642477638080157</v>
      </c>
      <c r="I2811" s="38" t="n">
        <f aca="false">H2810-H2811</f>
        <v>8.33755871235686E-005</v>
      </c>
      <c r="J2811" s="39" t="n">
        <f aca="false">INDEX('Default Prob'!$C$3:$C$20, _xlfn.IFNA(MATCH(F2811, 'Default Prob'!$B$3:$B$20, 1), 1))</f>
        <v>6E-005</v>
      </c>
      <c r="K2811" s="40" t="n">
        <f aca="false">1/((1+J2811)^F2811)</f>
        <v>0.99935595576571</v>
      </c>
      <c r="L2811" s="41" t="n">
        <f aca="false">IF(AND(D2811, A2811 &lt;= $G$2), $D$5*$D$2*(A2811-E2811)/365.25, 0)</f>
        <v>0</v>
      </c>
      <c r="M2811" s="41" t="n">
        <f aca="false">IF(A2811&lt;=$G$2, $D$5*$D$2*(A2811-E2811)/365.25, 0)</f>
        <v>0</v>
      </c>
      <c r="N2811" s="42" t="n">
        <f aca="false">(L2811*H2811 + M2811*I2811) * K2811</f>
        <v>0</v>
      </c>
      <c r="O2811" s="43" t="n">
        <f aca="false">IF(A2811&lt;=$G$2, $D$2*(1-$D$3), 0)</f>
        <v>0</v>
      </c>
      <c r="P2811" s="44" t="n">
        <f aca="false">O2811*I2811*K2811</f>
        <v>0</v>
      </c>
    </row>
    <row r="2812" customFormat="false" ht="15" hidden="false" customHeight="false" outlineLevel="0" collapsed="false">
      <c r="A2812" s="4" t="n">
        <f aca="false">WORKDAY(A2811, 1)</f>
        <v>47819</v>
      </c>
      <c r="B2812" s="33" t="n">
        <f aca="false">DATE(2000, MONTH(A2812), DAY(A2812))</f>
        <v>36862</v>
      </c>
      <c r="C2812" s="33" t="n">
        <f aca="false">VLOOKUP(B2812, $R$9:$S$13, 2)</f>
        <v>36880</v>
      </c>
      <c r="D2812" s="34" t="n">
        <f aca="false">IF(OR(C2812=B2812, AND(C2812&lt;&gt;C2811, C2811&gt;B2811)), 1, 0)</f>
        <v>0</v>
      </c>
      <c r="E2812" s="4" t="n">
        <f aca="false" t="array" ref="E2812:E2812">INDEX($A$9:A2811, MAX(IF($D$9:D2811=1, ROW(D$9:$D2811)-ROW($D$9)+1, 0)))</f>
        <v>47746</v>
      </c>
      <c r="F2812" s="36" t="n">
        <f aca="false">(A2812-$A$2)/365.25</f>
        <v>10.7460643394935</v>
      </c>
      <c r="G2812" s="37" t="n">
        <f aca="false">INDEX('Default Prob'!$P$5:$P$14,MIN(1+_xlfn.IFNA(MATCH(F2812,'Default Prob'!$F$5:$F$14,1),0),COUNT('Default Prob'!$P$5:$P$14)))</f>
        <v>0.0473961358254833</v>
      </c>
      <c r="H2812" s="37" t="n">
        <f aca="false">H2811*EXP(-G2811*(F2812-F2811))</f>
        <v>0.642227576223632</v>
      </c>
      <c r="I2812" s="38" t="n">
        <f aca="false">H2811-H2812</f>
        <v>0.000250061856525097</v>
      </c>
      <c r="J2812" s="39" t="n">
        <f aca="false">INDEX('Default Prob'!$C$3:$C$20, _xlfn.IFNA(MATCH(F2812, 'Default Prob'!$B$3:$B$20, 1), 1))</f>
        <v>6E-005</v>
      </c>
      <c r="K2812" s="40" t="n">
        <f aca="false">1/((1+J2812)^F2812)</f>
        <v>0.999355463284858</v>
      </c>
      <c r="L2812" s="41" t="n">
        <f aca="false">IF(AND(D2812, A2812 &lt;= $G$2), $D$5*$D$2*(A2812-E2812)/365.25, 0)</f>
        <v>0</v>
      </c>
      <c r="M2812" s="41" t="n">
        <f aca="false">IF(A2812&lt;=$G$2, $D$5*$D$2*(A2812-E2812)/365.25, 0)</f>
        <v>0</v>
      </c>
      <c r="N2812" s="42" t="n">
        <f aca="false">(L2812*H2812 + M2812*I2812) * K2812</f>
        <v>0</v>
      </c>
      <c r="O2812" s="43" t="n">
        <f aca="false">IF(A2812&lt;=$G$2, $D$2*(1-$D$3), 0)</f>
        <v>0</v>
      </c>
      <c r="P2812" s="44" t="n">
        <f aca="false">O2812*I2812*K2812</f>
        <v>0</v>
      </c>
    </row>
    <row r="2813" customFormat="false" ht="15" hidden="false" customHeight="false" outlineLevel="0" collapsed="false">
      <c r="A2813" s="4" t="n">
        <f aca="false">WORKDAY(A2812, 1)</f>
        <v>47820</v>
      </c>
      <c r="B2813" s="33" t="n">
        <f aca="false">DATE(2000, MONTH(A2813), DAY(A2813))</f>
        <v>36863</v>
      </c>
      <c r="C2813" s="33" t="n">
        <f aca="false">VLOOKUP(B2813, $R$9:$S$13, 2)</f>
        <v>36880</v>
      </c>
      <c r="D2813" s="34" t="n">
        <f aca="false">IF(OR(C2813=B2813, AND(C2813&lt;&gt;C2812, C2812&gt;B2812)), 1, 0)</f>
        <v>0</v>
      </c>
      <c r="E2813" s="4" t="n">
        <f aca="false" t="array" ref="E2813:E2813">INDEX($A$9:A2812, MAX(IF($D$9:D2812=1, ROW(D$9:$D2812)-ROW($D$9)+1, 0)))</f>
        <v>47746</v>
      </c>
      <c r="F2813" s="36" t="n">
        <f aca="false">(A2813-$A$2)/365.25</f>
        <v>10.7488021902806</v>
      </c>
      <c r="G2813" s="37" t="n">
        <f aca="false">INDEX('Default Prob'!$P$5:$P$14,MIN(1+_xlfn.IFNA(MATCH(F2813,'Default Prob'!$F$5:$F$14,1),0),COUNT('Default Prob'!$P$5:$P$14)))</f>
        <v>0.0473961358254833</v>
      </c>
      <c r="H2813" s="37" t="n">
        <f aca="false">H2812*EXP(-G2812*(F2813-F2812))</f>
        <v>0.642144243901727</v>
      </c>
      <c r="I2813" s="38" t="n">
        <f aca="false">H2812-H2813</f>
        <v>8.33323219050497E-005</v>
      </c>
      <c r="J2813" s="39" t="n">
        <f aca="false">INDEX('Default Prob'!$C$3:$C$20, _xlfn.IFNA(MATCH(F2813, 'Default Prob'!$B$3:$B$20, 1), 1))</f>
        <v>6E-005</v>
      </c>
      <c r="K2813" s="40" t="n">
        <f aca="false">1/((1+J2813)^F2813)</f>
        <v>0.999355299124627</v>
      </c>
      <c r="L2813" s="41" t="n">
        <f aca="false">IF(AND(D2813, A2813 &lt;= $G$2), $D$5*$D$2*(A2813-E2813)/365.25, 0)</f>
        <v>0</v>
      </c>
      <c r="M2813" s="41" t="n">
        <f aca="false">IF(A2813&lt;=$G$2, $D$5*$D$2*(A2813-E2813)/365.25, 0)</f>
        <v>0</v>
      </c>
      <c r="N2813" s="42" t="n">
        <f aca="false">(L2813*H2813 + M2813*I2813) * K2813</f>
        <v>0</v>
      </c>
      <c r="O2813" s="43" t="n">
        <f aca="false">IF(A2813&lt;=$G$2, $D$2*(1-$D$3), 0)</f>
        <v>0</v>
      </c>
      <c r="P2813" s="44" t="n">
        <f aca="false">O2813*I2813*K2813</f>
        <v>0</v>
      </c>
    </row>
    <row r="2814" customFormat="false" ht="15" hidden="false" customHeight="false" outlineLevel="0" collapsed="false">
      <c r="A2814" s="4" t="n">
        <f aca="false">WORKDAY(A2813, 1)</f>
        <v>47821</v>
      </c>
      <c r="B2814" s="33" t="n">
        <f aca="false">DATE(2000, MONTH(A2814), DAY(A2814))</f>
        <v>36864</v>
      </c>
      <c r="C2814" s="33" t="n">
        <f aca="false">VLOOKUP(B2814, $R$9:$S$13, 2)</f>
        <v>36880</v>
      </c>
      <c r="D2814" s="34" t="n">
        <f aca="false">IF(OR(C2814=B2814, AND(C2814&lt;&gt;C2813, C2813&gt;B2813)), 1, 0)</f>
        <v>0</v>
      </c>
      <c r="E2814" s="4" t="n">
        <f aca="false" t="array" ref="E2814:E2814">INDEX($A$9:A2813, MAX(IF($D$9:D2813=1, ROW(D$9:$D2813)-ROW($D$9)+1, 0)))</f>
        <v>47746</v>
      </c>
      <c r="F2814" s="36" t="n">
        <f aca="false">(A2814-$A$2)/365.25</f>
        <v>10.7515400410678</v>
      </c>
      <c r="G2814" s="37" t="n">
        <f aca="false">INDEX('Default Prob'!$P$5:$P$14,MIN(1+_xlfn.IFNA(MATCH(F2814,'Default Prob'!$F$5:$F$14,1),0),COUNT('Default Prob'!$P$5:$P$14)))</f>
        <v>0.0473961358254833</v>
      </c>
      <c r="H2814" s="37" t="n">
        <f aca="false">H2813*EXP(-G2813*(F2814-F2813))</f>
        <v>0.642060922392618</v>
      </c>
      <c r="I2814" s="38" t="n">
        <f aca="false">H2813-H2814</f>
        <v>8.33215091088357E-005</v>
      </c>
      <c r="J2814" s="39" t="n">
        <f aca="false">INDEX('Default Prob'!$C$3:$C$20, _xlfn.IFNA(MATCH(F2814, 'Default Prob'!$B$3:$B$20, 1), 1))</f>
        <v>6E-005</v>
      </c>
      <c r="K2814" s="40" t="n">
        <f aca="false">1/((1+J2814)^F2814)</f>
        <v>0.999355134964424</v>
      </c>
      <c r="L2814" s="41" t="n">
        <f aca="false">IF(AND(D2814, A2814 &lt;= $G$2), $D$5*$D$2*(A2814-E2814)/365.25, 0)</f>
        <v>0</v>
      </c>
      <c r="M2814" s="41" t="n">
        <f aca="false">IF(A2814&lt;=$G$2, $D$5*$D$2*(A2814-E2814)/365.25, 0)</f>
        <v>0</v>
      </c>
      <c r="N2814" s="42" t="n">
        <f aca="false">(L2814*H2814 + M2814*I2814) * K2814</f>
        <v>0</v>
      </c>
      <c r="O2814" s="43" t="n">
        <f aca="false">IF(A2814&lt;=$G$2, $D$2*(1-$D$3), 0)</f>
        <v>0</v>
      </c>
      <c r="P2814" s="44" t="n">
        <f aca="false">O2814*I2814*K2814</f>
        <v>0</v>
      </c>
    </row>
    <row r="2815" customFormat="false" ht="15" hidden="false" customHeight="false" outlineLevel="0" collapsed="false">
      <c r="A2815" s="4" t="n">
        <f aca="false">WORKDAY(A2814, 1)</f>
        <v>47822</v>
      </c>
      <c r="B2815" s="33" t="n">
        <f aca="false">DATE(2000, MONTH(A2815), DAY(A2815))</f>
        <v>36865</v>
      </c>
      <c r="C2815" s="33" t="n">
        <f aca="false">VLOOKUP(B2815, $R$9:$S$13, 2)</f>
        <v>36880</v>
      </c>
      <c r="D2815" s="34" t="n">
        <f aca="false">IF(OR(C2815=B2815, AND(C2815&lt;&gt;C2814, C2814&gt;B2814)), 1, 0)</f>
        <v>0</v>
      </c>
      <c r="E2815" s="4" t="n">
        <f aca="false" t="array" ref="E2815:E2815">INDEX($A$9:A2814, MAX(IF($D$9:D2814=1, ROW(D$9:$D2814)-ROW($D$9)+1, 0)))</f>
        <v>47746</v>
      </c>
      <c r="F2815" s="36" t="n">
        <f aca="false">(A2815-$A$2)/365.25</f>
        <v>10.7542778918549</v>
      </c>
      <c r="G2815" s="37" t="n">
        <f aca="false">INDEX('Default Prob'!$P$5:$P$14,MIN(1+_xlfn.IFNA(MATCH(F2815,'Default Prob'!$F$5:$F$14,1),0),COUNT('Default Prob'!$P$5:$P$14)))</f>
        <v>0.0473961358254833</v>
      </c>
      <c r="H2815" s="37" t="n">
        <f aca="false">H2814*EXP(-G2814*(F2815-F2814))</f>
        <v>0.641977611694902</v>
      </c>
      <c r="I2815" s="38" t="n">
        <f aca="false">H2814-H2815</f>
        <v>8.33106977158327E-005</v>
      </c>
      <c r="J2815" s="39" t="n">
        <f aca="false">INDEX('Default Prob'!$C$3:$C$20, _xlfn.IFNA(MATCH(F2815, 'Default Prob'!$B$3:$B$20, 1), 1))</f>
        <v>6E-005</v>
      </c>
      <c r="K2815" s="40" t="n">
        <f aca="false">1/((1+J2815)^F2815)</f>
        <v>0.999354970804248</v>
      </c>
      <c r="L2815" s="41" t="n">
        <f aca="false">IF(AND(D2815, A2815 &lt;= $G$2), $D$5*$D$2*(A2815-E2815)/365.25, 0)</f>
        <v>0</v>
      </c>
      <c r="M2815" s="41" t="n">
        <f aca="false">IF(A2815&lt;=$G$2, $D$5*$D$2*(A2815-E2815)/365.25, 0)</f>
        <v>0</v>
      </c>
      <c r="N2815" s="42" t="n">
        <f aca="false">(L2815*H2815 + M2815*I2815) * K2815</f>
        <v>0</v>
      </c>
      <c r="O2815" s="43" t="n">
        <f aca="false">IF(A2815&lt;=$G$2, $D$2*(1-$D$3), 0)</f>
        <v>0</v>
      </c>
      <c r="P2815" s="44" t="n">
        <f aca="false">O2815*I2815*K2815</f>
        <v>0</v>
      </c>
    </row>
    <row r="2816" customFormat="false" ht="15" hidden="false" customHeight="false" outlineLevel="0" collapsed="false">
      <c r="A2816" s="4" t="n">
        <f aca="false">WORKDAY(A2815, 1)</f>
        <v>47823</v>
      </c>
      <c r="B2816" s="33" t="n">
        <f aca="false">DATE(2000, MONTH(A2816), DAY(A2816))</f>
        <v>36866</v>
      </c>
      <c r="C2816" s="33" t="n">
        <f aca="false">VLOOKUP(B2816, $R$9:$S$13, 2)</f>
        <v>36880</v>
      </c>
      <c r="D2816" s="34" t="n">
        <f aca="false">IF(OR(C2816=B2816, AND(C2816&lt;&gt;C2815, C2815&gt;B2815)), 1, 0)</f>
        <v>0</v>
      </c>
      <c r="E2816" s="4" t="n">
        <f aca="false" t="array" ref="E2816:E2816">INDEX($A$9:A2815, MAX(IF($D$9:D2815=1, ROW(D$9:$D2815)-ROW($D$9)+1, 0)))</f>
        <v>47746</v>
      </c>
      <c r="F2816" s="36" t="n">
        <f aca="false">(A2816-$A$2)/365.25</f>
        <v>10.757015742642</v>
      </c>
      <c r="G2816" s="37" t="n">
        <f aca="false">INDEX('Default Prob'!$P$5:$P$14,MIN(1+_xlfn.IFNA(MATCH(F2816,'Default Prob'!$F$5:$F$14,1),0),COUNT('Default Prob'!$P$5:$P$14)))</f>
        <v>0.0473961358254833</v>
      </c>
      <c r="H2816" s="37" t="n">
        <f aca="false">H2815*EXP(-G2815*(F2816-F2815))</f>
        <v>0.641894311807176</v>
      </c>
      <c r="I2816" s="38" t="n">
        <f aca="false">H2815-H2816</f>
        <v>8.32998877253743E-005</v>
      </c>
      <c r="J2816" s="39" t="n">
        <f aca="false">INDEX('Default Prob'!$C$3:$C$20, _xlfn.IFNA(MATCH(F2816, 'Default Prob'!$B$3:$B$20, 1), 1))</f>
        <v>6E-005</v>
      </c>
      <c r="K2816" s="40" t="n">
        <f aca="false">1/((1+J2816)^F2816)</f>
        <v>0.999354806644098</v>
      </c>
      <c r="L2816" s="41" t="n">
        <f aca="false">IF(AND(D2816, A2816 &lt;= $G$2), $D$5*$D$2*(A2816-E2816)/365.25, 0)</f>
        <v>0</v>
      </c>
      <c r="M2816" s="41" t="n">
        <f aca="false">IF(A2816&lt;=$G$2, $D$5*$D$2*(A2816-E2816)/365.25, 0)</f>
        <v>0</v>
      </c>
      <c r="N2816" s="42" t="n">
        <f aca="false">(L2816*H2816 + M2816*I2816) * K2816</f>
        <v>0</v>
      </c>
      <c r="O2816" s="43" t="n">
        <f aca="false">IF(A2816&lt;=$G$2, $D$2*(1-$D$3), 0)</f>
        <v>0</v>
      </c>
      <c r="P2816" s="44" t="n">
        <f aca="false">O2816*I2816*K2816</f>
        <v>0</v>
      </c>
    </row>
    <row r="2817" customFormat="false" ht="15" hidden="false" customHeight="false" outlineLevel="0" collapsed="false">
      <c r="A2817" s="4" t="n">
        <f aca="false">WORKDAY(A2816, 1)</f>
        <v>47826</v>
      </c>
      <c r="B2817" s="33" t="n">
        <f aca="false">DATE(2000, MONTH(A2817), DAY(A2817))</f>
        <v>36869</v>
      </c>
      <c r="C2817" s="33" t="n">
        <f aca="false">VLOOKUP(B2817, $R$9:$S$13, 2)</f>
        <v>36880</v>
      </c>
      <c r="D2817" s="34" t="n">
        <f aca="false">IF(OR(C2817=B2817, AND(C2817&lt;&gt;C2816, C2816&gt;B2816)), 1, 0)</f>
        <v>0</v>
      </c>
      <c r="E2817" s="4" t="n">
        <f aca="false" t="array" ref="E2817:E2817">INDEX($A$9:A2816, MAX(IF($D$9:D2816=1, ROW(D$9:$D2816)-ROW($D$9)+1, 0)))</f>
        <v>47746</v>
      </c>
      <c r="F2817" s="36" t="n">
        <f aca="false">(A2817-$A$2)/365.25</f>
        <v>10.7652292950034</v>
      </c>
      <c r="G2817" s="37" t="n">
        <f aca="false">INDEX('Default Prob'!$P$5:$P$14,MIN(1+_xlfn.IFNA(MATCH(F2817,'Default Prob'!$F$5:$F$14,1),0),COUNT('Default Prob'!$P$5:$P$14)))</f>
        <v>0.0473961358254833</v>
      </c>
      <c r="H2817" s="37" t="n">
        <f aca="false">H2816*EXP(-G2816*(F2817-F2816))</f>
        <v>0.641644476989916</v>
      </c>
      <c r="I2817" s="38" t="n">
        <f aca="false">H2816-H2817</f>
        <v>0.000249834817260042</v>
      </c>
      <c r="J2817" s="39" t="n">
        <f aca="false">INDEX('Default Prob'!$C$3:$C$20, _xlfn.IFNA(MATCH(F2817, 'Default Prob'!$B$3:$B$20, 1), 1))</f>
        <v>6E-005</v>
      </c>
      <c r="K2817" s="40" t="n">
        <f aca="false">1/((1+J2817)^F2817)</f>
        <v>0.999354314163812</v>
      </c>
      <c r="L2817" s="41" t="n">
        <f aca="false">IF(AND(D2817, A2817 &lt;= $G$2), $D$5*$D$2*(A2817-E2817)/365.25, 0)</f>
        <v>0</v>
      </c>
      <c r="M2817" s="41" t="n">
        <f aca="false">IF(A2817&lt;=$G$2, $D$5*$D$2*(A2817-E2817)/365.25, 0)</f>
        <v>0</v>
      </c>
      <c r="N2817" s="42" t="n">
        <f aca="false">(L2817*H2817 + M2817*I2817) * K2817</f>
        <v>0</v>
      </c>
      <c r="O2817" s="43" t="n">
        <f aca="false">IF(A2817&lt;=$G$2, $D$2*(1-$D$3), 0)</f>
        <v>0</v>
      </c>
      <c r="P2817" s="44" t="n">
        <f aca="false">O2817*I2817*K2817</f>
        <v>0</v>
      </c>
    </row>
    <row r="2818" customFormat="false" ht="15" hidden="false" customHeight="false" outlineLevel="0" collapsed="false">
      <c r="A2818" s="4" t="n">
        <f aca="false">WORKDAY(A2817, 1)</f>
        <v>47827</v>
      </c>
      <c r="B2818" s="33" t="n">
        <f aca="false">DATE(2000, MONTH(A2818), DAY(A2818))</f>
        <v>36870</v>
      </c>
      <c r="C2818" s="33" t="n">
        <f aca="false">VLOOKUP(B2818, $R$9:$S$13, 2)</f>
        <v>36880</v>
      </c>
      <c r="D2818" s="34" t="n">
        <f aca="false">IF(OR(C2818=B2818, AND(C2818&lt;&gt;C2817, C2817&gt;B2817)), 1, 0)</f>
        <v>0</v>
      </c>
      <c r="E2818" s="4" t="n">
        <f aca="false" t="array" ref="E2818:E2818">INDEX($A$9:A2817, MAX(IF($D$9:D2817=1, ROW(D$9:$D2817)-ROW($D$9)+1, 0)))</f>
        <v>47746</v>
      </c>
      <c r="F2818" s="36" t="n">
        <f aca="false">(A2818-$A$2)/365.25</f>
        <v>10.7679671457906</v>
      </c>
      <c r="G2818" s="37" t="n">
        <f aca="false">INDEX('Default Prob'!$P$5:$P$14,MIN(1+_xlfn.IFNA(MATCH(F2818,'Default Prob'!$F$5:$F$14,1),0),COUNT('Default Prob'!$P$5:$P$14)))</f>
        <v>0.0473961358254833</v>
      </c>
      <c r="H2818" s="37" t="n">
        <f aca="false">H2817*EXP(-G2817*(F2818-F2817))</f>
        <v>0.641561220328128</v>
      </c>
      <c r="I2818" s="38" t="n">
        <f aca="false">H2817-H2818</f>
        <v>8.32566617888775E-005</v>
      </c>
      <c r="J2818" s="39" t="n">
        <f aca="false">INDEX('Default Prob'!$C$3:$C$20, _xlfn.IFNA(MATCH(F2818, 'Default Prob'!$B$3:$B$20, 1), 1))</f>
        <v>6E-005</v>
      </c>
      <c r="K2818" s="40" t="n">
        <f aca="false">1/((1+J2818)^F2818)</f>
        <v>0.99935415000377</v>
      </c>
      <c r="L2818" s="41" t="n">
        <f aca="false">IF(AND(D2818, A2818 &lt;= $G$2), $D$5*$D$2*(A2818-E2818)/365.25, 0)</f>
        <v>0</v>
      </c>
      <c r="M2818" s="41" t="n">
        <f aca="false">IF(A2818&lt;=$G$2, $D$5*$D$2*(A2818-E2818)/365.25, 0)</f>
        <v>0</v>
      </c>
      <c r="N2818" s="42" t="n">
        <f aca="false">(L2818*H2818 + M2818*I2818) * K2818</f>
        <v>0</v>
      </c>
      <c r="O2818" s="43" t="n">
        <f aca="false">IF(A2818&lt;=$G$2, $D$2*(1-$D$3), 0)</f>
        <v>0</v>
      </c>
      <c r="P2818" s="44" t="n">
        <f aca="false">O2818*I2818*K2818</f>
        <v>0</v>
      </c>
    </row>
    <row r="2819" customFormat="false" ht="15" hidden="false" customHeight="false" outlineLevel="0" collapsed="false">
      <c r="A2819" s="4" t="n">
        <f aca="false">WORKDAY(A2818, 1)</f>
        <v>47828</v>
      </c>
      <c r="B2819" s="33" t="n">
        <f aca="false">DATE(2000, MONTH(A2819), DAY(A2819))</f>
        <v>36871</v>
      </c>
      <c r="C2819" s="33" t="n">
        <f aca="false">VLOOKUP(B2819, $R$9:$S$13, 2)</f>
        <v>36880</v>
      </c>
      <c r="D2819" s="34" t="n">
        <f aca="false">IF(OR(C2819=B2819, AND(C2819&lt;&gt;C2818, C2818&gt;B2818)), 1, 0)</f>
        <v>0</v>
      </c>
      <c r="E2819" s="4" t="n">
        <f aca="false" t="array" ref="E2819:E2819">INDEX($A$9:A2818, MAX(IF($D$9:D2818=1, ROW(D$9:$D2818)-ROW($D$9)+1, 0)))</f>
        <v>47746</v>
      </c>
      <c r="F2819" s="36" t="n">
        <f aca="false">(A2819-$A$2)/365.25</f>
        <v>10.7707049965777</v>
      </c>
      <c r="G2819" s="37" t="n">
        <f aca="false">INDEX('Default Prob'!$P$5:$P$14,MIN(1+_xlfn.IFNA(MATCH(F2819,'Default Prob'!$F$5:$F$14,1),0),COUNT('Default Prob'!$P$5:$P$14)))</f>
        <v>0.0473961358254833</v>
      </c>
      <c r="H2819" s="37" t="n">
        <f aca="false">H2818*EXP(-G2818*(F2819-F2818))</f>
        <v>0.641477974469318</v>
      </c>
      <c r="I2819" s="38" t="n">
        <f aca="false">H2818-H2819</f>
        <v>8.32458588099216E-005</v>
      </c>
      <c r="J2819" s="39" t="n">
        <f aca="false">INDEX('Default Prob'!$C$3:$C$20, _xlfn.IFNA(MATCH(F2819, 'Default Prob'!$B$3:$B$20, 1), 1))</f>
        <v>6E-005</v>
      </c>
      <c r="K2819" s="40" t="n">
        <f aca="false">1/((1+J2819)^F2819)</f>
        <v>0.999353985843756</v>
      </c>
      <c r="L2819" s="41" t="n">
        <f aca="false">IF(AND(D2819, A2819 &lt;= $G$2), $D$5*$D$2*(A2819-E2819)/365.25, 0)</f>
        <v>0</v>
      </c>
      <c r="M2819" s="41" t="n">
        <f aca="false">IF(A2819&lt;=$G$2, $D$5*$D$2*(A2819-E2819)/365.25, 0)</f>
        <v>0</v>
      </c>
      <c r="N2819" s="42" t="n">
        <f aca="false">(L2819*H2819 + M2819*I2819) * K2819</f>
        <v>0</v>
      </c>
      <c r="O2819" s="43" t="n">
        <f aca="false">IF(A2819&lt;=$G$2, $D$2*(1-$D$3), 0)</f>
        <v>0</v>
      </c>
      <c r="P2819" s="44" t="n">
        <f aca="false">O2819*I2819*K2819</f>
        <v>0</v>
      </c>
    </row>
    <row r="2820" customFormat="false" ht="15" hidden="false" customHeight="false" outlineLevel="0" collapsed="false">
      <c r="A2820" s="4" t="n">
        <f aca="false">WORKDAY(A2819, 1)</f>
        <v>47829</v>
      </c>
      <c r="B2820" s="33" t="n">
        <f aca="false">DATE(2000, MONTH(A2820), DAY(A2820))</f>
        <v>36872</v>
      </c>
      <c r="C2820" s="33" t="n">
        <f aca="false">VLOOKUP(B2820, $R$9:$S$13, 2)</f>
        <v>36880</v>
      </c>
      <c r="D2820" s="34" t="n">
        <f aca="false">IF(OR(C2820=B2820, AND(C2820&lt;&gt;C2819, C2819&gt;B2819)), 1, 0)</f>
        <v>0</v>
      </c>
      <c r="E2820" s="4" t="n">
        <f aca="false" t="array" ref="E2820:E2820">INDEX($A$9:A2819, MAX(IF($D$9:D2819=1, ROW(D$9:$D2819)-ROW($D$9)+1, 0)))</f>
        <v>47746</v>
      </c>
      <c r="F2820" s="36" t="n">
        <f aca="false">(A2820-$A$2)/365.25</f>
        <v>10.7734428473648</v>
      </c>
      <c r="G2820" s="37" t="n">
        <f aca="false">INDEX('Default Prob'!$P$5:$P$14,MIN(1+_xlfn.IFNA(MATCH(F2820,'Default Prob'!$F$5:$F$14,1),0),COUNT('Default Prob'!$P$5:$P$14)))</f>
        <v>0.0473961358254833</v>
      </c>
      <c r="H2820" s="37" t="n">
        <f aca="false">H2819*EXP(-G2819*(F2820-F2819))</f>
        <v>0.641394739412085</v>
      </c>
      <c r="I2820" s="38" t="n">
        <f aca="false">H2819-H2820</f>
        <v>8.32350572328444E-005</v>
      </c>
      <c r="J2820" s="39" t="n">
        <f aca="false">INDEX('Default Prob'!$C$3:$C$20, _xlfn.IFNA(MATCH(F2820, 'Default Prob'!$B$3:$B$20, 1), 1))</f>
        <v>6E-005</v>
      </c>
      <c r="K2820" s="40" t="n">
        <f aca="false">1/((1+J2820)^F2820)</f>
        <v>0.999353821683768</v>
      </c>
      <c r="L2820" s="41" t="n">
        <f aca="false">IF(AND(D2820, A2820 &lt;= $G$2), $D$5*$D$2*(A2820-E2820)/365.25, 0)</f>
        <v>0</v>
      </c>
      <c r="M2820" s="41" t="n">
        <f aca="false">IF(A2820&lt;=$G$2, $D$5*$D$2*(A2820-E2820)/365.25, 0)</f>
        <v>0</v>
      </c>
      <c r="N2820" s="42" t="n">
        <f aca="false">(L2820*H2820 + M2820*I2820) * K2820</f>
        <v>0</v>
      </c>
      <c r="O2820" s="43" t="n">
        <f aca="false">IF(A2820&lt;=$G$2, $D$2*(1-$D$3), 0)</f>
        <v>0</v>
      </c>
      <c r="P2820" s="44" t="n">
        <f aca="false">O2820*I2820*K2820</f>
        <v>0</v>
      </c>
    </row>
    <row r="2821" customFormat="false" ht="15" hidden="false" customHeight="false" outlineLevel="0" collapsed="false">
      <c r="A2821" s="4" t="n">
        <f aca="false">WORKDAY(A2820, 1)</f>
        <v>47830</v>
      </c>
      <c r="B2821" s="33" t="n">
        <f aca="false">DATE(2000, MONTH(A2821), DAY(A2821))</f>
        <v>36873</v>
      </c>
      <c r="C2821" s="33" t="n">
        <f aca="false">VLOOKUP(B2821, $R$9:$S$13, 2)</f>
        <v>36880</v>
      </c>
      <c r="D2821" s="34" t="n">
        <f aca="false">IF(OR(C2821=B2821, AND(C2821&lt;&gt;C2820, C2820&gt;B2820)), 1, 0)</f>
        <v>0</v>
      </c>
      <c r="E2821" s="4" t="n">
        <f aca="false" t="array" ref="E2821:E2821">INDEX($A$9:A2820, MAX(IF($D$9:D2820=1, ROW(D$9:$D2820)-ROW($D$9)+1, 0)))</f>
        <v>47746</v>
      </c>
      <c r="F2821" s="36" t="n">
        <f aca="false">(A2821-$A$2)/365.25</f>
        <v>10.776180698152</v>
      </c>
      <c r="G2821" s="37" t="n">
        <f aca="false">INDEX('Default Prob'!$P$5:$P$14,MIN(1+_xlfn.IFNA(MATCH(F2821,'Default Prob'!$F$5:$F$14,1),0),COUNT('Default Prob'!$P$5:$P$14)))</f>
        <v>0.0473961358254833</v>
      </c>
      <c r="H2821" s="37" t="n">
        <f aca="false">H2820*EXP(-G2820*(F2821-F2820))</f>
        <v>0.641311515155028</v>
      </c>
      <c r="I2821" s="38" t="n">
        <f aca="false">H2820-H2821</f>
        <v>8.32242570572017E-005</v>
      </c>
      <c r="J2821" s="39" t="n">
        <f aca="false">INDEX('Default Prob'!$C$3:$C$20, _xlfn.IFNA(MATCH(F2821, 'Default Prob'!$B$3:$B$20, 1), 1))</f>
        <v>6E-005</v>
      </c>
      <c r="K2821" s="40" t="n">
        <f aca="false">1/((1+J2821)^F2821)</f>
        <v>0.999353657523808</v>
      </c>
      <c r="L2821" s="41" t="n">
        <f aca="false">IF(AND(D2821, A2821 &lt;= $G$2), $D$5*$D$2*(A2821-E2821)/365.25, 0)</f>
        <v>0</v>
      </c>
      <c r="M2821" s="41" t="n">
        <f aca="false">IF(A2821&lt;=$G$2, $D$5*$D$2*(A2821-E2821)/365.25, 0)</f>
        <v>0</v>
      </c>
      <c r="N2821" s="42" t="n">
        <f aca="false">(L2821*H2821 + M2821*I2821) * K2821</f>
        <v>0</v>
      </c>
      <c r="O2821" s="43" t="n">
        <f aca="false">IF(A2821&lt;=$G$2, $D$2*(1-$D$3), 0)</f>
        <v>0</v>
      </c>
      <c r="P2821" s="44" t="n">
        <f aca="false">O2821*I2821*K2821</f>
        <v>0</v>
      </c>
    </row>
    <row r="2822" customFormat="false" ht="15" hidden="false" customHeight="false" outlineLevel="0" collapsed="false">
      <c r="A2822" s="4" t="n">
        <f aca="false">WORKDAY(A2821, 1)</f>
        <v>47833</v>
      </c>
      <c r="B2822" s="33" t="n">
        <f aca="false">DATE(2000, MONTH(A2822), DAY(A2822))</f>
        <v>36876</v>
      </c>
      <c r="C2822" s="33" t="n">
        <f aca="false">VLOOKUP(B2822, $R$9:$S$13, 2)</f>
        <v>36880</v>
      </c>
      <c r="D2822" s="34" t="n">
        <f aca="false">IF(OR(C2822=B2822, AND(C2822&lt;&gt;C2821, C2821&gt;B2821)), 1, 0)</f>
        <v>0</v>
      </c>
      <c r="E2822" s="4" t="n">
        <f aca="false" t="array" ref="E2822:E2822">INDEX($A$9:A2821, MAX(IF($D$9:D2821=1, ROW(D$9:$D2821)-ROW($D$9)+1, 0)))</f>
        <v>47746</v>
      </c>
      <c r="F2822" s="36" t="n">
        <f aca="false">(A2822-$A$2)/365.25</f>
        <v>10.7843942505133</v>
      </c>
      <c r="G2822" s="37" t="n">
        <f aca="false">INDEX('Default Prob'!$P$5:$P$14,MIN(1+_xlfn.IFNA(MATCH(F2822,'Default Prob'!$F$5:$F$14,1),0),COUNT('Default Prob'!$P$5:$P$14)))</f>
        <v>0.0473961358254833</v>
      </c>
      <c r="H2822" s="37" t="n">
        <f aca="false">H2821*EXP(-G2821*(F2822-F2821))</f>
        <v>0.641061907170896</v>
      </c>
      <c r="I2822" s="38" t="n">
        <f aca="false">H2821-H2822</f>
        <v>0.000249607984131317</v>
      </c>
      <c r="J2822" s="39" t="n">
        <f aca="false">INDEX('Default Prob'!$C$3:$C$20, _xlfn.IFNA(MATCH(F2822, 'Default Prob'!$B$3:$B$20, 1), 1))</f>
        <v>6E-005</v>
      </c>
      <c r="K2822" s="40" t="n">
        <f aca="false">1/((1+J2822)^F2822)</f>
        <v>0.999353165044088</v>
      </c>
      <c r="L2822" s="41" t="n">
        <f aca="false">IF(AND(D2822, A2822 &lt;= $G$2), $D$5*$D$2*(A2822-E2822)/365.25, 0)</f>
        <v>0</v>
      </c>
      <c r="M2822" s="41" t="n">
        <f aca="false">IF(A2822&lt;=$G$2, $D$5*$D$2*(A2822-E2822)/365.25, 0)</f>
        <v>0</v>
      </c>
      <c r="N2822" s="42" t="n">
        <f aca="false">(L2822*H2822 + M2822*I2822) * K2822</f>
        <v>0</v>
      </c>
      <c r="O2822" s="43" t="n">
        <f aca="false">IF(A2822&lt;=$G$2, $D$2*(1-$D$3), 0)</f>
        <v>0</v>
      </c>
      <c r="P2822" s="44" t="n">
        <f aca="false">O2822*I2822*K2822</f>
        <v>0</v>
      </c>
    </row>
    <row r="2823" customFormat="false" ht="15" hidden="false" customHeight="false" outlineLevel="0" collapsed="false">
      <c r="A2823" s="4" t="n">
        <f aca="false">WORKDAY(A2822, 1)</f>
        <v>47834</v>
      </c>
      <c r="B2823" s="33" t="n">
        <f aca="false">DATE(2000, MONTH(A2823), DAY(A2823))</f>
        <v>36877</v>
      </c>
      <c r="C2823" s="33" t="n">
        <f aca="false">VLOOKUP(B2823, $R$9:$S$13, 2)</f>
        <v>36880</v>
      </c>
      <c r="D2823" s="34" t="n">
        <f aca="false">IF(OR(C2823=B2823, AND(C2823&lt;&gt;C2822, C2822&gt;B2822)), 1, 0)</f>
        <v>0</v>
      </c>
      <c r="E2823" s="4" t="n">
        <f aca="false" t="array" ref="E2823:E2823">INDEX($A$9:A2822, MAX(IF($D$9:D2822=1, ROW(D$9:$D2822)-ROW($D$9)+1, 0)))</f>
        <v>47746</v>
      </c>
      <c r="F2823" s="36" t="n">
        <f aca="false">(A2823-$A$2)/365.25</f>
        <v>10.7871321013005</v>
      </c>
      <c r="G2823" s="37" t="n">
        <f aca="false">INDEX('Default Prob'!$P$5:$P$14,MIN(1+_xlfn.IFNA(MATCH(F2823,'Default Prob'!$F$5:$F$14,1),0),COUNT('Default Prob'!$P$5:$P$14)))</f>
        <v>0.0473961358254833</v>
      </c>
      <c r="H2823" s="37" t="n">
        <f aca="false">H2822*EXP(-G2822*(F2823-F2822))</f>
        <v>0.640978726100529</v>
      </c>
      <c r="I2823" s="38" t="n">
        <f aca="false">H2822-H2823</f>
        <v>8.31810703668667E-005</v>
      </c>
      <c r="J2823" s="39" t="n">
        <f aca="false">INDEX('Default Prob'!$C$3:$C$20, _xlfn.IFNA(MATCH(F2823, 'Default Prob'!$B$3:$B$20, 1), 1))</f>
        <v>6E-005</v>
      </c>
      <c r="K2823" s="40" t="n">
        <f aca="false">1/((1+J2823)^F2823)</f>
        <v>0.999353000884235</v>
      </c>
      <c r="L2823" s="41" t="n">
        <f aca="false">IF(AND(D2823, A2823 &lt;= $G$2), $D$5*$D$2*(A2823-E2823)/365.25, 0)</f>
        <v>0</v>
      </c>
      <c r="M2823" s="41" t="n">
        <f aca="false">IF(A2823&lt;=$G$2, $D$5*$D$2*(A2823-E2823)/365.25, 0)</f>
        <v>0</v>
      </c>
      <c r="N2823" s="42" t="n">
        <f aca="false">(L2823*H2823 + M2823*I2823) * K2823</f>
        <v>0</v>
      </c>
      <c r="O2823" s="43" t="n">
        <f aca="false">IF(A2823&lt;=$G$2, $D$2*(1-$D$3), 0)</f>
        <v>0</v>
      </c>
      <c r="P2823" s="44" t="n">
        <f aca="false">O2823*I2823*K2823</f>
        <v>0</v>
      </c>
    </row>
    <row r="2824" customFormat="false" ht="15" hidden="false" customHeight="false" outlineLevel="0" collapsed="false">
      <c r="A2824" s="4" t="n">
        <f aca="false">WORKDAY(A2823, 1)</f>
        <v>47835</v>
      </c>
      <c r="B2824" s="33" t="n">
        <f aca="false">DATE(2000, MONTH(A2824), DAY(A2824))</f>
        <v>36878</v>
      </c>
      <c r="C2824" s="33" t="n">
        <f aca="false">VLOOKUP(B2824, $R$9:$S$13, 2)</f>
        <v>36880</v>
      </c>
      <c r="D2824" s="34" t="n">
        <f aca="false">IF(OR(C2824=B2824, AND(C2824&lt;&gt;C2823, C2823&gt;B2823)), 1, 0)</f>
        <v>0</v>
      </c>
      <c r="E2824" s="4" t="n">
        <f aca="false" t="array" ref="E2824:E2824">INDEX($A$9:A2823, MAX(IF($D$9:D2823=1, ROW(D$9:$D2823)-ROW($D$9)+1, 0)))</f>
        <v>47746</v>
      </c>
      <c r="F2824" s="36" t="n">
        <f aca="false">(A2824-$A$2)/365.25</f>
        <v>10.7898699520876</v>
      </c>
      <c r="G2824" s="37" t="n">
        <f aca="false">INDEX('Default Prob'!$P$5:$P$14,MIN(1+_xlfn.IFNA(MATCH(F2824,'Default Prob'!$F$5:$F$14,1),0),COUNT('Default Prob'!$P$5:$P$14)))</f>
        <v>0.0473961358254833</v>
      </c>
      <c r="H2824" s="37" t="n">
        <f aca="false">H2823*EXP(-G2823*(F2824-F2823))</f>
        <v>0.640895555823333</v>
      </c>
      <c r="I2824" s="38" t="n">
        <f aca="false">H2823-H2824</f>
        <v>8.31702771965093E-005</v>
      </c>
      <c r="J2824" s="39" t="n">
        <f aca="false">INDEX('Default Prob'!$C$3:$C$20, _xlfn.IFNA(MATCH(F2824, 'Default Prob'!$B$3:$B$20, 1), 1))</f>
        <v>6E-005</v>
      </c>
      <c r="K2824" s="40" t="n">
        <f aca="false">1/((1+J2824)^F2824)</f>
        <v>0.999352836724409</v>
      </c>
      <c r="L2824" s="41" t="n">
        <f aca="false">IF(AND(D2824, A2824 &lt;= $G$2), $D$5*$D$2*(A2824-E2824)/365.25, 0)</f>
        <v>0</v>
      </c>
      <c r="M2824" s="41" t="n">
        <f aca="false">IF(A2824&lt;=$G$2, $D$5*$D$2*(A2824-E2824)/365.25, 0)</f>
        <v>0</v>
      </c>
      <c r="N2824" s="42" t="n">
        <f aca="false">(L2824*H2824 + M2824*I2824) * K2824</f>
        <v>0</v>
      </c>
      <c r="O2824" s="43" t="n">
        <f aca="false">IF(A2824&lt;=$G$2, $D$2*(1-$D$3), 0)</f>
        <v>0</v>
      </c>
      <c r="P2824" s="44" t="n">
        <f aca="false">O2824*I2824*K2824</f>
        <v>0</v>
      </c>
    </row>
    <row r="2825" customFormat="false" ht="15" hidden="false" customHeight="false" outlineLevel="0" collapsed="false">
      <c r="A2825" s="4" t="n">
        <f aca="false">WORKDAY(A2824, 1)</f>
        <v>47836</v>
      </c>
      <c r="B2825" s="33" t="n">
        <f aca="false">DATE(2000, MONTH(A2825), DAY(A2825))</f>
        <v>36879</v>
      </c>
      <c r="C2825" s="33" t="n">
        <f aca="false">VLOOKUP(B2825, $R$9:$S$13, 2)</f>
        <v>36880</v>
      </c>
      <c r="D2825" s="34" t="n">
        <f aca="false">IF(OR(C2825=B2825, AND(C2825&lt;&gt;C2824, C2824&gt;B2824)), 1, 0)</f>
        <v>0</v>
      </c>
      <c r="E2825" s="4" t="n">
        <f aca="false" t="array" ref="E2825:E2825">INDEX($A$9:A2824, MAX(IF($D$9:D2824=1, ROW(D$9:$D2824)-ROW($D$9)+1, 0)))</f>
        <v>47746</v>
      </c>
      <c r="F2825" s="36" t="n">
        <f aca="false">(A2825-$A$2)/365.25</f>
        <v>10.7926078028747</v>
      </c>
      <c r="G2825" s="37" t="n">
        <f aca="false">INDEX('Default Prob'!$P$5:$P$14,MIN(1+_xlfn.IFNA(MATCH(F2825,'Default Prob'!$F$5:$F$14,1),0),COUNT('Default Prob'!$P$5:$P$14)))</f>
        <v>0.0473961358254833</v>
      </c>
      <c r="H2825" s="37" t="n">
        <f aca="false">H2824*EXP(-G2824*(F2825-F2824))</f>
        <v>0.640812396337907</v>
      </c>
      <c r="I2825" s="38" t="n">
        <f aca="false">H2824-H2825</f>
        <v>8.31594854263651E-005</v>
      </c>
      <c r="J2825" s="39" t="n">
        <f aca="false">INDEX('Default Prob'!$C$3:$C$20, _xlfn.IFNA(MATCH(F2825, 'Default Prob'!$B$3:$B$20, 1), 1))</f>
        <v>6E-005</v>
      </c>
      <c r="K2825" s="40" t="n">
        <f aca="false">1/((1+J2825)^F2825)</f>
        <v>0.99935267256461</v>
      </c>
      <c r="L2825" s="41" t="n">
        <f aca="false">IF(AND(D2825, A2825 &lt;= $G$2), $D$5*$D$2*(A2825-E2825)/365.25, 0)</f>
        <v>0</v>
      </c>
      <c r="M2825" s="41" t="n">
        <f aca="false">IF(A2825&lt;=$G$2, $D$5*$D$2*(A2825-E2825)/365.25, 0)</f>
        <v>0</v>
      </c>
      <c r="N2825" s="42" t="n">
        <f aca="false">(L2825*H2825 + M2825*I2825) * K2825</f>
        <v>0</v>
      </c>
      <c r="O2825" s="43" t="n">
        <f aca="false">IF(A2825&lt;=$G$2, $D$2*(1-$D$3), 0)</f>
        <v>0</v>
      </c>
      <c r="P2825" s="44" t="n">
        <f aca="false">O2825*I2825*K2825</f>
        <v>0</v>
      </c>
    </row>
    <row r="2826" customFormat="false" ht="15" hidden="false" customHeight="false" outlineLevel="0" collapsed="false">
      <c r="A2826" s="4" t="n">
        <f aca="false">WORKDAY(A2825, 1)</f>
        <v>47837</v>
      </c>
      <c r="B2826" s="33" t="n">
        <f aca="false">DATE(2000, MONTH(A2826), DAY(A2826))</f>
        <v>36880</v>
      </c>
      <c r="C2826" s="33" t="n">
        <f aca="false">VLOOKUP(B2826, $R$9:$S$13, 2)</f>
        <v>36880</v>
      </c>
      <c r="D2826" s="34" t="n">
        <f aca="false">IF(OR(C2826=B2826, AND(C2826&lt;&gt;C2825, C2825&gt;B2825)), 1, 0)</f>
        <v>1</v>
      </c>
      <c r="E2826" s="4" t="n">
        <f aca="false" t="array" ref="E2826:E2826">INDEX($A$9:A2825, MAX(IF($D$9:D2825=1, ROW(D$9:$D2825)-ROW($D$9)+1, 0)))</f>
        <v>47746</v>
      </c>
      <c r="F2826" s="36" t="n">
        <f aca="false">(A2826-$A$2)/365.25</f>
        <v>10.7953456536619</v>
      </c>
      <c r="G2826" s="37" t="n">
        <f aca="false">INDEX('Default Prob'!$P$5:$P$14,MIN(1+_xlfn.IFNA(MATCH(F2826,'Default Prob'!$F$5:$F$14,1),0),COUNT('Default Prob'!$P$5:$P$14)))</f>
        <v>0.0473961358254833</v>
      </c>
      <c r="H2826" s="37" t="n">
        <f aca="false">H2825*EXP(-G2825*(F2826-F2825))</f>
        <v>0.64072924764285</v>
      </c>
      <c r="I2826" s="38" t="n">
        <f aca="false">H2825-H2826</f>
        <v>8.31486950566562E-005</v>
      </c>
      <c r="J2826" s="39" t="n">
        <f aca="false">INDEX('Default Prob'!$C$3:$C$20, _xlfn.IFNA(MATCH(F2826, 'Default Prob'!$B$3:$B$20, 1), 1))</f>
        <v>6E-005</v>
      </c>
      <c r="K2826" s="40" t="n">
        <f aca="false">1/((1+J2826)^F2826)</f>
        <v>0.999352508404839</v>
      </c>
      <c r="L2826" s="41" t="n">
        <f aca="false">IF(AND(D2826, A2826 &lt;= $G$2), $D$5*$D$2*(A2826-E2826)/365.25, 0)</f>
        <v>0</v>
      </c>
      <c r="M2826" s="41" t="n">
        <f aca="false">IF(A2826&lt;=$G$2, $D$5*$D$2*(A2826-E2826)/365.25, 0)</f>
        <v>0</v>
      </c>
      <c r="N2826" s="42" t="n">
        <f aca="false">(L2826*H2826 + M2826*I2826) * K2826</f>
        <v>0</v>
      </c>
      <c r="O2826" s="43" t="n">
        <f aca="false">IF(A2826&lt;=$G$2, $D$2*(1-$D$3), 0)</f>
        <v>0</v>
      </c>
      <c r="P2826" s="44" t="n">
        <f aca="false">O2826*I2826*K2826</f>
        <v>0</v>
      </c>
    </row>
    <row r="2827" customFormat="false" ht="15" hidden="false" customHeight="false" outlineLevel="0" collapsed="false">
      <c r="A2827" s="4" t="n">
        <f aca="false">WORKDAY(A2826, 1)</f>
        <v>47840</v>
      </c>
      <c r="B2827" s="33" t="n">
        <f aca="false">DATE(2000, MONTH(A2827), DAY(A2827))</f>
        <v>36883</v>
      </c>
      <c r="C2827" s="33" t="n">
        <f aca="false">VLOOKUP(B2827, $R$9:$S$13, 2)</f>
        <v>36605</v>
      </c>
      <c r="D2827" s="34" t="n">
        <f aca="false">IF(OR(C2827=B2827, AND(C2827&lt;&gt;C2826, C2826&gt;B2826)), 1, 0)</f>
        <v>0</v>
      </c>
      <c r="E2827" s="4" t="n">
        <f aca="false" t="array" ref="E2827:E2827">INDEX($A$9:A2826, MAX(IF($D$9:D2826=1, ROW(D$9:$D2826)-ROW($D$9)+1, 0)))</f>
        <v>47837</v>
      </c>
      <c r="F2827" s="36" t="n">
        <f aca="false">(A2827-$A$2)/365.25</f>
        <v>10.8035592060233</v>
      </c>
      <c r="G2827" s="37" t="n">
        <f aca="false">INDEX('Default Prob'!$P$5:$P$14,MIN(1+_xlfn.IFNA(MATCH(F2827,'Default Prob'!$F$5:$F$14,1),0),COUNT('Default Prob'!$P$5:$P$14)))</f>
        <v>0.0473961358254833</v>
      </c>
      <c r="H2827" s="37" t="n">
        <f aca="false">H2826*EXP(-G2826*(F2827-F2826))</f>
        <v>0.640479866285898</v>
      </c>
      <c r="I2827" s="38" t="n">
        <f aca="false">H2826-H2827</f>
        <v>0.000249381356951628</v>
      </c>
      <c r="J2827" s="39" t="n">
        <f aca="false">INDEX('Default Prob'!$C$3:$C$20, _xlfn.IFNA(MATCH(F2827, 'Default Prob'!$B$3:$B$20, 1), 1))</f>
        <v>6E-005</v>
      </c>
      <c r="K2827" s="40" t="n">
        <f aca="false">1/((1+J2827)^F2827)</f>
        <v>0.999352015925685</v>
      </c>
      <c r="L2827" s="41" t="n">
        <f aca="false">IF(AND(D2827, A2827 &lt;= $G$2), $D$5*$D$2*(A2827-E2827)/365.25, 0)</f>
        <v>0</v>
      </c>
      <c r="M2827" s="41" t="n">
        <f aca="false">IF(A2827&lt;=$G$2, $D$5*$D$2*(A2827-E2827)/365.25, 0)</f>
        <v>0</v>
      </c>
      <c r="N2827" s="42" t="n">
        <f aca="false">(L2827*H2827 + M2827*I2827) * K2827</f>
        <v>0</v>
      </c>
      <c r="O2827" s="43" t="n">
        <f aca="false">IF(A2827&lt;=$G$2, $D$2*(1-$D$3), 0)</f>
        <v>0</v>
      </c>
      <c r="P2827" s="44" t="n">
        <f aca="false">O2827*I2827*K2827</f>
        <v>0</v>
      </c>
    </row>
    <row r="2828" customFormat="false" ht="15" hidden="false" customHeight="false" outlineLevel="0" collapsed="false">
      <c r="A2828" s="4" t="n">
        <f aca="false">WORKDAY(A2827, 1)</f>
        <v>47841</v>
      </c>
      <c r="B2828" s="33" t="n">
        <f aca="false">DATE(2000, MONTH(A2828), DAY(A2828))</f>
        <v>36884</v>
      </c>
      <c r="C2828" s="33" t="n">
        <f aca="false">VLOOKUP(B2828, $R$9:$S$13, 2)</f>
        <v>36605</v>
      </c>
      <c r="D2828" s="34" t="n">
        <f aca="false">IF(OR(C2828=B2828, AND(C2828&lt;&gt;C2827, C2827&gt;B2827)), 1, 0)</f>
        <v>0</v>
      </c>
      <c r="E2828" s="4" t="n">
        <f aca="false" t="array" ref="E2828:E2828">INDEX($A$9:A2827, MAX(IF($D$9:D2827=1, ROW(D$9:$D2827)-ROW($D$9)+1, 0)))</f>
        <v>47837</v>
      </c>
      <c r="F2828" s="36" t="n">
        <f aca="false">(A2828-$A$2)/365.25</f>
        <v>10.8062970568104</v>
      </c>
      <c r="G2828" s="37" t="n">
        <f aca="false">INDEX('Default Prob'!$P$5:$P$14,MIN(1+_xlfn.IFNA(MATCH(F2828,'Default Prob'!$F$5:$F$14,1),0),COUNT('Default Prob'!$P$5:$P$14)))</f>
        <v>0.0473961358254833</v>
      </c>
      <c r="H2828" s="37" t="n">
        <f aca="false">H2827*EXP(-G2827*(F2828-F2827))</f>
        <v>0.640396760738321</v>
      </c>
      <c r="I2828" s="38" t="n">
        <f aca="false">H2827-H2828</f>
        <v>8.3105547576956E-005</v>
      </c>
      <c r="J2828" s="39" t="n">
        <f aca="false">INDEX('Default Prob'!$C$3:$C$20, _xlfn.IFNA(MATCH(F2828, 'Default Prob'!$B$3:$B$20, 1), 1))</f>
        <v>6E-005</v>
      </c>
      <c r="K2828" s="40" t="n">
        <f aca="false">1/((1+J2828)^F2828)</f>
        <v>0.999351851766021</v>
      </c>
      <c r="L2828" s="41" t="n">
        <f aca="false">IF(AND(D2828, A2828 &lt;= $G$2), $D$5*$D$2*(A2828-E2828)/365.25, 0)</f>
        <v>0</v>
      </c>
      <c r="M2828" s="41" t="n">
        <f aca="false">IF(A2828&lt;=$G$2, $D$5*$D$2*(A2828-E2828)/365.25, 0)</f>
        <v>0</v>
      </c>
      <c r="N2828" s="42" t="n">
        <f aca="false">(L2828*H2828 + M2828*I2828) * K2828</f>
        <v>0</v>
      </c>
      <c r="O2828" s="43" t="n">
        <f aca="false">IF(A2828&lt;=$G$2, $D$2*(1-$D$3), 0)</f>
        <v>0</v>
      </c>
      <c r="P2828" s="44" t="n">
        <f aca="false">O2828*I2828*K2828</f>
        <v>0</v>
      </c>
    </row>
    <row r="2829" customFormat="false" ht="15" hidden="false" customHeight="false" outlineLevel="0" collapsed="false">
      <c r="A2829" s="4" t="n">
        <f aca="false">WORKDAY(A2828, 1)</f>
        <v>47842</v>
      </c>
      <c r="B2829" s="33" t="n">
        <f aca="false">DATE(2000, MONTH(A2829), DAY(A2829))</f>
        <v>36885</v>
      </c>
      <c r="C2829" s="33" t="n">
        <f aca="false">VLOOKUP(B2829, $R$9:$S$13, 2)</f>
        <v>36605</v>
      </c>
      <c r="D2829" s="34" t="n">
        <f aca="false">IF(OR(C2829=B2829, AND(C2829&lt;&gt;C2828, C2828&gt;B2828)), 1, 0)</f>
        <v>0</v>
      </c>
      <c r="E2829" s="4" t="n">
        <f aca="false" t="array" ref="E2829:E2829">INDEX($A$9:A2828, MAX(IF($D$9:D2828=1, ROW(D$9:$D2828)-ROW($D$9)+1, 0)))</f>
        <v>47837</v>
      </c>
      <c r="F2829" s="36" t="n">
        <f aca="false">(A2829-$A$2)/365.25</f>
        <v>10.8090349075975</v>
      </c>
      <c r="G2829" s="37" t="n">
        <f aca="false">INDEX('Default Prob'!$P$5:$P$14,MIN(1+_xlfn.IFNA(MATCH(F2829,'Default Prob'!$F$5:$F$14,1),0),COUNT('Default Prob'!$P$5:$P$14)))</f>
        <v>0.0473961358254833</v>
      </c>
      <c r="H2829" s="37" t="n">
        <f aca="false">H2828*EXP(-G2828*(F2829-F2828))</f>
        <v>0.640313665974115</v>
      </c>
      <c r="I2829" s="38" t="n">
        <f aca="false">H2828-H2829</f>
        <v>8.3094764205871E-005</v>
      </c>
      <c r="J2829" s="39" t="n">
        <f aca="false">INDEX('Default Prob'!$C$3:$C$20, _xlfn.IFNA(MATCH(F2829, 'Default Prob'!$B$3:$B$20, 1), 1))</f>
        <v>6E-005</v>
      </c>
      <c r="K2829" s="40" t="n">
        <f aca="false">1/((1+J2829)^F2829)</f>
        <v>0.999351687606384</v>
      </c>
      <c r="L2829" s="41" t="n">
        <f aca="false">IF(AND(D2829, A2829 &lt;= $G$2), $D$5*$D$2*(A2829-E2829)/365.25, 0)</f>
        <v>0</v>
      </c>
      <c r="M2829" s="41" t="n">
        <f aca="false">IF(A2829&lt;=$G$2, $D$5*$D$2*(A2829-E2829)/365.25, 0)</f>
        <v>0</v>
      </c>
      <c r="N2829" s="42" t="n">
        <f aca="false">(L2829*H2829 + M2829*I2829) * K2829</f>
        <v>0</v>
      </c>
      <c r="O2829" s="43" t="n">
        <f aca="false">IF(A2829&lt;=$G$2, $D$2*(1-$D$3), 0)</f>
        <v>0</v>
      </c>
      <c r="P2829" s="44" t="n">
        <f aca="false">O2829*I2829*K2829</f>
        <v>0</v>
      </c>
    </row>
    <row r="2830" customFormat="false" ht="15" hidden="false" customHeight="false" outlineLevel="0" collapsed="false">
      <c r="A2830" s="4" t="n">
        <f aca="false">WORKDAY(A2829, 1)</f>
        <v>47843</v>
      </c>
      <c r="B2830" s="33" t="n">
        <f aca="false">DATE(2000, MONTH(A2830), DAY(A2830))</f>
        <v>36886</v>
      </c>
      <c r="C2830" s="33" t="n">
        <f aca="false">VLOOKUP(B2830, $R$9:$S$13, 2)</f>
        <v>36605</v>
      </c>
      <c r="D2830" s="34" t="n">
        <f aca="false">IF(OR(C2830=B2830, AND(C2830&lt;&gt;C2829, C2829&gt;B2829)), 1, 0)</f>
        <v>0</v>
      </c>
      <c r="E2830" s="4" t="n">
        <f aca="false" t="array" ref="E2830:E2830">INDEX($A$9:A2829, MAX(IF($D$9:D2829=1, ROW(D$9:$D2829)-ROW($D$9)+1, 0)))</f>
        <v>47837</v>
      </c>
      <c r="F2830" s="36" t="n">
        <f aca="false">(A2830-$A$2)/365.25</f>
        <v>10.8117727583847</v>
      </c>
      <c r="G2830" s="37" t="n">
        <f aca="false">INDEX('Default Prob'!$P$5:$P$14,MIN(1+_xlfn.IFNA(MATCH(F2830,'Default Prob'!$F$5:$F$14,1),0),COUNT('Default Prob'!$P$5:$P$14)))</f>
        <v>0.0473961358254833</v>
      </c>
      <c r="H2830" s="37" t="n">
        <f aca="false">H2829*EXP(-G2829*(F2830-F2829))</f>
        <v>0.640230581991881</v>
      </c>
      <c r="I2830" s="38" t="n">
        <f aca="false">H2829-H2830</f>
        <v>8.30839822341112E-005</v>
      </c>
      <c r="J2830" s="39" t="n">
        <f aca="false">INDEX('Default Prob'!$C$3:$C$20, _xlfn.IFNA(MATCH(F2830, 'Default Prob'!$B$3:$B$20, 1), 1))</f>
        <v>6E-005</v>
      </c>
      <c r="K2830" s="40" t="n">
        <f aca="false">1/((1+J2830)^F2830)</f>
        <v>0.999351523446774</v>
      </c>
      <c r="L2830" s="41" t="n">
        <f aca="false">IF(AND(D2830, A2830 &lt;= $G$2), $D$5*$D$2*(A2830-E2830)/365.25, 0)</f>
        <v>0</v>
      </c>
      <c r="M2830" s="41" t="n">
        <f aca="false">IF(A2830&lt;=$G$2, $D$5*$D$2*(A2830-E2830)/365.25, 0)</f>
        <v>0</v>
      </c>
      <c r="N2830" s="42" t="n">
        <f aca="false">(L2830*H2830 + M2830*I2830) * K2830</f>
        <v>0</v>
      </c>
      <c r="O2830" s="43" t="n">
        <f aca="false">IF(A2830&lt;=$G$2, $D$2*(1-$D$3), 0)</f>
        <v>0</v>
      </c>
      <c r="P2830" s="44" t="n">
        <f aca="false">O2830*I2830*K2830</f>
        <v>0</v>
      </c>
    </row>
    <row r="2831" customFormat="false" ht="15" hidden="false" customHeight="false" outlineLevel="0" collapsed="false">
      <c r="A2831" s="4" t="n">
        <f aca="false">WORKDAY(A2830, 1)</f>
        <v>47844</v>
      </c>
      <c r="B2831" s="33" t="n">
        <f aca="false">DATE(2000, MONTH(A2831), DAY(A2831))</f>
        <v>36887</v>
      </c>
      <c r="C2831" s="33" t="n">
        <f aca="false">VLOOKUP(B2831, $R$9:$S$13, 2)</f>
        <v>36605</v>
      </c>
      <c r="D2831" s="34" t="n">
        <f aca="false">IF(OR(C2831=B2831, AND(C2831&lt;&gt;C2830, C2830&gt;B2830)), 1, 0)</f>
        <v>0</v>
      </c>
      <c r="E2831" s="4" t="n">
        <f aca="false" t="array" ref="E2831:E2831">INDEX($A$9:A2830, MAX(IF($D$9:D2830=1, ROW(D$9:$D2830)-ROW($D$9)+1, 0)))</f>
        <v>47837</v>
      </c>
      <c r="F2831" s="36" t="n">
        <f aca="false">(A2831-$A$2)/365.25</f>
        <v>10.8145106091718</v>
      </c>
      <c r="G2831" s="37" t="n">
        <f aca="false">INDEX('Default Prob'!$P$5:$P$14,MIN(1+_xlfn.IFNA(MATCH(F2831,'Default Prob'!$F$5:$F$14,1),0),COUNT('Default Prob'!$P$5:$P$14)))</f>
        <v>0.0473961358254833</v>
      </c>
      <c r="H2831" s="37" t="n">
        <f aca="false">H2830*EXP(-G2830*(F2831-F2830))</f>
        <v>0.64014750879022</v>
      </c>
      <c r="I2831" s="38" t="n">
        <f aca="false">H2830-H2831</f>
        <v>8.30732016611213E-005</v>
      </c>
      <c r="J2831" s="39" t="n">
        <f aca="false">INDEX('Default Prob'!$C$3:$C$20, _xlfn.IFNA(MATCH(F2831, 'Default Prob'!$B$3:$B$20, 1), 1))</f>
        <v>6E-005</v>
      </c>
      <c r="K2831" s="40" t="n">
        <f aca="false">1/((1+J2831)^F2831)</f>
        <v>0.999351359287191</v>
      </c>
      <c r="L2831" s="41" t="n">
        <f aca="false">IF(AND(D2831, A2831 &lt;= $G$2), $D$5*$D$2*(A2831-E2831)/365.25, 0)</f>
        <v>0</v>
      </c>
      <c r="M2831" s="41" t="n">
        <f aca="false">IF(A2831&lt;=$G$2, $D$5*$D$2*(A2831-E2831)/365.25, 0)</f>
        <v>0</v>
      </c>
      <c r="N2831" s="42" t="n">
        <f aca="false">(L2831*H2831 + M2831*I2831) * K2831</f>
        <v>0</v>
      </c>
      <c r="O2831" s="43" t="n">
        <f aca="false">IF(A2831&lt;=$G$2, $D$2*(1-$D$3), 0)</f>
        <v>0</v>
      </c>
      <c r="P2831" s="44" t="n">
        <f aca="false">O2831*I2831*K2831</f>
        <v>0</v>
      </c>
    </row>
    <row r="2832" customFormat="false" ht="15" hidden="false" customHeight="false" outlineLevel="0" collapsed="false">
      <c r="A2832" s="4" t="n">
        <f aca="false">WORKDAY(A2831, 1)</f>
        <v>47847</v>
      </c>
      <c r="B2832" s="33" t="n">
        <f aca="false">DATE(2000, MONTH(A2832), DAY(A2832))</f>
        <v>36890</v>
      </c>
      <c r="C2832" s="33" t="n">
        <f aca="false">VLOOKUP(B2832, $R$9:$S$13, 2)</f>
        <v>36605</v>
      </c>
      <c r="D2832" s="34" t="n">
        <f aca="false">IF(OR(C2832=B2832, AND(C2832&lt;&gt;C2831, C2831&gt;B2831)), 1, 0)</f>
        <v>0</v>
      </c>
      <c r="E2832" s="4" t="n">
        <f aca="false" t="array" ref="E2832:E2832">INDEX($A$9:A2831, MAX(IF($D$9:D2831=1, ROW(D$9:$D2831)-ROW($D$9)+1, 0)))</f>
        <v>47837</v>
      </c>
      <c r="F2832" s="36" t="n">
        <f aca="false">(A2832-$A$2)/365.25</f>
        <v>10.8227241615332</v>
      </c>
      <c r="G2832" s="37" t="n">
        <f aca="false">INDEX('Default Prob'!$P$5:$P$14,MIN(1+_xlfn.IFNA(MATCH(F2832,'Default Prob'!$F$5:$F$14,1),0),COUNT('Default Prob'!$P$5:$P$14)))</f>
        <v>0.0473961358254833</v>
      </c>
      <c r="H2832" s="37" t="n">
        <f aca="false">H2831*EXP(-G2831*(F2832-F2831))</f>
        <v>0.639898353854686</v>
      </c>
      <c r="I2832" s="38" t="n">
        <f aca="false">H2831-H2832</f>
        <v>0.000249154935534235</v>
      </c>
      <c r="J2832" s="39" t="n">
        <f aca="false">INDEX('Default Prob'!$C$3:$C$20, _xlfn.IFNA(MATCH(F2832, 'Default Prob'!$B$3:$B$20, 1), 1))</f>
        <v>6E-005</v>
      </c>
      <c r="K2832" s="40" t="n">
        <f aca="false">1/((1+J2832)^F2832)</f>
        <v>0.999350866808603</v>
      </c>
      <c r="L2832" s="41" t="n">
        <f aca="false">IF(AND(D2832, A2832 &lt;= $G$2), $D$5*$D$2*(A2832-E2832)/365.25, 0)</f>
        <v>0</v>
      </c>
      <c r="M2832" s="41" t="n">
        <f aca="false">IF(A2832&lt;=$G$2, $D$5*$D$2*(A2832-E2832)/365.25, 0)</f>
        <v>0</v>
      </c>
      <c r="N2832" s="42" t="n">
        <f aca="false">(L2832*H2832 + M2832*I2832) * K2832</f>
        <v>0</v>
      </c>
      <c r="O2832" s="43" t="n">
        <f aca="false">IF(A2832&lt;=$G$2, $D$2*(1-$D$3), 0)</f>
        <v>0</v>
      </c>
      <c r="P2832" s="44" t="n">
        <f aca="false">O2832*I2832*K2832</f>
        <v>0</v>
      </c>
    </row>
    <row r="2833" customFormat="false" ht="15" hidden="false" customHeight="false" outlineLevel="0" collapsed="false">
      <c r="A2833" s="4" t="n">
        <f aca="false">WORKDAY(A2832, 1)</f>
        <v>47848</v>
      </c>
      <c r="B2833" s="33" t="n">
        <f aca="false">DATE(2000, MONTH(A2833), DAY(A2833))</f>
        <v>36891</v>
      </c>
      <c r="C2833" s="33" t="n">
        <f aca="false">VLOOKUP(B2833, $R$9:$S$13, 2)</f>
        <v>36605</v>
      </c>
      <c r="D2833" s="34" t="n">
        <f aca="false">IF(OR(C2833=B2833, AND(C2833&lt;&gt;C2832, C2832&gt;B2832)), 1, 0)</f>
        <v>0</v>
      </c>
      <c r="E2833" s="4" t="n">
        <f aca="false" t="array" ref="E2833:E2833">INDEX($A$9:A2832, MAX(IF($D$9:D2832=1, ROW(D$9:$D2832)-ROW($D$9)+1, 0)))</f>
        <v>47837</v>
      </c>
      <c r="F2833" s="36" t="n">
        <f aca="false">(A2833-$A$2)/365.25</f>
        <v>10.8254620123203</v>
      </c>
      <c r="G2833" s="37" t="n">
        <f aca="false">INDEX('Default Prob'!$P$5:$P$14,MIN(1+_xlfn.IFNA(MATCH(F2833,'Default Prob'!$F$5:$F$14,1),0),COUNT('Default Prob'!$P$5:$P$14)))</f>
        <v>0.0473961358254833</v>
      </c>
      <c r="H2833" s="37" t="n">
        <f aca="false">H2832*EXP(-G2832*(F2833-F2832))</f>
        <v>0.63981532376133</v>
      </c>
      <c r="I2833" s="38" t="n">
        <f aca="false">H2832-H2833</f>
        <v>8.30300933564176E-005</v>
      </c>
      <c r="J2833" s="39" t="n">
        <f aca="false">INDEX('Default Prob'!$C$3:$C$20, _xlfn.IFNA(MATCH(F2833, 'Default Prob'!$B$3:$B$20, 1), 1))</f>
        <v>6E-005</v>
      </c>
      <c r="K2833" s="40" t="n">
        <f aca="false">1/((1+J2833)^F2833)</f>
        <v>0.999350702649128</v>
      </c>
      <c r="L2833" s="41" t="n">
        <f aca="false">IF(AND(D2833, A2833 &lt;= $G$2), $D$5*$D$2*(A2833-E2833)/365.25, 0)</f>
        <v>0</v>
      </c>
      <c r="M2833" s="41" t="n">
        <f aca="false">IF(A2833&lt;=$G$2, $D$5*$D$2*(A2833-E2833)/365.25, 0)</f>
        <v>0</v>
      </c>
      <c r="N2833" s="42" t="n">
        <f aca="false">(L2833*H2833 + M2833*I2833) * K2833</f>
        <v>0</v>
      </c>
      <c r="O2833" s="43" t="n">
        <f aca="false">IF(A2833&lt;=$G$2, $D$2*(1-$D$3), 0)</f>
        <v>0</v>
      </c>
      <c r="P2833" s="44" t="n">
        <f aca="false">O2833*I2833*K2833</f>
        <v>0</v>
      </c>
    </row>
    <row r="2834" customFormat="false" ht="15" hidden="false" customHeight="false" outlineLevel="0" collapsed="false">
      <c r="A2834" s="4" t="n">
        <f aca="false">WORKDAY(A2833, 1)</f>
        <v>47849</v>
      </c>
      <c r="B2834" s="33" t="n">
        <f aca="false">DATE(2000, MONTH(A2834), DAY(A2834))</f>
        <v>36526</v>
      </c>
      <c r="C2834" s="33" t="n">
        <f aca="false">VLOOKUP(B2834, $R$9:$S$13, 2)</f>
        <v>36605</v>
      </c>
      <c r="D2834" s="34" t="n">
        <f aca="false">IF(OR(C2834=B2834, AND(C2834&lt;&gt;C2833, C2833&gt;B2833)), 1, 0)</f>
        <v>0</v>
      </c>
      <c r="E2834" s="4" t="n">
        <f aca="false" t="array" ref="E2834:E2834">INDEX($A$9:A2833, MAX(IF($D$9:D2833=1, ROW(D$9:$D2833)-ROW($D$9)+1, 0)))</f>
        <v>47837</v>
      </c>
      <c r="F2834" s="36" t="n">
        <f aca="false">(A2834-$A$2)/365.25</f>
        <v>10.8281998631075</v>
      </c>
      <c r="G2834" s="37" t="n">
        <f aca="false">INDEX('Default Prob'!$P$5:$P$14,MIN(1+_xlfn.IFNA(MATCH(F2834,'Default Prob'!$F$5:$F$14,1),0),COUNT('Default Prob'!$P$5:$P$14)))</f>
        <v>0.0473961358254833</v>
      </c>
      <c r="H2834" s="37" t="n">
        <f aca="false">H2833*EXP(-G2833*(F2834-F2833))</f>
        <v>0.639732304441553</v>
      </c>
      <c r="I2834" s="38" t="n">
        <f aca="false">H2833-H2834</f>
        <v>8.30193197760565E-005</v>
      </c>
      <c r="J2834" s="39" t="n">
        <f aca="false">INDEX('Default Prob'!$C$3:$C$20, _xlfn.IFNA(MATCH(F2834, 'Default Prob'!$B$3:$B$20, 1), 1))</f>
        <v>6E-005</v>
      </c>
      <c r="K2834" s="40" t="n">
        <f aca="false">1/((1+J2834)^F2834)</f>
        <v>0.99935053848968</v>
      </c>
      <c r="L2834" s="41" t="n">
        <f aca="false">IF(AND(D2834, A2834 &lt;= $G$2), $D$5*$D$2*(A2834-E2834)/365.25, 0)</f>
        <v>0</v>
      </c>
      <c r="M2834" s="41" t="n">
        <f aca="false">IF(A2834&lt;=$G$2, $D$5*$D$2*(A2834-E2834)/365.25, 0)</f>
        <v>0</v>
      </c>
      <c r="N2834" s="42" t="n">
        <f aca="false">(L2834*H2834 + M2834*I2834) * K2834</f>
        <v>0</v>
      </c>
      <c r="O2834" s="43" t="n">
        <f aca="false">IF(A2834&lt;=$G$2, $D$2*(1-$D$3), 0)</f>
        <v>0</v>
      </c>
      <c r="P2834" s="44" t="n">
        <f aca="false">O2834*I2834*K2834</f>
        <v>0</v>
      </c>
    </row>
    <row r="2835" customFormat="false" ht="15" hidden="false" customHeight="false" outlineLevel="0" collapsed="false">
      <c r="A2835" s="4" t="n">
        <f aca="false">WORKDAY(A2834, 1)</f>
        <v>47850</v>
      </c>
      <c r="B2835" s="33" t="n">
        <f aca="false">DATE(2000, MONTH(A2835), DAY(A2835))</f>
        <v>36527</v>
      </c>
      <c r="C2835" s="33" t="n">
        <f aca="false">VLOOKUP(B2835, $R$9:$S$13, 2)</f>
        <v>36605</v>
      </c>
      <c r="D2835" s="34" t="n">
        <f aca="false">IF(OR(C2835=B2835, AND(C2835&lt;&gt;C2834, C2834&gt;B2834)), 1, 0)</f>
        <v>0</v>
      </c>
      <c r="E2835" s="4" t="n">
        <f aca="false" t="array" ref="E2835:E2835">INDEX($A$9:A2834, MAX(IF($D$9:D2834=1, ROW(D$9:$D2834)-ROW($D$9)+1, 0)))</f>
        <v>47837</v>
      </c>
      <c r="F2835" s="36" t="n">
        <f aca="false">(A2835-$A$2)/365.25</f>
        <v>10.8309377138946</v>
      </c>
      <c r="G2835" s="37" t="n">
        <f aca="false">INDEX('Default Prob'!$P$5:$P$14,MIN(1+_xlfn.IFNA(MATCH(F2835,'Default Prob'!$F$5:$F$14,1),0),COUNT('Default Prob'!$P$5:$P$14)))</f>
        <v>0.0473961358254833</v>
      </c>
      <c r="H2835" s="37" t="n">
        <f aca="false">H2834*EXP(-G2834*(F2835-F2834))</f>
        <v>0.63964929589396</v>
      </c>
      <c r="I2835" s="38" t="n">
        <f aca="false">H2834-H2835</f>
        <v>8.30085475934661E-005</v>
      </c>
      <c r="J2835" s="39" t="n">
        <f aca="false">INDEX('Default Prob'!$C$3:$C$20, _xlfn.IFNA(MATCH(F2835, 'Default Prob'!$B$3:$B$20, 1), 1))</f>
        <v>6E-005</v>
      </c>
      <c r="K2835" s="40" t="n">
        <f aca="false">1/((1+J2835)^F2835)</f>
        <v>0.999350374330258</v>
      </c>
      <c r="L2835" s="41" t="n">
        <f aca="false">IF(AND(D2835, A2835 &lt;= $G$2), $D$5*$D$2*(A2835-E2835)/365.25, 0)</f>
        <v>0</v>
      </c>
      <c r="M2835" s="41" t="n">
        <f aca="false">IF(A2835&lt;=$G$2, $D$5*$D$2*(A2835-E2835)/365.25, 0)</f>
        <v>0</v>
      </c>
      <c r="N2835" s="42" t="n">
        <f aca="false">(L2835*H2835 + M2835*I2835) * K2835</f>
        <v>0</v>
      </c>
      <c r="O2835" s="43" t="n">
        <f aca="false">IF(A2835&lt;=$G$2, $D$2*(1-$D$3), 0)</f>
        <v>0</v>
      </c>
      <c r="P2835" s="44" t="n">
        <f aca="false">O2835*I2835*K2835</f>
        <v>0</v>
      </c>
    </row>
    <row r="2836" customFormat="false" ht="15" hidden="false" customHeight="false" outlineLevel="0" collapsed="false">
      <c r="A2836" s="4" t="n">
        <f aca="false">WORKDAY(A2835, 1)</f>
        <v>47851</v>
      </c>
      <c r="B2836" s="33" t="n">
        <f aca="false">DATE(2000, MONTH(A2836), DAY(A2836))</f>
        <v>36528</v>
      </c>
      <c r="C2836" s="33" t="n">
        <f aca="false">VLOOKUP(B2836, $R$9:$S$13, 2)</f>
        <v>36605</v>
      </c>
      <c r="D2836" s="34" t="n">
        <f aca="false">IF(OR(C2836=B2836, AND(C2836&lt;&gt;C2835, C2835&gt;B2835)), 1, 0)</f>
        <v>0</v>
      </c>
      <c r="E2836" s="4" t="n">
        <f aca="false" t="array" ref="E2836:E2836">INDEX($A$9:A2835, MAX(IF($D$9:D2835=1, ROW(D$9:$D2835)-ROW($D$9)+1, 0)))</f>
        <v>47837</v>
      </c>
      <c r="F2836" s="36" t="n">
        <f aca="false">(A2836-$A$2)/365.25</f>
        <v>10.8336755646817</v>
      </c>
      <c r="G2836" s="37" t="n">
        <f aca="false">INDEX('Default Prob'!$P$5:$P$14,MIN(1+_xlfn.IFNA(MATCH(F2836,'Default Prob'!$F$5:$F$14,1),0),COUNT('Default Prob'!$P$5:$P$14)))</f>
        <v>0.0473961358254833</v>
      </c>
      <c r="H2836" s="37" t="n">
        <f aca="false">H2835*EXP(-G2835*(F2836-F2835))</f>
        <v>0.639566298117151</v>
      </c>
      <c r="I2836" s="38" t="n">
        <f aca="false">H2835-H2836</f>
        <v>8.29977768086465E-005</v>
      </c>
      <c r="J2836" s="39" t="n">
        <f aca="false">INDEX('Default Prob'!$C$3:$C$20, _xlfn.IFNA(MATCH(F2836, 'Default Prob'!$B$3:$B$20, 1), 1))</f>
        <v>6E-005</v>
      </c>
      <c r="K2836" s="40" t="n">
        <f aca="false">1/((1+J2836)^F2836)</f>
        <v>0.999350210170864</v>
      </c>
      <c r="L2836" s="41" t="n">
        <f aca="false">IF(AND(D2836, A2836 &lt;= $G$2), $D$5*$D$2*(A2836-E2836)/365.25, 0)</f>
        <v>0</v>
      </c>
      <c r="M2836" s="41" t="n">
        <f aca="false">IF(A2836&lt;=$G$2, $D$5*$D$2*(A2836-E2836)/365.25, 0)</f>
        <v>0</v>
      </c>
      <c r="N2836" s="42" t="n">
        <f aca="false">(L2836*H2836 + M2836*I2836) * K2836</f>
        <v>0</v>
      </c>
      <c r="O2836" s="43" t="n">
        <f aca="false">IF(A2836&lt;=$G$2, $D$2*(1-$D$3), 0)</f>
        <v>0</v>
      </c>
      <c r="P2836" s="44" t="n">
        <f aca="false">O2836*I2836*K2836</f>
        <v>0</v>
      </c>
    </row>
    <row r="2837" customFormat="false" ht="15" hidden="false" customHeight="false" outlineLevel="0" collapsed="false">
      <c r="A2837" s="4" t="n">
        <f aca="false">WORKDAY(A2836, 1)</f>
        <v>47854</v>
      </c>
      <c r="B2837" s="33" t="n">
        <f aca="false">DATE(2000, MONTH(A2837), DAY(A2837))</f>
        <v>36531</v>
      </c>
      <c r="C2837" s="33" t="n">
        <f aca="false">VLOOKUP(B2837, $R$9:$S$13, 2)</f>
        <v>36605</v>
      </c>
      <c r="D2837" s="34" t="n">
        <f aca="false">IF(OR(C2837=B2837, AND(C2837&lt;&gt;C2836, C2836&gt;B2836)), 1, 0)</f>
        <v>0</v>
      </c>
      <c r="E2837" s="4" t="n">
        <f aca="false" t="array" ref="E2837:E2837">INDEX($A$9:A2836, MAX(IF($D$9:D2836=1, ROW(D$9:$D2836)-ROW($D$9)+1, 0)))</f>
        <v>47837</v>
      </c>
      <c r="F2837" s="36" t="n">
        <f aca="false">(A2837-$A$2)/365.25</f>
        <v>10.8418891170431</v>
      </c>
      <c r="G2837" s="37" t="n">
        <f aca="false">INDEX('Default Prob'!$P$5:$P$14,MIN(1+_xlfn.IFNA(MATCH(F2837,'Default Prob'!$F$5:$F$14,1),0),COUNT('Default Prob'!$P$5:$P$14)))</f>
        <v>0.0473961358254833</v>
      </c>
      <c r="H2837" s="37" t="n">
        <f aca="false">H2836*EXP(-G2836*(F2837-F2836))</f>
        <v>0.639317369397459</v>
      </c>
      <c r="I2837" s="38" t="n">
        <f aca="false">H2836-H2837</f>
        <v>0.000248928719692065</v>
      </c>
      <c r="J2837" s="39" t="n">
        <f aca="false">INDEX('Default Prob'!$C$3:$C$20, _xlfn.IFNA(MATCH(F2837, 'Default Prob'!$B$3:$B$20, 1), 1))</f>
        <v>6E-005</v>
      </c>
      <c r="K2837" s="40" t="n">
        <f aca="false">1/((1+J2837)^F2837)</f>
        <v>0.999349717692843</v>
      </c>
      <c r="L2837" s="41" t="n">
        <f aca="false">IF(AND(D2837, A2837 &lt;= $G$2), $D$5*$D$2*(A2837-E2837)/365.25, 0)</f>
        <v>0</v>
      </c>
      <c r="M2837" s="41" t="n">
        <f aca="false">IF(A2837&lt;=$G$2, $D$5*$D$2*(A2837-E2837)/365.25, 0)</f>
        <v>0</v>
      </c>
      <c r="N2837" s="42" t="n">
        <f aca="false">(L2837*H2837 + M2837*I2837) * K2837</f>
        <v>0</v>
      </c>
      <c r="O2837" s="43" t="n">
        <f aca="false">IF(A2837&lt;=$G$2, $D$2*(1-$D$3), 0)</f>
        <v>0</v>
      </c>
      <c r="P2837" s="44" t="n">
        <f aca="false">O2837*I2837*K2837</f>
        <v>0</v>
      </c>
    </row>
    <row r="2838" customFormat="false" ht="15" hidden="false" customHeight="false" outlineLevel="0" collapsed="false">
      <c r="A2838" s="4" t="n">
        <f aca="false">WORKDAY(A2837, 1)</f>
        <v>47855</v>
      </c>
      <c r="B2838" s="33" t="n">
        <f aca="false">DATE(2000, MONTH(A2838), DAY(A2838))</f>
        <v>36532</v>
      </c>
      <c r="C2838" s="33" t="n">
        <f aca="false">VLOOKUP(B2838, $R$9:$S$13, 2)</f>
        <v>36605</v>
      </c>
      <c r="D2838" s="34" t="n">
        <f aca="false">IF(OR(C2838=B2838, AND(C2838&lt;&gt;C2837, C2837&gt;B2837)), 1, 0)</f>
        <v>0</v>
      </c>
      <c r="E2838" s="4" t="n">
        <f aca="false" t="array" ref="E2838:E2838">INDEX($A$9:A2837, MAX(IF($D$9:D2837=1, ROW(D$9:$D2837)-ROW($D$9)+1, 0)))</f>
        <v>47837</v>
      </c>
      <c r="F2838" s="36" t="n">
        <f aca="false">(A2838-$A$2)/365.25</f>
        <v>10.8446269678303</v>
      </c>
      <c r="G2838" s="37" t="n">
        <f aca="false">INDEX('Default Prob'!$P$5:$P$14,MIN(1+_xlfn.IFNA(MATCH(F2838,'Default Prob'!$F$5:$F$14,1),0),COUNT('Default Prob'!$P$5:$P$14)))</f>
        <v>0.0473961358254833</v>
      </c>
      <c r="H2838" s="37" t="n">
        <f aca="false">H2837*EXP(-G2837*(F2838-F2837))</f>
        <v>0.639234414689816</v>
      </c>
      <c r="I2838" s="38" t="n">
        <f aca="false">H2837-H2838</f>
        <v>8.29547076433013E-005</v>
      </c>
      <c r="J2838" s="39" t="n">
        <f aca="false">INDEX('Default Prob'!$C$3:$C$20, _xlfn.IFNA(MATCH(F2838, 'Default Prob'!$B$3:$B$20, 1), 1))</f>
        <v>6E-005</v>
      </c>
      <c r="K2838" s="40" t="n">
        <f aca="false">1/((1+J2838)^F2838)</f>
        <v>0.999349553533557</v>
      </c>
      <c r="L2838" s="41" t="n">
        <f aca="false">IF(AND(D2838, A2838 &lt;= $G$2), $D$5*$D$2*(A2838-E2838)/365.25, 0)</f>
        <v>0</v>
      </c>
      <c r="M2838" s="41" t="n">
        <f aca="false">IF(A2838&lt;=$G$2, $D$5*$D$2*(A2838-E2838)/365.25, 0)</f>
        <v>0</v>
      </c>
      <c r="N2838" s="42" t="n">
        <f aca="false">(L2838*H2838 + M2838*I2838) * K2838</f>
        <v>0</v>
      </c>
      <c r="O2838" s="43" t="n">
        <f aca="false">IF(A2838&lt;=$G$2, $D$2*(1-$D$3), 0)</f>
        <v>0</v>
      </c>
      <c r="P2838" s="44" t="n">
        <f aca="false">O2838*I2838*K2838</f>
        <v>0</v>
      </c>
    </row>
    <row r="2839" customFormat="false" ht="15" hidden="false" customHeight="false" outlineLevel="0" collapsed="false">
      <c r="A2839" s="4" t="n">
        <f aca="false">WORKDAY(A2838, 1)</f>
        <v>47856</v>
      </c>
      <c r="B2839" s="33" t="n">
        <f aca="false">DATE(2000, MONTH(A2839), DAY(A2839))</f>
        <v>36533</v>
      </c>
      <c r="C2839" s="33" t="n">
        <f aca="false">VLOOKUP(B2839, $R$9:$S$13, 2)</f>
        <v>36605</v>
      </c>
      <c r="D2839" s="34" t="n">
        <f aca="false">IF(OR(C2839=B2839, AND(C2839&lt;&gt;C2838, C2838&gt;B2838)), 1, 0)</f>
        <v>0</v>
      </c>
      <c r="E2839" s="4" t="n">
        <f aca="false" t="array" ref="E2839:E2839">INDEX($A$9:A2838, MAX(IF($D$9:D2838=1, ROW(D$9:$D2838)-ROW($D$9)+1, 0)))</f>
        <v>47837</v>
      </c>
      <c r="F2839" s="36" t="n">
        <f aca="false">(A2839-$A$2)/365.25</f>
        <v>10.8473648186174</v>
      </c>
      <c r="G2839" s="37" t="n">
        <f aca="false">INDEX('Default Prob'!$P$5:$P$14,MIN(1+_xlfn.IFNA(MATCH(F2839,'Default Prob'!$F$5:$F$14,1),0),COUNT('Default Prob'!$P$5:$P$14)))</f>
        <v>0.0473961358254833</v>
      </c>
      <c r="H2839" s="37" t="n">
        <f aca="false">H2838*EXP(-G2838*(F2839-F2838))</f>
        <v>0.639151470745971</v>
      </c>
      <c r="I2839" s="38" t="n">
        <f aca="false">H2838-H2839</f>
        <v>8.29439438445601E-005</v>
      </c>
      <c r="J2839" s="39" t="n">
        <f aca="false">INDEX('Default Prob'!$C$3:$C$20, _xlfn.IFNA(MATCH(F2839, 'Default Prob'!$B$3:$B$20, 1), 1))</f>
        <v>6E-005</v>
      </c>
      <c r="K2839" s="40" t="n">
        <f aca="false">1/((1+J2839)^F2839)</f>
        <v>0.999349389374297</v>
      </c>
      <c r="L2839" s="41" t="n">
        <f aca="false">IF(AND(D2839, A2839 &lt;= $G$2), $D$5*$D$2*(A2839-E2839)/365.25, 0)</f>
        <v>0</v>
      </c>
      <c r="M2839" s="41" t="n">
        <f aca="false">IF(A2839&lt;=$G$2, $D$5*$D$2*(A2839-E2839)/365.25, 0)</f>
        <v>0</v>
      </c>
      <c r="N2839" s="42" t="n">
        <f aca="false">(L2839*H2839 + M2839*I2839) * K2839</f>
        <v>0</v>
      </c>
      <c r="O2839" s="43" t="n">
        <f aca="false">IF(A2839&lt;=$G$2, $D$2*(1-$D$3), 0)</f>
        <v>0</v>
      </c>
      <c r="P2839" s="44" t="n">
        <f aca="false">O2839*I2839*K2839</f>
        <v>0</v>
      </c>
    </row>
    <row r="2840" customFormat="false" ht="15" hidden="false" customHeight="false" outlineLevel="0" collapsed="false">
      <c r="A2840" s="4" t="n">
        <f aca="false">WORKDAY(A2839, 1)</f>
        <v>47857</v>
      </c>
      <c r="B2840" s="33" t="n">
        <f aca="false">DATE(2000, MONTH(A2840), DAY(A2840))</f>
        <v>36534</v>
      </c>
      <c r="C2840" s="33" t="n">
        <f aca="false">VLOOKUP(B2840, $R$9:$S$13, 2)</f>
        <v>36605</v>
      </c>
      <c r="D2840" s="34" t="n">
        <f aca="false">IF(OR(C2840=B2840, AND(C2840&lt;&gt;C2839, C2839&gt;B2839)), 1, 0)</f>
        <v>0</v>
      </c>
      <c r="E2840" s="4" t="n">
        <f aca="false" t="array" ref="E2840:E2840">INDEX($A$9:A2839, MAX(IF($D$9:D2839=1, ROW(D$9:$D2839)-ROW($D$9)+1, 0)))</f>
        <v>47837</v>
      </c>
      <c r="F2840" s="36" t="n">
        <f aca="false">(A2840-$A$2)/365.25</f>
        <v>10.8501026694045</v>
      </c>
      <c r="G2840" s="37" t="n">
        <f aca="false">INDEX('Default Prob'!$P$5:$P$14,MIN(1+_xlfn.IFNA(MATCH(F2840,'Default Prob'!$F$5:$F$14,1),0),COUNT('Default Prob'!$P$5:$P$14)))</f>
        <v>0.0473961358254833</v>
      </c>
      <c r="H2840" s="37" t="n">
        <f aca="false">H2839*EXP(-G2839*(F2840-F2839))</f>
        <v>0.639068537564529</v>
      </c>
      <c r="I2840" s="38" t="n">
        <f aca="false">H2839-H2840</f>
        <v>8.29331814423684E-005</v>
      </c>
      <c r="J2840" s="39" t="n">
        <f aca="false">INDEX('Default Prob'!$C$3:$C$20, _xlfn.IFNA(MATCH(F2840, 'Default Prob'!$B$3:$B$20, 1), 1))</f>
        <v>6E-005</v>
      </c>
      <c r="K2840" s="40" t="n">
        <f aca="false">1/((1+J2840)^F2840)</f>
        <v>0.999349225215065</v>
      </c>
      <c r="L2840" s="41" t="n">
        <f aca="false">IF(AND(D2840, A2840 &lt;= $G$2), $D$5*$D$2*(A2840-E2840)/365.25, 0)</f>
        <v>0</v>
      </c>
      <c r="M2840" s="41" t="n">
        <f aca="false">IF(A2840&lt;=$G$2, $D$5*$D$2*(A2840-E2840)/365.25, 0)</f>
        <v>0</v>
      </c>
      <c r="N2840" s="42" t="n">
        <f aca="false">(L2840*H2840 + M2840*I2840) * K2840</f>
        <v>0</v>
      </c>
      <c r="O2840" s="43" t="n">
        <f aca="false">IF(A2840&lt;=$G$2, $D$2*(1-$D$3), 0)</f>
        <v>0</v>
      </c>
      <c r="P2840" s="44" t="n">
        <f aca="false">O2840*I2840*K2840</f>
        <v>0</v>
      </c>
    </row>
    <row r="2841" customFormat="false" ht="15" hidden="false" customHeight="false" outlineLevel="0" collapsed="false">
      <c r="A2841" s="4" t="n">
        <f aca="false">WORKDAY(A2840, 1)</f>
        <v>47858</v>
      </c>
      <c r="B2841" s="33" t="n">
        <f aca="false">DATE(2000, MONTH(A2841), DAY(A2841))</f>
        <v>36535</v>
      </c>
      <c r="C2841" s="33" t="n">
        <f aca="false">VLOOKUP(B2841, $R$9:$S$13, 2)</f>
        <v>36605</v>
      </c>
      <c r="D2841" s="34" t="n">
        <f aca="false">IF(OR(C2841=B2841, AND(C2841&lt;&gt;C2840, C2840&gt;B2840)), 1, 0)</f>
        <v>0</v>
      </c>
      <c r="E2841" s="4" t="n">
        <f aca="false" t="array" ref="E2841:E2841">INDEX($A$9:A2840, MAX(IF($D$9:D2840=1, ROW(D$9:$D2840)-ROW($D$9)+1, 0)))</f>
        <v>47837</v>
      </c>
      <c r="F2841" s="36" t="n">
        <f aca="false">(A2841-$A$2)/365.25</f>
        <v>10.8528405201917</v>
      </c>
      <c r="G2841" s="37" t="n">
        <f aca="false">INDEX('Default Prob'!$P$5:$P$14,MIN(1+_xlfn.IFNA(MATCH(F2841,'Default Prob'!$F$5:$F$14,1),0),COUNT('Default Prob'!$P$5:$P$14)))</f>
        <v>0.0473961358254833</v>
      </c>
      <c r="H2841" s="37" t="n">
        <f aca="false">H2840*EXP(-G2840*(F2841-F2840))</f>
        <v>0.638985615144092</v>
      </c>
      <c r="I2841" s="38" t="n">
        <f aca="false">H2840-H2841</f>
        <v>8.29224204368373E-005</v>
      </c>
      <c r="J2841" s="39" t="n">
        <f aca="false">INDEX('Default Prob'!$C$3:$C$20, _xlfn.IFNA(MATCH(F2841, 'Default Prob'!$B$3:$B$20, 1), 1))</f>
        <v>6E-005</v>
      </c>
      <c r="K2841" s="40" t="n">
        <f aca="false">1/((1+J2841)^F2841)</f>
        <v>0.999349061055859</v>
      </c>
      <c r="L2841" s="41" t="n">
        <f aca="false">IF(AND(D2841, A2841 &lt;= $G$2), $D$5*$D$2*(A2841-E2841)/365.25, 0)</f>
        <v>0</v>
      </c>
      <c r="M2841" s="41" t="n">
        <f aca="false">IF(A2841&lt;=$G$2, $D$5*$D$2*(A2841-E2841)/365.25, 0)</f>
        <v>0</v>
      </c>
      <c r="N2841" s="42" t="n">
        <f aca="false">(L2841*H2841 + M2841*I2841) * K2841</f>
        <v>0</v>
      </c>
      <c r="O2841" s="43" t="n">
        <f aca="false">IF(A2841&lt;=$G$2, $D$2*(1-$D$3), 0)</f>
        <v>0</v>
      </c>
      <c r="P2841" s="44" t="n">
        <f aca="false">O2841*I2841*K2841</f>
        <v>0</v>
      </c>
    </row>
    <row r="2842" customFormat="false" ht="15" hidden="false" customHeight="false" outlineLevel="0" collapsed="false">
      <c r="A2842" s="4" t="n">
        <f aca="false">WORKDAY(A2841, 1)</f>
        <v>47861</v>
      </c>
      <c r="B2842" s="33" t="n">
        <f aca="false">DATE(2000, MONTH(A2842), DAY(A2842))</f>
        <v>36538</v>
      </c>
      <c r="C2842" s="33" t="n">
        <f aca="false">VLOOKUP(B2842, $R$9:$S$13, 2)</f>
        <v>36605</v>
      </c>
      <c r="D2842" s="34" t="n">
        <f aca="false">IF(OR(C2842=B2842, AND(C2842&lt;&gt;C2841, C2841&gt;B2841)), 1, 0)</f>
        <v>0</v>
      </c>
      <c r="E2842" s="4" t="n">
        <f aca="false" t="array" ref="E2842:E2842">INDEX($A$9:A2841, MAX(IF($D$9:D2841=1, ROW(D$9:$D2841)-ROW($D$9)+1, 0)))</f>
        <v>47837</v>
      </c>
      <c r="F2842" s="36" t="n">
        <f aca="false">(A2842-$A$2)/365.25</f>
        <v>10.861054072553</v>
      </c>
      <c r="G2842" s="37" t="n">
        <f aca="false">INDEX('Default Prob'!$P$5:$P$14,MIN(1+_xlfn.IFNA(MATCH(F2842,'Default Prob'!$F$5:$F$14,1),0),COUNT('Default Prob'!$P$5:$P$14)))</f>
        <v>0.0473961358254833</v>
      </c>
      <c r="H2842" s="37" t="n">
        <f aca="false">H2841*EXP(-G2841*(F2842-F2841))</f>
        <v>0.638736912434854</v>
      </c>
      <c r="I2842" s="38" t="n">
        <f aca="false">H2841-H2842</f>
        <v>0.000248702709238602</v>
      </c>
      <c r="J2842" s="39" t="n">
        <f aca="false">INDEX('Default Prob'!$C$3:$C$20, _xlfn.IFNA(MATCH(F2842, 'Default Prob'!$B$3:$B$20, 1), 1))</f>
        <v>6E-005</v>
      </c>
      <c r="K2842" s="40" t="n">
        <f aca="false">1/((1+J2842)^F2842)</f>
        <v>0.999348568578404</v>
      </c>
      <c r="L2842" s="41" t="n">
        <f aca="false">IF(AND(D2842, A2842 &lt;= $G$2), $D$5*$D$2*(A2842-E2842)/365.25, 0)</f>
        <v>0</v>
      </c>
      <c r="M2842" s="41" t="n">
        <f aca="false">IF(A2842&lt;=$G$2, $D$5*$D$2*(A2842-E2842)/365.25, 0)</f>
        <v>0</v>
      </c>
      <c r="N2842" s="42" t="n">
        <f aca="false">(L2842*H2842 + M2842*I2842) * K2842</f>
        <v>0</v>
      </c>
      <c r="O2842" s="43" t="n">
        <f aca="false">IF(A2842&lt;=$G$2, $D$2*(1-$D$3), 0)</f>
        <v>0</v>
      </c>
      <c r="P2842" s="44" t="n">
        <f aca="false">O2842*I2842*K2842</f>
        <v>0</v>
      </c>
    </row>
    <row r="2843" customFormat="false" ht="15" hidden="false" customHeight="false" outlineLevel="0" collapsed="false">
      <c r="A2843" s="4" t="n">
        <f aca="false">WORKDAY(A2842, 1)</f>
        <v>47862</v>
      </c>
      <c r="B2843" s="33" t="n">
        <f aca="false">DATE(2000, MONTH(A2843), DAY(A2843))</f>
        <v>36539</v>
      </c>
      <c r="C2843" s="33" t="n">
        <f aca="false">VLOOKUP(B2843, $R$9:$S$13, 2)</f>
        <v>36605</v>
      </c>
      <c r="D2843" s="34" t="n">
        <f aca="false">IF(OR(C2843=B2843, AND(C2843&lt;&gt;C2842, C2842&gt;B2842)), 1, 0)</f>
        <v>0</v>
      </c>
      <c r="E2843" s="4" t="n">
        <f aca="false" t="array" ref="E2843:E2843">INDEX($A$9:A2842, MAX(IF($D$9:D2842=1, ROW(D$9:$D2842)-ROW($D$9)+1, 0)))</f>
        <v>47837</v>
      </c>
      <c r="F2843" s="36" t="n">
        <f aca="false">(A2843-$A$2)/365.25</f>
        <v>10.8637919233402</v>
      </c>
      <c r="G2843" s="37" t="n">
        <f aca="false">INDEX('Default Prob'!$P$5:$P$14,MIN(1+_xlfn.IFNA(MATCH(F2843,'Default Prob'!$F$5:$F$14,1),0),COUNT('Default Prob'!$P$5:$P$14)))</f>
        <v>0.0473961358254833</v>
      </c>
      <c r="H2843" s="37" t="n">
        <f aca="false">H2842*EXP(-G2842*(F2843-F2842))</f>
        <v>0.638654033044478</v>
      </c>
      <c r="I2843" s="38" t="n">
        <f aca="false">H2842-H2843</f>
        <v>8.28793903754344E-005</v>
      </c>
      <c r="J2843" s="39" t="n">
        <f aca="false">INDEX('Default Prob'!$C$3:$C$20, _xlfn.IFNA(MATCH(F2843, 'Default Prob'!$B$3:$B$20, 1), 1))</f>
        <v>6E-005</v>
      </c>
      <c r="K2843" s="40" t="n">
        <f aca="false">1/((1+J2843)^F2843)</f>
        <v>0.999348404419306</v>
      </c>
      <c r="L2843" s="41" t="n">
        <f aca="false">IF(AND(D2843, A2843 &lt;= $G$2), $D$5*$D$2*(A2843-E2843)/365.25, 0)</f>
        <v>0</v>
      </c>
      <c r="M2843" s="41" t="n">
        <f aca="false">IF(A2843&lt;=$G$2, $D$5*$D$2*(A2843-E2843)/365.25, 0)</f>
        <v>0</v>
      </c>
      <c r="N2843" s="42" t="n">
        <f aca="false">(L2843*H2843 + M2843*I2843) * K2843</f>
        <v>0</v>
      </c>
      <c r="O2843" s="43" t="n">
        <f aca="false">IF(A2843&lt;=$G$2, $D$2*(1-$D$3), 0)</f>
        <v>0</v>
      </c>
      <c r="P2843" s="44" t="n">
        <f aca="false">O2843*I2843*K2843</f>
        <v>0</v>
      </c>
    </row>
    <row r="2844" customFormat="false" ht="15" hidden="false" customHeight="false" outlineLevel="0" collapsed="false">
      <c r="A2844" s="4" t="n">
        <f aca="false">WORKDAY(A2843, 1)</f>
        <v>47863</v>
      </c>
      <c r="B2844" s="33" t="n">
        <f aca="false">DATE(2000, MONTH(A2844), DAY(A2844))</f>
        <v>36540</v>
      </c>
      <c r="C2844" s="33" t="n">
        <f aca="false">VLOOKUP(B2844, $R$9:$S$13, 2)</f>
        <v>36605</v>
      </c>
      <c r="D2844" s="34" t="n">
        <f aca="false">IF(OR(C2844=B2844, AND(C2844&lt;&gt;C2843, C2843&gt;B2843)), 1, 0)</f>
        <v>0</v>
      </c>
      <c r="E2844" s="4" t="n">
        <f aca="false" t="array" ref="E2844:E2844">INDEX($A$9:A2843, MAX(IF($D$9:D2843=1, ROW(D$9:$D2843)-ROW($D$9)+1, 0)))</f>
        <v>47837</v>
      </c>
      <c r="F2844" s="36" t="n">
        <f aca="false">(A2844-$A$2)/365.25</f>
        <v>10.8665297741273</v>
      </c>
      <c r="G2844" s="37" t="n">
        <f aca="false">INDEX('Default Prob'!$P$5:$P$14,MIN(1+_xlfn.IFNA(MATCH(F2844,'Default Prob'!$F$5:$F$14,1),0),COUNT('Default Prob'!$P$5:$P$14)))</f>
        <v>0.0473961358254833</v>
      </c>
      <c r="H2844" s="37" t="n">
        <f aca="false">H2843*EXP(-G2843*(F2844-F2843))</f>
        <v>0.638571164408129</v>
      </c>
      <c r="I2844" s="38" t="n">
        <f aca="false">H2843-H2844</f>
        <v>8.28686363493203E-005</v>
      </c>
      <c r="J2844" s="39" t="n">
        <f aca="false">INDEX('Default Prob'!$C$3:$C$20, _xlfn.IFNA(MATCH(F2844, 'Default Prob'!$B$3:$B$20, 1), 1))</f>
        <v>6E-005</v>
      </c>
      <c r="K2844" s="40" t="n">
        <f aca="false">1/((1+J2844)^F2844)</f>
        <v>0.999348240260236</v>
      </c>
      <c r="L2844" s="41" t="n">
        <f aca="false">IF(AND(D2844, A2844 &lt;= $G$2), $D$5*$D$2*(A2844-E2844)/365.25, 0)</f>
        <v>0</v>
      </c>
      <c r="M2844" s="41" t="n">
        <f aca="false">IF(A2844&lt;=$G$2, $D$5*$D$2*(A2844-E2844)/365.25, 0)</f>
        <v>0</v>
      </c>
      <c r="N2844" s="42" t="n">
        <f aca="false">(L2844*H2844 + M2844*I2844) * K2844</f>
        <v>0</v>
      </c>
      <c r="O2844" s="43" t="n">
        <f aca="false">IF(A2844&lt;=$G$2, $D$2*(1-$D$3), 0)</f>
        <v>0</v>
      </c>
      <c r="P2844" s="44" t="n">
        <f aca="false">O2844*I2844*K2844</f>
        <v>0</v>
      </c>
    </row>
    <row r="2845" customFormat="false" ht="15" hidden="false" customHeight="false" outlineLevel="0" collapsed="false">
      <c r="A2845" s="4" t="n">
        <f aca="false">WORKDAY(A2844, 1)</f>
        <v>47864</v>
      </c>
      <c r="B2845" s="33" t="n">
        <f aca="false">DATE(2000, MONTH(A2845), DAY(A2845))</f>
        <v>36541</v>
      </c>
      <c r="C2845" s="33" t="n">
        <f aca="false">VLOOKUP(B2845, $R$9:$S$13, 2)</f>
        <v>36605</v>
      </c>
      <c r="D2845" s="34" t="n">
        <f aca="false">IF(OR(C2845=B2845, AND(C2845&lt;&gt;C2844, C2844&gt;B2844)), 1, 0)</f>
        <v>0</v>
      </c>
      <c r="E2845" s="4" t="n">
        <f aca="false" t="array" ref="E2845:E2845">INDEX($A$9:A2844, MAX(IF($D$9:D2844=1, ROW(D$9:$D2844)-ROW($D$9)+1, 0)))</f>
        <v>47837</v>
      </c>
      <c r="F2845" s="36" t="n">
        <f aca="false">(A2845-$A$2)/365.25</f>
        <v>10.8692676249144</v>
      </c>
      <c r="G2845" s="37" t="n">
        <f aca="false">INDEX('Default Prob'!$P$5:$P$14,MIN(1+_xlfn.IFNA(MATCH(F2845,'Default Prob'!$F$5:$F$14,1),0),COUNT('Default Prob'!$P$5:$P$14)))</f>
        <v>0.0473961358254833</v>
      </c>
      <c r="H2845" s="37" t="n">
        <f aca="false">H2844*EXP(-G2844*(F2845-F2844))</f>
        <v>0.63848830652441</v>
      </c>
      <c r="I2845" s="38" t="n">
        <f aca="false">H2844-H2845</f>
        <v>8.28578837188676E-005</v>
      </c>
      <c r="J2845" s="39" t="n">
        <f aca="false">INDEX('Default Prob'!$C$3:$C$20, _xlfn.IFNA(MATCH(F2845, 'Default Prob'!$B$3:$B$20, 1), 1))</f>
        <v>6E-005</v>
      </c>
      <c r="K2845" s="40" t="n">
        <f aca="false">1/((1+J2845)^F2845)</f>
        <v>0.999348076101192</v>
      </c>
      <c r="L2845" s="41" t="n">
        <f aca="false">IF(AND(D2845, A2845 &lt;= $G$2), $D$5*$D$2*(A2845-E2845)/365.25, 0)</f>
        <v>0</v>
      </c>
      <c r="M2845" s="41" t="n">
        <f aca="false">IF(A2845&lt;=$G$2, $D$5*$D$2*(A2845-E2845)/365.25, 0)</f>
        <v>0</v>
      </c>
      <c r="N2845" s="42" t="n">
        <f aca="false">(L2845*H2845 + M2845*I2845) * K2845</f>
        <v>0</v>
      </c>
      <c r="O2845" s="43" t="n">
        <f aca="false">IF(A2845&lt;=$G$2, $D$2*(1-$D$3), 0)</f>
        <v>0</v>
      </c>
      <c r="P2845" s="44" t="n">
        <f aca="false">O2845*I2845*K2845</f>
        <v>0</v>
      </c>
    </row>
    <row r="2846" customFormat="false" ht="15" hidden="false" customHeight="false" outlineLevel="0" collapsed="false">
      <c r="A2846" s="4" t="n">
        <f aca="false">WORKDAY(A2845, 1)</f>
        <v>47865</v>
      </c>
      <c r="B2846" s="33" t="n">
        <f aca="false">DATE(2000, MONTH(A2846), DAY(A2846))</f>
        <v>36542</v>
      </c>
      <c r="C2846" s="33" t="n">
        <f aca="false">VLOOKUP(B2846, $R$9:$S$13, 2)</f>
        <v>36605</v>
      </c>
      <c r="D2846" s="34" t="n">
        <f aca="false">IF(OR(C2846=B2846, AND(C2846&lt;&gt;C2845, C2845&gt;B2845)), 1, 0)</f>
        <v>0</v>
      </c>
      <c r="E2846" s="4" t="n">
        <f aca="false" t="array" ref="E2846:E2846">INDEX($A$9:A2845, MAX(IF($D$9:D2845=1, ROW(D$9:$D2845)-ROW($D$9)+1, 0)))</f>
        <v>47837</v>
      </c>
      <c r="F2846" s="36" t="n">
        <f aca="false">(A2846-$A$2)/365.25</f>
        <v>10.8720054757016</v>
      </c>
      <c r="G2846" s="37" t="n">
        <f aca="false">INDEX('Default Prob'!$P$5:$P$14,MIN(1+_xlfn.IFNA(MATCH(F2846,'Default Prob'!$F$5:$F$14,1),0),COUNT('Default Prob'!$P$5:$P$14)))</f>
        <v>0.0473961358254833</v>
      </c>
      <c r="H2846" s="37" t="n">
        <f aca="false">H2845*EXP(-G2845*(F2846-F2845))</f>
        <v>0.638405459391927</v>
      </c>
      <c r="I2846" s="38" t="n">
        <f aca="false">H2845-H2846</f>
        <v>8.28471324834101E-005</v>
      </c>
      <c r="J2846" s="39" t="n">
        <f aca="false">INDEX('Default Prob'!$C$3:$C$20, _xlfn.IFNA(MATCH(F2846, 'Default Prob'!$B$3:$B$20, 1), 1))</f>
        <v>6E-005</v>
      </c>
      <c r="K2846" s="40" t="n">
        <f aca="false">1/((1+J2846)^F2846)</f>
        <v>0.999347911942175</v>
      </c>
      <c r="L2846" s="41" t="n">
        <f aca="false">IF(AND(D2846, A2846 &lt;= $G$2), $D$5*$D$2*(A2846-E2846)/365.25, 0)</f>
        <v>0</v>
      </c>
      <c r="M2846" s="41" t="n">
        <f aca="false">IF(A2846&lt;=$G$2, $D$5*$D$2*(A2846-E2846)/365.25, 0)</f>
        <v>0</v>
      </c>
      <c r="N2846" s="42" t="n">
        <f aca="false">(L2846*H2846 + M2846*I2846) * K2846</f>
        <v>0</v>
      </c>
      <c r="O2846" s="43" t="n">
        <f aca="false">IF(A2846&lt;=$G$2, $D$2*(1-$D$3), 0)</f>
        <v>0</v>
      </c>
      <c r="P2846" s="44" t="n">
        <f aca="false">O2846*I2846*K2846</f>
        <v>0</v>
      </c>
    </row>
    <row r="2847" customFormat="false" ht="15" hidden="false" customHeight="false" outlineLevel="0" collapsed="false">
      <c r="A2847" s="4" t="n">
        <f aca="false">WORKDAY(A2846, 1)</f>
        <v>47868</v>
      </c>
      <c r="B2847" s="33" t="n">
        <f aca="false">DATE(2000, MONTH(A2847), DAY(A2847))</f>
        <v>36545</v>
      </c>
      <c r="C2847" s="33" t="n">
        <f aca="false">VLOOKUP(B2847, $R$9:$S$13, 2)</f>
        <v>36605</v>
      </c>
      <c r="D2847" s="34" t="n">
        <f aca="false">IF(OR(C2847=B2847, AND(C2847&lt;&gt;C2846, C2846&gt;B2846)), 1, 0)</f>
        <v>0</v>
      </c>
      <c r="E2847" s="4" t="n">
        <f aca="false" t="array" ref="E2847:E2847">INDEX($A$9:A2846, MAX(IF($D$9:D2846=1, ROW(D$9:$D2846)-ROW($D$9)+1, 0)))</f>
        <v>47837</v>
      </c>
      <c r="F2847" s="36" t="n">
        <f aca="false">(A2847-$A$2)/365.25</f>
        <v>10.880219028063</v>
      </c>
      <c r="G2847" s="37" t="n">
        <f aca="false">INDEX('Default Prob'!$P$5:$P$14,MIN(1+_xlfn.IFNA(MATCH(F2847,'Default Prob'!$F$5:$F$14,1),0),COUNT('Default Prob'!$P$5:$P$14)))</f>
        <v>0.0473961358254833</v>
      </c>
      <c r="H2847" s="37" t="n">
        <f aca="false">H2846*EXP(-G2846*(F2847-F2846))</f>
        <v>0.638156982487939</v>
      </c>
      <c r="I2847" s="38" t="n">
        <f aca="false">H2846-H2847</f>
        <v>0.000248476903987438</v>
      </c>
      <c r="J2847" s="39" t="n">
        <f aca="false">INDEX('Default Prob'!$C$3:$C$20, _xlfn.IFNA(MATCH(F2847, 'Default Prob'!$B$3:$B$20, 1), 1))</f>
        <v>6E-005</v>
      </c>
      <c r="K2847" s="40" t="n">
        <f aca="false">1/((1+J2847)^F2847)</f>
        <v>0.999347419465286</v>
      </c>
      <c r="L2847" s="41" t="n">
        <f aca="false">IF(AND(D2847, A2847 &lt;= $G$2), $D$5*$D$2*(A2847-E2847)/365.25, 0)</f>
        <v>0</v>
      </c>
      <c r="M2847" s="41" t="n">
        <f aca="false">IF(A2847&lt;=$G$2, $D$5*$D$2*(A2847-E2847)/365.25, 0)</f>
        <v>0</v>
      </c>
      <c r="N2847" s="42" t="n">
        <f aca="false">(L2847*H2847 + M2847*I2847) * K2847</f>
        <v>0</v>
      </c>
      <c r="O2847" s="43" t="n">
        <f aca="false">IF(A2847&lt;=$G$2, $D$2*(1-$D$3), 0)</f>
        <v>0</v>
      </c>
      <c r="P2847" s="44" t="n">
        <f aca="false">O2847*I2847*K2847</f>
        <v>0</v>
      </c>
    </row>
    <row r="2848" customFormat="false" ht="15" hidden="false" customHeight="false" outlineLevel="0" collapsed="false">
      <c r="A2848" s="4" t="n">
        <f aca="false">WORKDAY(A2847, 1)</f>
        <v>47869</v>
      </c>
      <c r="B2848" s="33" t="n">
        <f aca="false">DATE(2000, MONTH(A2848), DAY(A2848))</f>
        <v>36546</v>
      </c>
      <c r="C2848" s="33" t="n">
        <f aca="false">VLOOKUP(B2848, $R$9:$S$13, 2)</f>
        <v>36605</v>
      </c>
      <c r="D2848" s="34" t="n">
        <f aca="false">IF(OR(C2848=B2848, AND(C2848&lt;&gt;C2847, C2847&gt;B2847)), 1, 0)</f>
        <v>0</v>
      </c>
      <c r="E2848" s="4" t="n">
        <f aca="false" t="array" ref="E2848:E2848">INDEX($A$9:A2847, MAX(IF($D$9:D2847=1, ROW(D$9:$D2847)-ROW($D$9)+1, 0)))</f>
        <v>47837</v>
      </c>
      <c r="F2848" s="36" t="n">
        <f aca="false">(A2848-$A$2)/365.25</f>
        <v>10.8829568788501</v>
      </c>
      <c r="G2848" s="37" t="n">
        <f aca="false">INDEX('Default Prob'!$P$5:$P$14,MIN(1+_xlfn.IFNA(MATCH(F2848,'Default Prob'!$F$5:$F$14,1),0),COUNT('Default Prob'!$P$5:$P$14)))</f>
        <v>0.0473961358254833</v>
      </c>
      <c r="H2848" s="37" t="n">
        <f aca="false">H2847*EXP(-G2847*(F2848-F2847))</f>
        <v>0.638074178346449</v>
      </c>
      <c r="I2848" s="38" t="n">
        <f aca="false">H2847-H2848</f>
        <v>8.28041414903113E-005</v>
      </c>
      <c r="J2848" s="39" t="n">
        <f aca="false">INDEX('Default Prob'!$C$3:$C$20, _xlfn.IFNA(MATCH(F2848, 'Default Prob'!$B$3:$B$20, 1), 1))</f>
        <v>6E-005</v>
      </c>
      <c r="K2848" s="40" t="n">
        <f aca="false">1/((1+J2848)^F2848)</f>
        <v>0.999347255306378</v>
      </c>
      <c r="L2848" s="41" t="n">
        <f aca="false">IF(AND(D2848, A2848 &lt;= $G$2), $D$5*$D$2*(A2848-E2848)/365.25, 0)</f>
        <v>0</v>
      </c>
      <c r="M2848" s="41" t="n">
        <f aca="false">IF(A2848&lt;=$G$2, $D$5*$D$2*(A2848-E2848)/365.25, 0)</f>
        <v>0</v>
      </c>
      <c r="N2848" s="42" t="n">
        <f aca="false">(L2848*H2848 + M2848*I2848) * K2848</f>
        <v>0</v>
      </c>
      <c r="O2848" s="43" t="n">
        <f aca="false">IF(A2848&lt;=$G$2, $D$2*(1-$D$3), 0)</f>
        <v>0</v>
      </c>
      <c r="P2848" s="44" t="n">
        <f aca="false">O2848*I2848*K2848</f>
        <v>0</v>
      </c>
    </row>
    <row r="2849" customFormat="false" ht="15" hidden="false" customHeight="false" outlineLevel="0" collapsed="false">
      <c r="A2849" s="4" t="n">
        <f aca="false">WORKDAY(A2848, 1)</f>
        <v>47870</v>
      </c>
      <c r="B2849" s="33" t="n">
        <f aca="false">DATE(2000, MONTH(A2849), DAY(A2849))</f>
        <v>36547</v>
      </c>
      <c r="C2849" s="33" t="n">
        <f aca="false">VLOOKUP(B2849, $R$9:$S$13, 2)</f>
        <v>36605</v>
      </c>
      <c r="D2849" s="34" t="n">
        <f aca="false">IF(OR(C2849=B2849, AND(C2849&lt;&gt;C2848, C2848&gt;B2848)), 1, 0)</f>
        <v>0</v>
      </c>
      <c r="E2849" s="4" t="n">
        <f aca="false" t="array" ref="E2849:E2849">INDEX($A$9:A2848, MAX(IF($D$9:D2848=1, ROW(D$9:$D2848)-ROW($D$9)+1, 0)))</f>
        <v>47837</v>
      </c>
      <c r="F2849" s="36" t="n">
        <f aca="false">(A2849-$A$2)/365.25</f>
        <v>10.8856947296372</v>
      </c>
      <c r="G2849" s="37" t="n">
        <f aca="false">INDEX('Default Prob'!$P$5:$P$14,MIN(1+_xlfn.IFNA(MATCH(F2849,'Default Prob'!$F$5:$F$14,1),0),COUNT('Default Prob'!$P$5:$P$14)))</f>
        <v>0.0473961358254833</v>
      </c>
      <c r="H2849" s="37" t="n">
        <f aca="false">H2848*EXP(-G2848*(F2849-F2848))</f>
        <v>0.637991384949221</v>
      </c>
      <c r="I2849" s="38" t="n">
        <f aca="false">H2848-H2849</f>
        <v>8.27933972283867E-005</v>
      </c>
      <c r="J2849" s="39" t="n">
        <f aca="false">INDEX('Default Prob'!$C$3:$C$20, _xlfn.IFNA(MATCH(F2849, 'Default Prob'!$B$3:$B$20, 1), 1))</f>
        <v>6E-005</v>
      </c>
      <c r="K2849" s="40" t="n">
        <f aca="false">1/((1+J2849)^F2849)</f>
        <v>0.999347091147495</v>
      </c>
      <c r="L2849" s="41" t="n">
        <f aca="false">IF(AND(D2849, A2849 &lt;= $G$2), $D$5*$D$2*(A2849-E2849)/365.25, 0)</f>
        <v>0</v>
      </c>
      <c r="M2849" s="41" t="n">
        <f aca="false">IF(A2849&lt;=$G$2, $D$5*$D$2*(A2849-E2849)/365.25, 0)</f>
        <v>0</v>
      </c>
      <c r="N2849" s="42" t="n">
        <f aca="false">(L2849*H2849 + M2849*I2849) * K2849</f>
        <v>0</v>
      </c>
      <c r="O2849" s="43" t="n">
        <f aca="false">IF(A2849&lt;=$G$2, $D$2*(1-$D$3), 0)</f>
        <v>0</v>
      </c>
      <c r="P2849" s="44" t="n">
        <f aca="false">O2849*I2849*K2849</f>
        <v>0</v>
      </c>
    </row>
    <row r="2850" customFormat="false" ht="15" hidden="false" customHeight="false" outlineLevel="0" collapsed="false">
      <c r="A2850" s="4" t="n">
        <f aca="false">WORKDAY(A2849, 1)</f>
        <v>47871</v>
      </c>
      <c r="B2850" s="33" t="n">
        <f aca="false">DATE(2000, MONTH(A2850), DAY(A2850))</f>
        <v>36548</v>
      </c>
      <c r="C2850" s="33" t="n">
        <f aca="false">VLOOKUP(B2850, $R$9:$S$13, 2)</f>
        <v>36605</v>
      </c>
      <c r="D2850" s="34" t="n">
        <f aca="false">IF(OR(C2850=B2850, AND(C2850&lt;&gt;C2849, C2849&gt;B2849)), 1, 0)</f>
        <v>0</v>
      </c>
      <c r="E2850" s="4" t="n">
        <f aca="false" t="array" ref="E2850:E2850">INDEX($A$9:A2849, MAX(IF($D$9:D2849=1, ROW(D$9:$D2849)-ROW($D$9)+1, 0)))</f>
        <v>47837</v>
      </c>
      <c r="F2850" s="36" t="n">
        <f aca="false">(A2850-$A$2)/365.25</f>
        <v>10.8884325804244</v>
      </c>
      <c r="G2850" s="37" t="n">
        <f aca="false">INDEX('Default Prob'!$P$5:$P$14,MIN(1+_xlfn.IFNA(MATCH(F2850,'Default Prob'!$F$5:$F$14,1),0),COUNT('Default Prob'!$P$5:$P$14)))</f>
        <v>0.0473961358254833</v>
      </c>
      <c r="H2850" s="37" t="n">
        <f aca="false">H2849*EXP(-G2849*(F2850-F2849))</f>
        <v>0.63790860229486</v>
      </c>
      <c r="I2850" s="38" t="n">
        <f aca="false">H2849-H2850</f>
        <v>8.27826543603472E-005</v>
      </c>
      <c r="J2850" s="39" t="n">
        <f aca="false">INDEX('Default Prob'!$C$3:$C$20, _xlfn.IFNA(MATCH(F2850, 'Default Prob'!$B$3:$B$20, 1), 1))</f>
        <v>6E-005</v>
      </c>
      <c r="K2850" s="40" t="n">
        <f aca="false">1/((1+J2850)^F2850)</f>
        <v>0.999346926988641</v>
      </c>
      <c r="L2850" s="41" t="n">
        <f aca="false">IF(AND(D2850, A2850 &lt;= $G$2), $D$5*$D$2*(A2850-E2850)/365.25, 0)</f>
        <v>0</v>
      </c>
      <c r="M2850" s="41" t="n">
        <f aca="false">IF(A2850&lt;=$G$2, $D$5*$D$2*(A2850-E2850)/365.25, 0)</f>
        <v>0</v>
      </c>
      <c r="N2850" s="42" t="n">
        <f aca="false">(L2850*H2850 + M2850*I2850) * K2850</f>
        <v>0</v>
      </c>
      <c r="O2850" s="43" t="n">
        <f aca="false">IF(A2850&lt;=$G$2, $D$2*(1-$D$3), 0)</f>
        <v>0</v>
      </c>
      <c r="P2850" s="44" t="n">
        <f aca="false">O2850*I2850*K2850</f>
        <v>0</v>
      </c>
    </row>
    <row r="2851" customFormat="false" ht="15" hidden="false" customHeight="false" outlineLevel="0" collapsed="false">
      <c r="A2851" s="4" t="n">
        <f aca="false">WORKDAY(A2850, 1)</f>
        <v>47872</v>
      </c>
      <c r="B2851" s="33" t="n">
        <f aca="false">DATE(2000, MONTH(A2851), DAY(A2851))</f>
        <v>36549</v>
      </c>
      <c r="C2851" s="33" t="n">
        <f aca="false">VLOOKUP(B2851, $R$9:$S$13, 2)</f>
        <v>36605</v>
      </c>
      <c r="D2851" s="34" t="n">
        <f aca="false">IF(OR(C2851=B2851, AND(C2851&lt;&gt;C2850, C2850&gt;B2850)), 1, 0)</f>
        <v>0</v>
      </c>
      <c r="E2851" s="4" t="n">
        <f aca="false" t="array" ref="E2851:E2851">INDEX($A$9:A2850, MAX(IF($D$9:D2850=1, ROW(D$9:$D2850)-ROW($D$9)+1, 0)))</f>
        <v>47837</v>
      </c>
      <c r="F2851" s="36" t="n">
        <f aca="false">(A2851-$A$2)/365.25</f>
        <v>10.8911704312115</v>
      </c>
      <c r="G2851" s="37" t="n">
        <f aca="false">INDEX('Default Prob'!$P$5:$P$14,MIN(1+_xlfn.IFNA(MATCH(F2851,'Default Prob'!$F$5:$F$14,1),0),COUNT('Default Prob'!$P$5:$P$14)))</f>
        <v>0.0473961358254833</v>
      </c>
      <c r="H2851" s="37" t="n">
        <f aca="false">H2850*EXP(-G2850*(F2851-F2850))</f>
        <v>0.637825830381974</v>
      </c>
      <c r="I2851" s="38" t="n">
        <f aca="false">H2850-H2851</f>
        <v>8.27719128864146E-005</v>
      </c>
      <c r="J2851" s="39" t="n">
        <f aca="false">INDEX('Default Prob'!$C$3:$C$20, _xlfn.IFNA(MATCH(F2851, 'Default Prob'!$B$3:$B$20, 1), 1))</f>
        <v>6E-005</v>
      </c>
      <c r="K2851" s="40" t="n">
        <f aca="false">1/((1+J2851)^F2851)</f>
        <v>0.999346762829812</v>
      </c>
      <c r="L2851" s="41" t="n">
        <f aca="false">IF(AND(D2851, A2851 &lt;= $G$2), $D$5*$D$2*(A2851-E2851)/365.25, 0)</f>
        <v>0</v>
      </c>
      <c r="M2851" s="41" t="n">
        <f aca="false">IF(A2851&lt;=$G$2, $D$5*$D$2*(A2851-E2851)/365.25, 0)</f>
        <v>0</v>
      </c>
      <c r="N2851" s="42" t="n">
        <f aca="false">(L2851*H2851 + M2851*I2851) * K2851</f>
        <v>0</v>
      </c>
      <c r="O2851" s="43" t="n">
        <f aca="false">IF(A2851&lt;=$G$2, $D$2*(1-$D$3), 0)</f>
        <v>0</v>
      </c>
      <c r="P2851" s="44" t="n">
        <f aca="false">O2851*I2851*K2851</f>
        <v>0</v>
      </c>
    </row>
    <row r="2852" customFormat="false" ht="15" hidden="false" customHeight="false" outlineLevel="0" collapsed="false">
      <c r="A2852" s="4" t="n">
        <f aca="false">WORKDAY(A2851, 1)</f>
        <v>47875</v>
      </c>
      <c r="B2852" s="33" t="n">
        <f aca="false">DATE(2000, MONTH(A2852), DAY(A2852))</f>
        <v>36552</v>
      </c>
      <c r="C2852" s="33" t="n">
        <f aca="false">VLOOKUP(B2852, $R$9:$S$13, 2)</f>
        <v>36605</v>
      </c>
      <c r="D2852" s="34" t="n">
        <f aca="false">IF(OR(C2852=B2852, AND(C2852&lt;&gt;C2851, C2851&gt;B2851)), 1, 0)</f>
        <v>0</v>
      </c>
      <c r="E2852" s="4" t="n">
        <f aca="false" t="array" ref="E2852:E2852">INDEX($A$9:A2851, MAX(IF($D$9:D2851=1, ROW(D$9:$D2851)-ROW($D$9)+1, 0)))</f>
        <v>47837</v>
      </c>
      <c r="F2852" s="36" t="n">
        <f aca="false">(A2852-$A$2)/365.25</f>
        <v>10.8993839835729</v>
      </c>
      <c r="G2852" s="37" t="n">
        <f aca="false">INDEX('Default Prob'!$P$5:$P$14,MIN(1+_xlfn.IFNA(MATCH(F2852,'Default Prob'!$F$5:$F$14,1),0),COUNT('Default Prob'!$P$5:$P$14)))</f>
        <v>0.0473961358254833</v>
      </c>
      <c r="H2852" s="37" t="n">
        <f aca="false">H2851*EXP(-G2851*(F2852-F2851))</f>
        <v>0.637577579078222</v>
      </c>
      <c r="I2852" s="38" t="n">
        <f aca="false">H2851-H2852</f>
        <v>0.000248251303752056</v>
      </c>
      <c r="J2852" s="39" t="n">
        <f aca="false">INDEX('Default Prob'!$C$3:$C$20, _xlfn.IFNA(MATCH(F2852, 'Default Prob'!$B$3:$B$20, 1), 1))</f>
        <v>6E-005</v>
      </c>
      <c r="K2852" s="40" t="n">
        <f aca="false">1/((1+J2852)^F2852)</f>
        <v>0.99934627035349</v>
      </c>
      <c r="L2852" s="41" t="n">
        <f aca="false">IF(AND(D2852, A2852 &lt;= $G$2), $D$5*$D$2*(A2852-E2852)/365.25, 0)</f>
        <v>0</v>
      </c>
      <c r="M2852" s="41" t="n">
        <f aca="false">IF(A2852&lt;=$G$2, $D$5*$D$2*(A2852-E2852)/365.25, 0)</f>
        <v>0</v>
      </c>
      <c r="N2852" s="42" t="n">
        <f aca="false">(L2852*H2852 + M2852*I2852) * K2852</f>
        <v>0</v>
      </c>
      <c r="O2852" s="43" t="n">
        <f aca="false">IF(A2852&lt;=$G$2, $D$2*(1-$D$3), 0)</f>
        <v>0</v>
      </c>
      <c r="P2852" s="44" t="n">
        <f aca="false">O2852*I2852*K2852</f>
        <v>0</v>
      </c>
    </row>
    <row r="2853" customFormat="false" ht="15" hidden="false" customHeight="false" outlineLevel="0" collapsed="false">
      <c r="A2853" s="4" t="n">
        <f aca="false">WORKDAY(A2852, 1)</f>
        <v>47876</v>
      </c>
      <c r="B2853" s="33" t="n">
        <f aca="false">DATE(2000, MONTH(A2853), DAY(A2853))</f>
        <v>36553</v>
      </c>
      <c r="C2853" s="33" t="n">
        <f aca="false">VLOOKUP(B2853, $R$9:$S$13, 2)</f>
        <v>36605</v>
      </c>
      <c r="D2853" s="34" t="n">
        <f aca="false">IF(OR(C2853=B2853, AND(C2853&lt;&gt;C2852, C2852&gt;B2852)), 1, 0)</f>
        <v>0</v>
      </c>
      <c r="E2853" s="4" t="n">
        <f aca="false" t="array" ref="E2853:E2853">INDEX($A$9:A2852, MAX(IF($D$9:D2852=1, ROW(D$9:$D2852)-ROW($D$9)+1, 0)))</f>
        <v>47837</v>
      </c>
      <c r="F2853" s="36" t="n">
        <f aca="false">(A2853-$A$2)/365.25</f>
        <v>10.90212183436</v>
      </c>
      <c r="G2853" s="37" t="n">
        <f aca="false">INDEX('Default Prob'!$P$5:$P$14,MIN(1+_xlfn.IFNA(MATCH(F2853,'Default Prob'!$F$5:$F$14,1),0),COUNT('Default Prob'!$P$5:$P$14)))</f>
        <v>0.0473961358254833</v>
      </c>
      <c r="H2853" s="37" t="n">
        <f aca="false">H2852*EXP(-G2852*(F2853-F2852))</f>
        <v>0.637494850117295</v>
      </c>
      <c r="I2853" s="38" t="n">
        <f aca="false">H2852-H2853</f>
        <v>8.27289609263149E-005</v>
      </c>
      <c r="J2853" s="39" t="n">
        <f aca="false">INDEX('Default Prob'!$C$3:$C$20, _xlfn.IFNA(MATCH(F2853, 'Default Prob'!$B$3:$B$20, 1), 1))</f>
        <v>6E-005</v>
      </c>
      <c r="K2853" s="40" t="n">
        <f aca="false">1/((1+J2853)^F2853)</f>
        <v>0.99934610619477</v>
      </c>
      <c r="L2853" s="41" t="n">
        <f aca="false">IF(AND(D2853, A2853 &lt;= $G$2), $D$5*$D$2*(A2853-E2853)/365.25, 0)</f>
        <v>0</v>
      </c>
      <c r="M2853" s="41" t="n">
        <f aca="false">IF(A2853&lt;=$G$2, $D$5*$D$2*(A2853-E2853)/365.25, 0)</f>
        <v>0</v>
      </c>
      <c r="N2853" s="42" t="n">
        <f aca="false">(L2853*H2853 + M2853*I2853) * K2853</f>
        <v>0</v>
      </c>
      <c r="O2853" s="43" t="n">
        <f aca="false">IF(A2853&lt;=$G$2, $D$2*(1-$D$3), 0)</f>
        <v>0</v>
      </c>
      <c r="P2853" s="44" t="n">
        <f aca="false">O2853*I2853*K2853</f>
        <v>0</v>
      </c>
    </row>
    <row r="2854" customFormat="false" ht="15" hidden="false" customHeight="false" outlineLevel="0" collapsed="false">
      <c r="A2854" s="4" t="n">
        <f aca="false">WORKDAY(A2853, 1)</f>
        <v>47877</v>
      </c>
      <c r="B2854" s="33" t="n">
        <f aca="false">DATE(2000, MONTH(A2854), DAY(A2854))</f>
        <v>36554</v>
      </c>
      <c r="C2854" s="33" t="n">
        <f aca="false">VLOOKUP(B2854, $R$9:$S$13, 2)</f>
        <v>36605</v>
      </c>
      <c r="D2854" s="34" t="n">
        <f aca="false">IF(OR(C2854=B2854, AND(C2854&lt;&gt;C2853, C2853&gt;B2853)), 1, 0)</f>
        <v>0</v>
      </c>
      <c r="E2854" s="4" t="n">
        <f aca="false" t="array" ref="E2854:E2854">INDEX($A$9:A2853, MAX(IF($D$9:D2853=1, ROW(D$9:$D2853)-ROW($D$9)+1, 0)))</f>
        <v>47837</v>
      </c>
      <c r="F2854" s="36" t="n">
        <f aca="false">(A2854-$A$2)/365.25</f>
        <v>10.9048596851472</v>
      </c>
      <c r="G2854" s="37" t="n">
        <f aca="false">INDEX('Default Prob'!$P$5:$P$14,MIN(1+_xlfn.IFNA(MATCH(F2854,'Default Prob'!$F$5:$F$14,1),0),COUNT('Default Prob'!$P$5:$P$14)))</f>
        <v>0.0473961358254833</v>
      </c>
      <c r="H2854" s="37" t="n">
        <f aca="false">H2853*EXP(-G2853*(F2854-F2853))</f>
        <v>0.637412131890876</v>
      </c>
      <c r="I2854" s="38" t="n">
        <f aca="false">H2853-H2854</f>
        <v>8.27182264192539E-005</v>
      </c>
      <c r="J2854" s="39" t="n">
        <f aca="false">INDEX('Default Prob'!$C$3:$C$20, _xlfn.IFNA(MATCH(F2854, 'Default Prob'!$B$3:$B$20, 1), 1))</f>
        <v>6E-005</v>
      </c>
      <c r="K2854" s="40" t="n">
        <f aca="false">1/((1+J2854)^F2854)</f>
        <v>0.999345942036077</v>
      </c>
      <c r="L2854" s="41" t="n">
        <f aca="false">IF(AND(D2854, A2854 &lt;= $G$2), $D$5*$D$2*(A2854-E2854)/365.25, 0)</f>
        <v>0</v>
      </c>
      <c r="M2854" s="41" t="n">
        <f aca="false">IF(A2854&lt;=$G$2, $D$5*$D$2*(A2854-E2854)/365.25, 0)</f>
        <v>0</v>
      </c>
      <c r="N2854" s="42" t="n">
        <f aca="false">(L2854*H2854 + M2854*I2854) * K2854</f>
        <v>0</v>
      </c>
      <c r="O2854" s="43" t="n">
        <f aca="false">IF(A2854&lt;=$G$2, $D$2*(1-$D$3), 0)</f>
        <v>0</v>
      </c>
      <c r="P2854" s="44" t="n">
        <f aca="false">O2854*I2854*K2854</f>
        <v>0</v>
      </c>
    </row>
    <row r="2855" customFormat="false" ht="15" hidden="false" customHeight="false" outlineLevel="0" collapsed="false">
      <c r="A2855" s="4" t="n">
        <f aca="false">WORKDAY(A2854, 1)</f>
        <v>47878</v>
      </c>
      <c r="B2855" s="33" t="n">
        <f aca="false">DATE(2000, MONTH(A2855), DAY(A2855))</f>
        <v>36555</v>
      </c>
      <c r="C2855" s="33" t="n">
        <f aca="false">VLOOKUP(B2855, $R$9:$S$13, 2)</f>
        <v>36605</v>
      </c>
      <c r="D2855" s="34" t="n">
        <f aca="false">IF(OR(C2855=B2855, AND(C2855&lt;&gt;C2854, C2854&gt;B2854)), 1, 0)</f>
        <v>0</v>
      </c>
      <c r="E2855" s="4" t="n">
        <f aca="false" t="array" ref="E2855:E2855">INDEX($A$9:A2854, MAX(IF($D$9:D2854=1, ROW(D$9:$D2854)-ROW($D$9)+1, 0)))</f>
        <v>47837</v>
      </c>
      <c r="F2855" s="36" t="n">
        <f aca="false">(A2855-$A$2)/365.25</f>
        <v>10.9075975359343</v>
      </c>
      <c r="G2855" s="37" t="n">
        <f aca="false">INDEX('Default Prob'!$P$5:$P$14,MIN(1+_xlfn.IFNA(MATCH(F2855,'Default Prob'!$F$5:$F$14,1),0),COUNT('Default Prob'!$P$5:$P$14)))</f>
        <v>0.0473961358254833</v>
      </c>
      <c r="H2855" s="37" t="n">
        <f aca="false">H2854*EXP(-G2854*(F2855-F2854))</f>
        <v>0.637329424397571</v>
      </c>
      <c r="I2855" s="38" t="n">
        <f aca="false">H2854-H2855</f>
        <v>8.27074933051897E-005</v>
      </c>
      <c r="J2855" s="39" t="n">
        <f aca="false">INDEX('Default Prob'!$C$3:$C$20, _xlfn.IFNA(MATCH(F2855, 'Default Prob'!$B$3:$B$20, 1), 1))</f>
        <v>6E-005</v>
      </c>
      <c r="K2855" s="40" t="n">
        <f aca="false">1/((1+J2855)^F2855)</f>
        <v>0.99934577787741</v>
      </c>
      <c r="L2855" s="41" t="n">
        <f aca="false">IF(AND(D2855, A2855 &lt;= $G$2), $D$5*$D$2*(A2855-E2855)/365.25, 0)</f>
        <v>0</v>
      </c>
      <c r="M2855" s="41" t="n">
        <f aca="false">IF(A2855&lt;=$G$2, $D$5*$D$2*(A2855-E2855)/365.25, 0)</f>
        <v>0</v>
      </c>
      <c r="N2855" s="42" t="n">
        <f aca="false">(L2855*H2855 + M2855*I2855) * K2855</f>
        <v>0</v>
      </c>
      <c r="O2855" s="43" t="n">
        <f aca="false">IF(A2855&lt;=$G$2, $D$2*(1-$D$3), 0)</f>
        <v>0</v>
      </c>
      <c r="P2855" s="44" t="n">
        <f aca="false">O2855*I2855*K2855</f>
        <v>0</v>
      </c>
    </row>
    <row r="2856" customFormat="false" ht="15" hidden="false" customHeight="false" outlineLevel="0" collapsed="false">
      <c r="A2856" s="4" t="n">
        <f aca="false">WORKDAY(A2855, 1)</f>
        <v>47879</v>
      </c>
      <c r="B2856" s="33" t="n">
        <f aca="false">DATE(2000, MONTH(A2856), DAY(A2856))</f>
        <v>36556</v>
      </c>
      <c r="C2856" s="33" t="n">
        <f aca="false">VLOOKUP(B2856, $R$9:$S$13, 2)</f>
        <v>36605</v>
      </c>
      <c r="D2856" s="34" t="n">
        <f aca="false">IF(OR(C2856=B2856, AND(C2856&lt;&gt;C2855, C2855&gt;B2855)), 1, 0)</f>
        <v>0</v>
      </c>
      <c r="E2856" s="4" t="n">
        <f aca="false" t="array" ref="E2856:E2856">INDEX($A$9:A2855, MAX(IF($D$9:D2855=1, ROW(D$9:$D2855)-ROW($D$9)+1, 0)))</f>
        <v>47837</v>
      </c>
      <c r="F2856" s="36" t="n">
        <f aca="false">(A2856-$A$2)/365.25</f>
        <v>10.9103353867214</v>
      </c>
      <c r="G2856" s="37" t="n">
        <f aca="false">INDEX('Default Prob'!$P$5:$P$14,MIN(1+_xlfn.IFNA(MATCH(F2856,'Default Prob'!$F$5:$F$14,1),0),COUNT('Default Prob'!$P$5:$P$14)))</f>
        <v>0.0473961358254833</v>
      </c>
      <c r="H2856" s="37" t="n">
        <f aca="false">H2855*EXP(-G2855*(F2856-F2855))</f>
        <v>0.637246727635987</v>
      </c>
      <c r="I2856" s="38" t="n">
        <f aca="false">H2855-H2856</f>
        <v>8.26967615837892E-005</v>
      </c>
      <c r="J2856" s="39" t="n">
        <f aca="false">INDEX('Default Prob'!$C$3:$C$20, _xlfn.IFNA(MATCH(F2856, 'Default Prob'!$B$3:$B$20, 1), 1))</f>
        <v>6E-005</v>
      </c>
      <c r="K2856" s="40" t="n">
        <f aca="false">1/((1+J2856)^F2856)</f>
        <v>0.999345613718771</v>
      </c>
      <c r="L2856" s="41" t="n">
        <f aca="false">IF(AND(D2856, A2856 &lt;= $G$2), $D$5*$D$2*(A2856-E2856)/365.25, 0)</f>
        <v>0</v>
      </c>
      <c r="M2856" s="41" t="n">
        <f aca="false">IF(A2856&lt;=$G$2, $D$5*$D$2*(A2856-E2856)/365.25, 0)</f>
        <v>0</v>
      </c>
      <c r="N2856" s="42" t="n">
        <f aca="false">(L2856*H2856 + M2856*I2856) * K2856</f>
        <v>0</v>
      </c>
      <c r="O2856" s="43" t="n">
        <f aca="false">IF(A2856&lt;=$G$2, $D$2*(1-$D$3), 0)</f>
        <v>0</v>
      </c>
      <c r="P2856" s="44" t="n">
        <f aca="false">O2856*I2856*K2856</f>
        <v>0</v>
      </c>
    </row>
    <row r="2857" customFormat="false" ht="15" hidden="false" customHeight="false" outlineLevel="0" collapsed="false">
      <c r="A2857" s="4" t="n">
        <f aca="false">WORKDAY(A2856, 1)</f>
        <v>47882</v>
      </c>
      <c r="B2857" s="33" t="n">
        <f aca="false">DATE(2000, MONTH(A2857), DAY(A2857))</f>
        <v>36559</v>
      </c>
      <c r="C2857" s="33" t="n">
        <f aca="false">VLOOKUP(B2857, $R$9:$S$13, 2)</f>
        <v>36605</v>
      </c>
      <c r="D2857" s="34" t="n">
        <f aca="false">IF(OR(C2857=B2857, AND(C2857&lt;&gt;C2856, C2856&gt;B2856)), 1, 0)</f>
        <v>0</v>
      </c>
      <c r="E2857" s="4" t="n">
        <f aca="false" t="array" ref="E2857:E2857">INDEX($A$9:A2856, MAX(IF($D$9:D2856=1, ROW(D$9:$D2856)-ROW($D$9)+1, 0)))</f>
        <v>47837</v>
      </c>
      <c r="F2857" s="36" t="n">
        <f aca="false">(A2857-$A$2)/365.25</f>
        <v>10.9185489390828</v>
      </c>
      <c r="G2857" s="37" t="n">
        <f aca="false">INDEX('Default Prob'!$P$5:$P$14,MIN(1+_xlfn.IFNA(MATCH(F2857,'Default Prob'!$F$5:$F$14,1),0),COUNT('Default Prob'!$P$5:$P$14)))</f>
        <v>0.0473961358254833</v>
      </c>
      <c r="H2857" s="37" t="n">
        <f aca="false">H2856*EXP(-G2856*(F2857-F2856))</f>
        <v>0.63699870172764</v>
      </c>
      <c r="I2857" s="38" t="n">
        <f aca="false">H2856-H2857</f>
        <v>0.000248025908346605</v>
      </c>
      <c r="J2857" s="39" t="n">
        <f aca="false">INDEX('Default Prob'!$C$3:$C$20, _xlfn.IFNA(MATCH(F2857, 'Default Prob'!$B$3:$B$20, 1), 1))</f>
        <v>6E-005</v>
      </c>
      <c r="K2857" s="40" t="n">
        <f aca="false">1/((1+J2857)^F2857)</f>
        <v>0.999345121243015</v>
      </c>
      <c r="L2857" s="41" t="n">
        <f aca="false">IF(AND(D2857, A2857 &lt;= $G$2), $D$5*$D$2*(A2857-E2857)/365.25, 0)</f>
        <v>0</v>
      </c>
      <c r="M2857" s="41" t="n">
        <f aca="false">IF(A2857&lt;=$G$2, $D$5*$D$2*(A2857-E2857)/365.25, 0)</f>
        <v>0</v>
      </c>
      <c r="N2857" s="42" t="n">
        <f aca="false">(L2857*H2857 + M2857*I2857) * K2857</f>
        <v>0</v>
      </c>
      <c r="O2857" s="43" t="n">
        <f aca="false">IF(A2857&lt;=$G$2, $D$2*(1-$D$3), 0)</f>
        <v>0</v>
      </c>
      <c r="P2857" s="44" t="n">
        <f aca="false">O2857*I2857*K2857</f>
        <v>0</v>
      </c>
    </row>
    <row r="2858" customFormat="false" ht="15" hidden="false" customHeight="false" outlineLevel="0" collapsed="false">
      <c r="A2858" s="4" t="n">
        <f aca="false">WORKDAY(A2857, 1)</f>
        <v>47883</v>
      </c>
      <c r="B2858" s="33" t="n">
        <f aca="false">DATE(2000, MONTH(A2858), DAY(A2858))</f>
        <v>36560</v>
      </c>
      <c r="C2858" s="33" t="n">
        <f aca="false">VLOOKUP(B2858, $R$9:$S$13, 2)</f>
        <v>36605</v>
      </c>
      <c r="D2858" s="34" t="n">
        <f aca="false">IF(OR(C2858=B2858, AND(C2858&lt;&gt;C2857, C2857&gt;B2857)), 1, 0)</f>
        <v>0</v>
      </c>
      <c r="E2858" s="4" t="n">
        <f aca="false" t="array" ref="E2858:E2858">INDEX($A$9:A2857, MAX(IF($D$9:D2857=1, ROW(D$9:$D2857)-ROW($D$9)+1, 0)))</f>
        <v>47837</v>
      </c>
      <c r="F2858" s="36" t="n">
        <f aca="false">(A2858-$A$2)/365.25</f>
        <v>10.92128678987</v>
      </c>
      <c r="G2858" s="37" t="n">
        <f aca="false">INDEX('Default Prob'!$P$5:$P$14,MIN(1+_xlfn.IFNA(MATCH(F2858,'Default Prob'!$F$5:$F$14,1),0),COUNT('Default Prob'!$P$5:$P$14)))</f>
        <v>0.0473961358254833</v>
      </c>
      <c r="H2858" s="37" t="n">
        <f aca="false">H2857*EXP(-G2857*(F2858-F2857))</f>
        <v>0.636916047879019</v>
      </c>
      <c r="I2858" s="38" t="n">
        <f aca="false">H2857-H2858</f>
        <v>8.26538486211614E-005</v>
      </c>
      <c r="J2858" s="39" t="n">
        <f aca="false">INDEX('Default Prob'!$C$3:$C$20, _xlfn.IFNA(MATCH(F2858, 'Default Prob'!$B$3:$B$20, 1), 1))</f>
        <v>6E-005</v>
      </c>
      <c r="K2858" s="40" t="n">
        <f aca="false">1/((1+J2858)^F2858)</f>
        <v>0.999344957084484</v>
      </c>
      <c r="L2858" s="41" t="n">
        <f aca="false">IF(AND(D2858, A2858 &lt;= $G$2), $D$5*$D$2*(A2858-E2858)/365.25, 0)</f>
        <v>0</v>
      </c>
      <c r="M2858" s="41" t="n">
        <f aca="false">IF(A2858&lt;=$G$2, $D$5*$D$2*(A2858-E2858)/365.25, 0)</f>
        <v>0</v>
      </c>
      <c r="N2858" s="42" t="n">
        <f aca="false">(L2858*H2858 + M2858*I2858) * K2858</f>
        <v>0</v>
      </c>
      <c r="O2858" s="43" t="n">
        <f aca="false">IF(A2858&lt;=$G$2, $D$2*(1-$D$3), 0)</f>
        <v>0</v>
      </c>
      <c r="P2858" s="44" t="n">
        <f aca="false">O2858*I2858*K2858</f>
        <v>0</v>
      </c>
    </row>
    <row r="2859" customFormat="false" ht="15" hidden="false" customHeight="false" outlineLevel="0" collapsed="false">
      <c r="A2859" s="4" t="n">
        <f aca="false">WORKDAY(A2858, 1)</f>
        <v>47884</v>
      </c>
      <c r="B2859" s="33" t="n">
        <f aca="false">DATE(2000, MONTH(A2859), DAY(A2859))</f>
        <v>36561</v>
      </c>
      <c r="C2859" s="33" t="n">
        <f aca="false">VLOOKUP(B2859, $R$9:$S$13, 2)</f>
        <v>36605</v>
      </c>
      <c r="D2859" s="34" t="n">
        <f aca="false">IF(OR(C2859=B2859, AND(C2859&lt;&gt;C2858, C2858&gt;B2858)), 1, 0)</f>
        <v>0</v>
      </c>
      <c r="E2859" s="4" t="n">
        <f aca="false" t="array" ref="E2859:E2859">INDEX($A$9:A2858, MAX(IF($D$9:D2858=1, ROW(D$9:$D2858)-ROW($D$9)+1, 0)))</f>
        <v>47837</v>
      </c>
      <c r="F2859" s="36" t="n">
        <f aca="false">(A2859-$A$2)/365.25</f>
        <v>10.9240246406571</v>
      </c>
      <c r="G2859" s="37" t="n">
        <f aca="false">INDEX('Default Prob'!$P$5:$P$14,MIN(1+_xlfn.IFNA(MATCH(F2859,'Default Prob'!$F$5:$F$14,1),0),COUNT('Default Prob'!$P$5:$P$14)))</f>
        <v>0.0473961358254833</v>
      </c>
      <c r="H2859" s="37" t="n">
        <f aca="false">H2858*EXP(-G2858*(F2859-F2858))</f>
        <v>0.636833404755159</v>
      </c>
      <c r="I2859" s="38" t="n">
        <f aca="false">H2858-H2859</f>
        <v>8.26431238603043E-005</v>
      </c>
      <c r="J2859" s="39" t="n">
        <f aca="false">INDEX('Default Prob'!$C$3:$C$20, _xlfn.IFNA(MATCH(F2859, 'Default Prob'!$B$3:$B$20, 1), 1))</f>
        <v>6E-005</v>
      </c>
      <c r="K2859" s="40" t="n">
        <f aca="false">1/((1+J2859)^F2859)</f>
        <v>0.999344792925979</v>
      </c>
      <c r="L2859" s="41" t="n">
        <f aca="false">IF(AND(D2859, A2859 &lt;= $G$2), $D$5*$D$2*(A2859-E2859)/365.25, 0)</f>
        <v>0</v>
      </c>
      <c r="M2859" s="41" t="n">
        <f aca="false">IF(A2859&lt;=$G$2, $D$5*$D$2*(A2859-E2859)/365.25, 0)</f>
        <v>0</v>
      </c>
      <c r="N2859" s="42" t="n">
        <f aca="false">(L2859*H2859 + M2859*I2859) * K2859</f>
        <v>0</v>
      </c>
      <c r="O2859" s="43" t="n">
        <f aca="false">IF(A2859&lt;=$G$2, $D$2*(1-$D$3), 0)</f>
        <v>0</v>
      </c>
      <c r="P2859" s="44" t="n">
        <f aca="false">O2859*I2859*K2859</f>
        <v>0</v>
      </c>
    </row>
    <row r="2860" customFormat="false" ht="15" hidden="false" customHeight="false" outlineLevel="0" collapsed="false">
      <c r="A2860" s="4" t="n">
        <f aca="false">WORKDAY(A2859, 1)</f>
        <v>47885</v>
      </c>
      <c r="B2860" s="33" t="n">
        <f aca="false">DATE(2000, MONTH(A2860), DAY(A2860))</f>
        <v>36562</v>
      </c>
      <c r="C2860" s="33" t="n">
        <f aca="false">VLOOKUP(B2860, $R$9:$S$13, 2)</f>
        <v>36605</v>
      </c>
      <c r="D2860" s="34" t="n">
        <f aca="false">IF(OR(C2860=B2860, AND(C2860&lt;&gt;C2859, C2859&gt;B2859)), 1, 0)</f>
        <v>0</v>
      </c>
      <c r="E2860" s="4" t="n">
        <f aca="false" t="array" ref="E2860:E2860">INDEX($A$9:A2859, MAX(IF($D$9:D2859=1, ROW(D$9:$D2859)-ROW($D$9)+1, 0)))</f>
        <v>47837</v>
      </c>
      <c r="F2860" s="36" t="n">
        <f aca="false">(A2860-$A$2)/365.25</f>
        <v>10.9267624914442</v>
      </c>
      <c r="G2860" s="37" t="n">
        <f aca="false">INDEX('Default Prob'!$P$5:$P$14,MIN(1+_xlfn.IFNA(MATCH(F2860,'Default Prob'!$F$5:$F$14,1),0),COUNT('Default Prob'!$P$5:$P$14)))</f>
        <v>0.0473961358254833</v>
      </c>
      <c r="H2860" s="37" t="n">
        <f aca="false">H2859*EXP(-G2859*(F2860-F2859))</f>
        <v>0.636750772354668</v>
      </c>
      <c r="I2860" s="38" t="n">
        <f aca="false">H2859-H2860</f>
        <v>8.26324004911116E-005</v>
      </c>
      <c r="J2860" s="39" t="n">
        <f aca="false">INDEX('Default Prob'!$C$3:$C$20, _xlfn.IFNA(MATCH(F2860, 'Default Prob'!$B$3:$B$20, 1), 1))</f>
        <v>6E-005</v>
      </c>
      <c r="K2860" s="40" t="n">
        <f aca="false">1/((1+J2860)^F2860)</f>
        <v>0.999344628767502</v>
      </c>
      <c r="L2860" s="41" t="n">
        <f aca="false">IF(AND(D2860, A2860 &lt;= $G$2), $D$5*$D$2*(A2860-E2860)/365.25, 0)</f>
        <v>0</v>
      </c>
      <c r="M2860" s="41" t="n">
        <f aca="false">IF(A2860&lt;=$G$2, $D$5*$D$2*(A2860-E2860)/365.25, 0)</f>
        <v>0</v>
      </c>
      <c r="N2860" s="42" t="n">
        <f aca="false">(L2860*H2860 + M2860*I2860) * K2860</f>
        <v>0</v>
      </c>
      <c r="O2860" s="43" t="n">
        <f aca="false">IF(A2860&lt;=$G$2, $D$2*(1-$D$3), 0)</f>
        <v>0</v>
      </c>
      <c r="P2860" s="44" t="n">
        <f aca="false">O2860*I2860*K2860</f>
        <v>0</v>
      </c>
    </row>
    <row r="2861" customFormat="false" ht="15" hidden="false" customHeight="false" outlineLevel="0" collapsed="false">
      <c r="A2861" s="4" t="n">
        <f aca="false">WORKDAY(A2860, 1)</f>
        <v>47886</v>
      </c>
      <c r="B2861" s="33" t="n">
        <f aca="false">DATE(2000, MONTH(A2861), DAY(A2861))</f>
        <v>36563</v>
      </c>
      <c r="C2861" s="33" t="n">
        <f aca="false">VLOOKUP(B2861, $R$9:$S$13, 2)</f>
        <v>36605</v>
      </c>
      <c r="D2861" s="34" t="n">
        <f aca="false">IF(OR(C2861=B2861, AND(C2861&lt;&gt;C2860, C2860&gt;B2860)), 1, 0)</f>
        <v>0</v>
      </c>
      <c r="E2861" s="4" t="n">
        <f aca="false" t="array" ref="E2861:E2861">INDEX($A$9:A2860, MAX(IF($D$9:D2860=1, ROW(D$9:$D2860)-ROW($D$9)+1, 0)))</f>
        <v>47837</v>
      </c>
      <c r="F2861" s="36" t="n">
        <f aca="false">(A2861-$A$2)/365.25</f>
        <v>10.9295003422313</v>
      </c>
      <c r="G2861" s="37" t="n">
        <f aca="false">INDEX('Default Prob'!$P$5:$P$14,MIN(1+_xlfn.IFNA(MATCH(F2861,'Default Prob'!$F$5:$F$14,1),0),COUNT('Default Prob'!$P$5:$P$14)))</f>
        <v>0.0473961358254833</v>
      </c>
      <c r="H2861" s="37" t="n">
        <f aca="false">H2860*EXP(-G2860*(F2861-F2860))</f>
        <v>0.636668150676155</v>
      </c>
      <c r="I2861" s="38" t="n">
        <f aca="false">H2860-H2861</f>
        <v>8.26216785133616E-005</v>
      </c>
      <c r="J2861" s="39" t="n">
        <f aca="false">INDEX('Default Prob'!$C$3:$C$20, _xlfn.IFNA(MATCH(F2861, 'Default Prob'!$B$3:$B$20, 1), 1))</f>
        <v>6E-005</v>
      </c>
      <c r="K2861" s="40" t="n">
        <f aca="false">1/((1+J2861)^F2861)</f>
        <v>0.999344464609051</v>
      </c>
      <c r="L2861" s="41" t="n">
        <f aca="false">IF(AND(D2861, A2861 &lt;= $G$2), $D$5*$D$2*(A2861-E2861)/365.25, 0)</f>
        <v>0</v>
      </c>
      <c r="M2861" s="41" t="n">
        <f aca="false">IF(A2861&lt;=$G$2, $D$5*$D$2*(A2861-E2861)/365.25, 0)</f>
        <v>0</v>
      </c>
      <c r="N2861" s="42" t="n">
        <f aca="false">(L2861*H2861 + M2861*I2861) * K2861</f>
        <v>0</v>
      </c>
      <c r="O2861" s="43" t="n">
        <f aca="false">IF(A2861&lt;=$G$2, $D$2*(1-$D$3), 0)</f>
        <v>0</v>
      </c>
      <c r="P2861" s="44" t="n">
        <f aca="false">O2861*I2861*K2861</f>
        <v>0</v>
      </c>
    </row>
    <row r="2862" customFormat="false" ht="15" hidden="false" customHeight="false" outlineLevel="0" collapsed="false">
      <c r="A2862" s="4" t="n">
        <f aca="false">WORKDAY(A2861, 1)</f>
        <v>47889</v>
      </c>
      <c r="B2862" s="33" t="n">
        <f aca="false">DATE(2000, MONTH(A2862), DAY(A2862))</f>
        <v>36566</v>
      </c>
      <c r="C2862" s="33" t="n">
        <f aca="false">VLOOKUP(B2862, $R$9:$S$13, 2)</f>
        <v>36605</v>
      </c>
      <c r="D2862" s="34" t="n">
        <f aca="false">IF(OR(C2862=B2862, AND(C2862&lt;&gt;C2861, C2861&gt;B2861)), 1, 0)</f>
        <v>0</v>
      </c>
      <c r="E2862" s="4" t="n">
        <f aca="false" t="array" ref="E2862:E2862">INDEX($A$9:A2861, MAX(IF($D$9:D2861=1, ROW(D$9:$D2861)-ROW($D$9)+1, 0)))</f>
        <v>47837</v>
      </c>
      <c r="F2862" s="36" t="n">
        <f aca="false">(A2862-$A$2)/365.25</f>
        <v>10.9377138945927</v>
      </c>
      <c r="G2862" s="37" t="n">
        <f aca="false">INDEX('Default Prob'!$P$5:$P$14,MIN(1+_xlfn.IFNA(MATCH(F2862,'Default Prob'!$F$5:$F$14,1),0),COUNT('Default Prob'!$P$5:$P$14)))</f>
        <v>0.0473961358254833</v>
      </c>
      <c r="H2862" s="37" t="n">
        <f aca="false">H2861*EXP(-G2861*(F2862-F2861))</f>
        <v>0.63642034995857</v>
      </c>
      <c r="I2862" s="38" t="n">
        <f aca="false">H2861-H2862</f>
        <v>0.000247800717584901</v>
      </c>
      <c r="J2862" s="39" t="n">
        <f aca="false">INDEX('Default Prob'!$C$3:$C$20, _xlfn.IFNA(MATCH(F2862, 'Default Prob'!$B$3:$B$20, 1), 1))</f>
        <v>6E-005</v>
      </c>
      <c r="K2862" s="40" t="n">
        <f aca="false">1/((1+J2862)^F2862)</f>
        <v>0.999343972133861</v>
      </c>
      <c r="L2862" s="41" t="n">
        <f aca="false">IF(AND(D2862, A2862 &lt;= $G$2), $D$5*$D$2*(A2862-E2862)/365.25, 0)</f>
        <v>0</v>
      </c>
      <c r="M2862" s="41" t="n">
        <f aca="false">IF(A2862&lt;=$G$2, $D$5*$D$2*(A2862-E2862)/365.25, 0)</f>
        <v>0</v>
      </c>
      <c r="N2862" s="42" t="n">
        <f aca="false">(L2862*H2862 + M2862*I2862) * K2862</f>
        <v>0</v>
      </c>
      <c r="O2862" s="43" t="n">
        <f aca="false">IF(A2862&lt;=$G$2, $D$2*(1-$D$3), 0)</f>
        <v>0</v>
      </c>
      <c r="P2862" s="44" t="n">
        <f aca="false">O2862*I2862*K2862</f>
        <v>0</v>
      </c>
    </row>
    <row r="2863" customFormat="false" ht="15" hidden="false" customHeight="false" outlineLevel="0" collapsed="false">
      <c r="A2863" s="4" t="n">
        <f aca="false">WORKDAY(A2862, 1)</f>
        <v>47890</v>
      </c>
      <c r="B2863" s="33" t="n">
        <f aca="false">DATE(2000, MONTH(A2863), DAY(A2863))</f>
        <v>36567</v>
      </c>
      <c r="C2863" s="33" t="n">
        <f aca="false">VLOOKUP(B2863, $R$9:$S$13, 2)</f>
        <v>36605</v>
      </c>
      <c r="D2863" s="34" t="n">
        <f aca="false">IF(OR(C2863=B2863, AND(C2863&lt;&gt;C2862, C2862&gt;B2862)), 1, 0)</f>
        <v>0</v>
      </c>
      <c r="E2863" s="4" t="n">
        <f aca="false" t="array" ref="E2863:E2863">INDEX($A$9:A2862, MAX(IF($D$9:D2862=1, ROW(D$9:$D2862)-ROW($D$9)+1, 0)))</f>
        <v>47837</v>
      </c>
      <c r="F2863" s="36" t="n">
        <f aca="false">(A2863-$A$2)/365.25</f>
        <v>10.9404517453799</v>
      </c>
      <c r="G2863" s="37" t="n">
        <f aca="false">INDEX('Default Prob'!$P$5:$P$14,MIN(1+_xlfn.IFNA(MATCH(F2863,'Default Prob'!$F$5:$F$14,1),0),COUNT('Default Prob'!$P$5:$P$14)))</f>
        <v>0.0473961358254833</v>
      </c>
      <c r="H2863" s="37" t="n">
        <f aca="false">H2862*EXP(-G2862*(F2863-F2862))</f>
        <v>0.636337771154057</v>
      </c>
      <c r="I2863" s="38" t="n">
        <f aca="false">H2862-H2863</f>
        <v>8.25788045126785E-005</v>
      </c>
      <c r="J2863" s="39" t="n">
        <f aca="false">INDEX('Default Prob'!$C$3:$C$20, _xlfn.IFNA(MATCH(F2863, 'Default Prob'!$B$3:$B$20, 1), 1))</f>
        <v>6E-005</v>
      </c>
      <c r="K2863" s="40" t="n">
        <f aca="false">1/((1+J2863)^F2863)</f>
        <v>0.999343807975519</v>
      </c>
      <c r="L2863" s="41" t="n">
        <f aca="false">IF(AND(D2863, A2863 &lt;= $G$2), $D$5*$D$2*(A2863-E2863)/365.25, 0)</f>
        <v>0</v>
      </c>
      <c r="M2863" s="41" t="n">
        <f aca="false">IF(A2863&lt;=$G$2, $D$5*$D$2*(A2863-E2863)/365.25, 0)</f>
        <v>0</v>
      </c>
      <c r="N2863" s="42" t="n">
        <f aca="false">(L2863*H2863 + M2863*I2863) * K2863</f>
        <v>0</v>
      </c>
      <c r="O2863" s="43" t="n">
        <f aca="false">IF(A2863&lt;=$G$2, $D$2*(1-$D$3), 0)</f>
        <v>0</v>
      </c>
      <c r="P2863" s="44" t="n">
        <f aca="false">O2863*I2863*K2863</f>
        <v>0</v>
      </c>
    </row>
    <row r="2864" customFormat="false" ht="15" hidden="false" customHeight="false" outlineLevel="0" collapsed="false">
      <c r="A2864" s="4" t="n">
        <f aca="false">WORKDAY(A2863, 1)</f>
        <v>47891</v>
      </c>
      <c r="B2864" s="33" t="n">
        <f aca="false">DATE(2000, MONTH(A2864), DAY(A2864))</f>
        <v>36568</v>
      </c>
      <c r="C2864" s="33" t="n">
        <f aca="false">VLOOKUP(B2864, $R$9:$S$13, 2)</f>
        <v>36605</v>
      </c>
      <c r="D2864" s="34" t="n">
        <f aca="false">IF(OR(C2864=B2864, AND(C2864&lt;&gt;C2863, C2863&gt;B2863)), 1, 0)</f>
        <v>0</v>
      </c>
      <c r="E2864" s="4" t="n">
        <f aca="false" t="array" ref="E2864:E2864">INDEX($A$9:A2863, MAX(IF($D$9:D2863=1, ROW(D$9:$D2863)-ROW($D$9)+1, 0)))</f>
        <v>47837</v>
      </c>
      <c r="F2864" s="36" t="n">
        <f aca="false">(A2864-$A$2)/365.25</f>
        <v>10.943189596167</v>
      </c>
      <c r="G2864" s="37" t="n">
        <f aca="false">INDEX('Default Prob'!$P$5:$P$14,MIN(1+_xlfn.IFNA(MATCH(F2864,'Default Prob'!$F$5:$F$14,1),0),COUNT('Default Prob'!$P$5:$P$14)))</f>
        <v>0.0473961358254833</v>
      </c>
      <c r="H2864" s="37" t="n">
        <f aca="false">H2863*EXP(-G2863*(F2864-F2863))</f>
        <v>0.636255203064568</v>
      </c>
      <c r="I2864" s="38" t="n">
        <f aca="false">H2863-H2864</f>
        <v>8.25680894893655E-005</v>
      </c>
      <c r="J2864" s="39" t="n">
        <f aca="false">INDEX('Default Prob'!$C$3:$C$20, _xlfn.IFNA(MATCH(F2864, 'Default Prob'!$B$3:$B$20, 1), 1))</f>
        <v>6E-005</v>
      </c>
      <c r="K2864" s="40" t="n">
        <f aca="false">1/((1+J2864)^F2864)</f>
        <v>0.999343643817203</v>
      </c>
      <c r="L2864" s="41" t="n">
        <f aca="false">IF(AND(D2864, A2864 &lt;= $G$2), $D$5*$D$2*(A2864-E2864)/365.25, 0)</f>
        <v>0</v>
      </c>
      <c r="M2864" s="41" t="n">
        <f aca="false">IF(A2864&lt;=$G$2, $D$5*$D$2*(A2864-E2864)/365.25, 0)</f>
        <v>0</v>
      </c>
      <c r="N2864" s="42" t="n">
        <f aca="false">(L2864*H2864 + M2864*I2864) * K2864</f>
        <v>0</v>
      </c>
      <c r="O2864" s="43" t="n">
        <f aca="false">IF(A2864&lt;=$G$2, $D$2*(1-$D$3), 0)</f>
        <v>0</v>
      </c>
      <c r="P2864" s="44" t="n">
        <f aca="false">O2864*I2864*K2864</f>
        <v>0</v>
      </c>
    </row>
    <row r="2865" customFormat="false" ht="15" hidden="false" customHeight="false" outlineLevel="0" collapsed="false">
      <c r="A2865" s="4" t="n">
        <f aca="false">WORKDAY(A2864, 1)</f>
        <v>47892</v>
      </c>
      <c r="B2865" s="33" t="n">
        <f aca="false">DATE(2000, MONTH(A2865), DAY(A2865))</f>
        <v>36569</v>
      </c>
      <c r="C2865" s="33" t="n">
        <f aca="false">VLOOKUP(B2865, $R$9:$S$13, 2)</f>
        <v>36605</v>
      </c>
      <c r="D2865" s="34" t="n">
        <f aca="false">IF(OR(C2865=B2865, AND(C2865&lt;&gt;C2864, C2864&gt;B2864)), 1, 0)</f>
        <v>0</v>
      </c>
      <c r="E2865" s="4" t="n">
        <f aca="false" t="array" ref="E2865:E2865">INDEX($A$9:A2864, MAX(IF($D$9:D2864=1, ROW(D$9:$D2864)-ROW($D$9)+1, 0)))</f>
        <v>47837</v>
      </c>
      <c r="F2865" s="36" t="n">
        <f aca="false">(A2865-$A$2)/365.25</f>
        <v>10.9459274469541</v>
      </c>
      <c r="G2865" s="37" t="n">
        <f aca="false">INDEX('Default Prob'!$P$5:$P$14,MIN(1+_xlfn.IFNA(MATCH(F2865,'Default Prob'!$F$5:$F$14,1),0),COUNT('Default Prob'!$P$5:$P$14)))</f>
        <v>0.0473961358254833</v>
      </c>
      <c r="H2865" s="37" t="n">
        <f aca="false">H2864*EXP(-G2864*(F2865-F2864))</f>
        <v>0.636172645688711</v>
      </c>
      <c r="I2865" s="38" t="n">
        <f aca="false">H2864-H2865</f>
        <v>8.25573758561626E-005</v>
      </c>
      <c r="J2865" s="39" t="n">
        <f aca="false">INDEX('Default Prob'!$C$3:$C$20, _xlfn.IFNA(MATCH(F2865, 'Default Prob'!$B$3:$B$20, 1), 1))</f>
        <v>6E-005</v>
      </c>
      <c r="K2865" s="40" t="n">
        <f aca="false">1/((1+J2865)^F2865)</f>
        <v>0.999343479658914</v>
      </c>
      <c r="L2865" s="41" t="n">
        <f aca="false">IF(AND(D2865, A2865 &lt;= $G$2), $D$5*$D$2*(A2865-E2865)/365.25, 0)</f>
        <v>0</v>
      </c>
      <c r="M2865" s="41" t="n">
        <f aca="false">IF(A2865&lt;=$G$2, $D$5*$D$2*(A2865-E2865)/365.25, 0)</f>
        <v>0</v>
      </c>
      <c r="N2865" s="42" t="n">
        <f aca="false">(L2865*H2865 + M2865*I2865) * K2865</f>
        <v>0</v>
      </c>
      <c r="O2865" s="43" t="n">
        <f aca="false">IF(A2865&lt;=$G$2, $D$2*(1-$D$3), 0)</f>
        <v>0</v>
      </c>
      <c r="P2865" s="44" t="n">
        <f aca="false">O2865*I2865*K2865</f>
        <v>0</v>
      </c>
    </row>
    <row r="2866" customFormat="false" ht="15" hidden="false" customHeight="false" outlineLevel="0" collapsed="false">
      <c r="A2866" s="4" t="n">
        <f aca="false">WORKDAY(A2865, 1)</f>
        <v>47893</v>
      </c>
      <c r="B2866" s="33" t="n">
        <f aca="false">DATE(2000, MONTH(A2866), DAY(A2866))</f>
        <v>36570</v>
      </c>
      <c r="C2866" s="33" t="n">
        <f aca="false">VLOOKUP(B2866, $R$9:$S$13, 2)</f>
        <v>36605</v>
      </c>
      <c r="D2866" s="34" t="n">
        <f aca="false">IF(OR(C2866=B2866, AND(C2866&lt;&gt;C2865, C2865&gt;B2865)), 1, 0)</f>
        <v>0</v>
      </c>
      <c r="E2866" s="4" t="n">
        <f aca="false" t="array" ref="E2866:E2866">INDEX($A$9:A2865, MAX(IF($D$9:D2865=1, ROW(D$9:$D2865)-ROW($D$9)+1, 0)))</f>
        <v>47837</v>
      </c>
      <c r="F2866" s="36" t="n">
        <f aca="false">(A2866-$A$2)/365.25</f>
        <v>10.9486652977413</v>
      </c>
      <c r="G2866" s="37" t="n">
        <f aca="false">INDEX('Default Prob'!$P$5:$P$14,MIN(1+_xlfn.IFNA(MATCH(F2866,'Default Prob'!$F$5:$F$14,1),0),COUNT('Default Prob'!$P$5:$P$14)))</f>
        <v>0.0473961358254833</v>
      </c>
      <c r="H2866" s="37" t="n">
        <f aca="false">H2865*EXP(-G2865*(F2866-F2865))</f>
        <v>0.636090099025098</v>
      </c>
      <c r="I2866" s="38" t="n">
        <f aca="false">H2865-H2866</f>
        <v>8.25466636132921E-005</v>
      </c>
      <c r="J2866" s="39" t="n">
        <f aca="false">INDEX('Default Prob'!$C$3:$C$20, _xlfn.IFNA(MATCH(F2866, 'Default Prob'!$B$3:$B$20, 1), 1))</f>
        <v>6E-005</v>
      </c>
      <c r="K2866" s="40" t="n">
        <f aca="false">1/((1+J2866)^F2866)</f>
        <v>0.999343315500653</v>
      </c>
      <c r="L2866" s="41" t="n">
        <f aca="false">IF(AND(D2866, A2866 &lt;= $G$2), $D$5*$D$2*(A2866-E2866)/365.25, 0)</f>
        <v>0</v>
      </c>
      <c r="M2866" s="41" t="n">
        <f aca="false">IF(A2866&lt;=$G$2, $D$5*$D$2*(A2866-E2866)/365.25, 0)</f>
        <v>0</v>
      </c>
      <c r="N2866" s="42" t="n">
        <f aca="false">(L2866*H2866 + M2866*I2866) * K2866</f>
        <v>0</v>
      </c>
      <c r="O2866" s="43" t="n">
        <f aca="false">IF(A2866&lt;=$G$2, $D$2*(1-$D$3), 0)</f>
        <v>0</v>
      </c>
      <c r="P2866" s="44" t="n">
        <f aca="false">O2866*I2866*K2866</f>
        <v>0</v>
      </c>
    </row>
    <row r="2867" customFormat="false" ht="15" hidden="false" customHeight="false" outlineLevel="0" collapsed="false">
      <c r="A2867" s="4" t="n">
        <f aca="false">WORKDAY(A2866, 1)</f>
        <v>47896</v>
      </c>
      <c r="B2867" s="33" t="n">
        <f aca="false">DATE(2000, MONTH(A2867), DAY(A2867))</f>
        <v>36573</v>
      </c>
      <c r="C2867" s="33" t="n">
        <f aca="false">VLOOKUP(B2867, $R$9:$S$13, 2)</f>
        <v>36605</v>
      </c>
      <c r="D2867" s="34" t="n">
        <f aca="false">IF(OR(C2867=B2867, AND(C2867&lt;&gt;C2866, C2866&gt;B2866)), 1, 0)</f>
        <v>0</v>
      </c>
      <c r="E2867" s="4" t="n">
        <f aca="false" t="array" ref="E2867:E2867">INDEX($A$9:A2866, MAX(IF($D$9:D2866=1, ROW(D$9:$D2866)-ROW($D$9)+1, 0)))</f>
        <v>47837</v>
      </c>
      <c r="F2867" s="36" t="n">
        <f aca="false">(A2867-$A$2)/365.25</f>
        <v>10.9568788501027</v>
      </c>
      <c r="G2867" s="37" t="n">
        <f aca="false">INDEX('Default Prob'!$P$5:$P$14,MIN(1+_xlfn.IFNA(MATCH(F2867,'Default Prob'!$F$5:$F$14,1),0),COUNT('Default Prob'!$P$5:$P$14)))</f>
        <v>0.0473961358254833</v>
      </c>
      <c r="H2867" s="37" t="n">
        <f aca="false">H2866*EXP(-G2866*(F2867-F2866))</f>
        <v>0.635842523293817</v>
      </c>
      <c r="I2867" s="38" t="n">
        <f aca="false">H2866-H2867</f>
        <v>0.000247575731281091</v>
      </c>
      <c r="J2867" s="39" t="n">
        <f aca="false">INDEX('Default Prob'!$C$3:$C$20, _xlfn.IFNA(MATCH(F2867, 'Default Prob'!$B$3:$B$20, 1), 1))</f>
        <v>6E-005</v>
      </c>
      <c r="K2867" s="40" t="n">
        <f aca="false">1/((1+J2867)^F2867)</f>
        <v>0.999342823026029</v>
      </c>
      <c r="L2867" s="41" t="n">
        <f aca="false">IF(AND(D2867, A2867 &lt;= $G$2), $D$5*$D$2*(A2867-E2867)/365.25, 0)</f>
        <v>0</v>
      </c>
      <c r="M2867" s="41" t="n">
        <f aca="false">IF(A2867&lt;=$G$2, $D$5*$D$2*(A2867-E2867)/365.25, 0)</f>
        <v>0</v>
      </c>
      <c r="N2867" s="42" t="n">
        <f aca="false">(L2867*H2867 + M2867*I2867) * K2867</f>
        <v>0</v>
      </c>
      <c r="O2867" s="43" t="n">
        <f aca="false">IF(A2867&lt;=$G$2, $D$2*(1-$D$3), 0)</f>
        <v>0</v>
      </c>
      <c r="P2867" s="44" t="n">
        <f aca="false">O2867*I2867*K2867</f>
        <v>0</v>
      </c>
    </row>
    <row r="2868" customFormat="false" ht="15" hidden="false" customHeight="false" outlineLevel="0" collapsed="false">
      <c r="A2868" s="4" t="n">
        <f aca="false">WORKDAY(A2867, 1)</f>
        <v>47897</v>
      </c>
      <c r="B2868" s="33" t="n">
        <f aca="false">DATE(2000, MONTH(A2868), DAY(A2868))</f>
        <v>36574</v>
      </c>
      <c r="C2868" s="33" t="n">
        <f aca="false">VLOOKUP(B2868, $R$9:$S$13, 2)</f>
        <v>36605</v>
      </c>
      <c r="D2868" s="34" t="n">
        <f aca="false">IF(OR(C2868=B2868, AND(C2868&lt;&gt;C2867, C2867&gt;B2867)), 1, 0)</f>
        <v>0</v>
      </c>
      <c r="E2868" s="4" t="n">
        <f aca="false" t="array" ref="E2868:E2868">INDEX($A$9:A2867, MAX(IF($D$9:D2867=1, ROW(D$9:$D2867)-ROW($D$9)+1, 0)))</f>
        <v>47837</v>
      </c>
      <c r="F2868" s="36" t="n">
        <f aca="false">(A2868-$A$2)/365.25</f>
        <v>10.9596167008898</v>
      </c>
      <c r="G2868" s="37" t="n">
        <f aca="false">INDEX('Default Prob'!$P$5:$P$14,MIN(1+_xlfn.IFNA(MATCH(F2868,'Default Prob'!$F$5:$F$14,1),0),COUNT('Default Prob'!$P$5:$P$14)))</f>
        <v>0.0473961358254833</v>
      </c>
      <c r="H2868" s="37" t="n">
        <f aca="false">H2867*EXP(-G2867*(F2868-F2867))</f>
        <v>0.635760019465278</v>
      </c>
      <c r="I2868" s="38" t="n">
        <f aca="false">H2867-H2868</f>
        <v>8.25038285394708E-005</v>
      </c>
      <c r="J2868" s="39" t="n">
        <f aca="false">INDEX('Default Prob'!$C$3:$C$20, _xlfn.IFNA(MATCH(F2868, 'Default Prob'!$B$3:$B$20, 1), 1))</f>
        <v>6E-005</v>
      </c>
      <c r="K2868" s="40" t="n">
        <f aca="false">1/((1+J2868)^F2868)</f>
        <v>0.999342658867875</v>
      </c>
      <c r="L2868" s="41" t="n">
        <f aca="false">IF(AND(D2868, A2868 &lt;= $G$2), $D$5*$D$2*(A2868-E2868)/365.25, 0)</f>
        <v>0</v>
      </c>
      <c r="M2868" s="41" t="n">
        <f aca="false">IF(A2868&lt;=$G$2, $D$5*$D$2*(A2868-E2868)/365.25, 0)</f>
        <v>0</v>
      </c>
      <c r="N2868" s="42" t="n">
        <f aca="false">(L2868*H2868 + M2868*I2868) * K2868</f>
        <v>0</v>
      </c>
      <c r="O2868" s="43" t="n">
        <f aca="false">IF(A2868&lt;=$G$2, $D$2*(1-$D$3), 0)</f>
        <v>0</v>
      </c>
      <c r="P2868" s="44" t="n">
        <f aca="false">O2868*I2868*K2868</f>
        <v>0</v>
      </c>
    </row>
    <row r="2869" customFormat="false" ht="15" hidden="false" customHeight="false" outlineLevel="0" collapsed="false">
      <c r="A2869" s="4" t="n">
        <f aca="false">WORKDAY(A2868, 1)</f>
        <v>47898</v>
      </c>
      <c r="B2869" s="33" t="n">
        <f aca="false">DATE(2000, MONTH(A2869), DAY(A2869))</f>
        <v>36575</v>
      </c>
      <c r="C2869" s="33" t="n">
        <f aca="false">VLOOKUP(B2869, $R$9:$S$13, 2)</f>
        <v>36605</v>
      </c>
      <c r="D2869" s="34" t="n">
        <f aca="false">IF(OR(C2869=B2869, AND(C2869&lt;&gt;C2868, C2868&gt;B2868)), 1, 0)</f>
        <v>0</v>
      </c>
      <c r="E2869" s="4" t="n">
        <f aca="false" t="array" ref="E2869:E2869">INDEX($A$9:A2868, MAX(IF($D$9:D2868=1, ROW(D$9:$D2868)-ROW($D$9)+1, 0)))</f>
        <v>47837</v>
      </c>
      <c r="F2869" s="36" t="n">
        <f aca="false">(A2869-$A$2)/365.25</f>
        <v>10.9623545516769</v>
      </c>
      <c r="G2869" s="37" t="n">
        <f aca="false">INDEX('Default Prob'!$P$5:$P$14,MIN(1+_xlfn.IFNA(MATCH(F2869,'Default Prob'!$F$5:$F$14,1),0),COUNT('Default Prob'!$P$5:$P$14)))</f>
        <v>0.0473961358254833</v>
      </c>
      <c r="H2869" s="37" t="n">
        <f aca="false">H2868*EXP(-G2868*(F2869-F2868))</f>
        <v>0.635677526342033</v>
      </c>
      <c r="I2869" s="38" t="n">
        <f aca="false">H2868-H2869</f>
        <v>8.2493123244487E-005</v>
      </c>
      <c r="J2869" s="39" t="n">
        <f aca="false">INDEX('Default Prob'!$C$3:$C$20, _xlfn.IFNA(MATCH(F2869, 'Default Prob'!$B$3:$B$20, 1), 1))</f>
        <v>6E-005</v>
      </c>
      <c r="K2869" s="40" t="n">
        <f aca="false">1/((1+J2869)^F2869)</f>
        <v>0.999342494709748</v>
      </c>
      <c r="L2869" s="41" t="n">
        <f aca="false">IF(AND(D2869, A2869 &lt;= $G$2), $D$5*$D$2*(A2869-E2869)/365.25, 0)</f>
        <v>0</v>
      </c>
      <c r="M2869" s="41" t="n">
        <f aca="false">IF(A2869&lt;=$G$2, $D$5*$D$2*(A2869-E2869)/365.25, 0)</f>
        <v>0</v>
      </c>
      <c r="N2869" s="42" t="n">
        <f aca="false">(L2869*H2869 + M2869*I2869) * K2869</f>
        <v>0</v>
      </c>
      <c r="O2869" s="43" t="n">
        <f aca="false">IF(A2869&lt;=$G$2, $D$2*(1-$D$3), 0)</f>
        <v>0</v>
      </c>
      <c r="P2869" s="44" t="n">
        <f aca="false">O2869*I2869*K2869</f>
        <v>0</v>
      </c>
    </row>
    <row r="2870" customFormat="false" ht="15" hidden="false" customHeight="false" outlineLevel="0" collapsed="false">
      <c r="A2870" s="4" t="n">
        <f aca="false">WORKDAY(A2869, 1)</f>
        <v>47899</v>
      </c>
      <c r="B2870" s="33" t="n">
        <f aca="false">DATE(2000, MONTH(A2870), DAY(A2870))</f>
        <v>36576</v>
      </c>
      <c r="C2870" s="33" t="n">
        <f aca="false">VLOOKUP(B2870, $R$9:$S$13, 2)</f>
        <v>36605</v>
      </c>
      <c r="D2870" s="34" t="n">
        <f aca="false">IF(OR(C2870=B2870, AND(C2870&lt;&gt;C2869, C2869&gt;B2869)), 1, 0)</f>
        <v>0</v>
      </c>
      <c r="E2870" s="4" t="n">
        <f aca="false" t="array" ref="E2870:E2870">INDEX($A$9:A2869, MAX(IF($D$9:D2869=1, ROW(D$9:$D2869)-ROW($D$9)+1, 0)))</f>
        <v>47837</v>
      </c>
      <c r="F2870" s="36" t="n">
        <f aca="false">(A2870-$A$2)/365.25</f>
        <v>10.9650924024641</v>
      </c>
      <c r="G2870" s="37" t="n">
        <f aca="false">INDEX('Default Prob'!$P$5:$P$14,MIN(1+_xlfn.IFNA(MATCH(F2870,'Default Prob'!$F$5:$F$14,1),0),COUNT('Default Prob'!$P$5:$P$14)))</f>
        <v>0.0473961358254833</v>
      </c>
      <c r="H2870" s="37" t="n">
        <f aca="false">H2869*EXP(-G2869*(F2870-F2869))</f>
        <v>0.635595043922694</v>
      </c>
      <c r="I2870" s="38" t="n">
        <f aca="false">H2869-H2870</f>
        <v>8.24824193387252E-005</v>
      </c>
      <c r="J2870" s="39" t="n">
        <f aca="false">INDEX('Default Prob'!$C$3:$C$20, _xlfn.IFNA(MATCH(F2870, 'Default Prob'!$B$3:$B$20, 1), 1))</f>
        <v>6E-005</v>
      </c>
      <c r="K2870" s="40" t="n">
        <f aca="false">1/((1+J2870)^F2870)</f>
        <v>0.999342330551648</v>
      </c>
      <c r="L2870" s="41" t="n">
        <f aca="false">IF(AND(D2870, A2870 &lt;= $G$2), $D$5*$D$2*(A2870-E2870)/365.25, 0)</f>
        <v>0</v>
      </c>
      <c r="M2870" s="41" t="n">
        <f aca="false">IF(A2870&lt;=$G$2, $D$5*$D$2*(A2870-E2870)/365.25, 0)</f>
        <v>0</v>
      </c>
      <c r="N2870" s="42" t="n">
        <f aca="false">(L2870*H2870 + M2870*I2870) * K2870</f>
        <v>0</v>
      </c>
      <c r="O2870" s="43" t="n">
        <f aca="false">IF(A2870&lt;=$G$2, $D$2*(1-$D$3), 0)</f>
        <v>0</v>
      </c>
      <c r="P2870" s="44" t="n">
        <f aca="false">O2870*I2870*K2870</f>
        <v>0</v>
      </c>
    </row>
    <row r="2871" customFormat="false" ht="15" hidden="false" customHeight="false" outlineLevel="0" collapsed="false">
      <c r="A2871" s="4" t="n">
        <f aca="false">WORKDAY(A2870, 1)</f>
        <v>47900</v>
      </c>
      <c r="B2871" s="33" t="n">
        <f aca="false">DATE(2000, MONTH(A2871), DAY(A2871))</f>
        <v>36577</v>
      </c>
      <c r="C2871" s="33" t="n">
        <f aca="false">VLOOKUP(B2871, $R$9:$S$13, 2)</f>
        <v>36605</v>
      </c>
      <c r="D2871" s="34" t="n">
        <f aca="false">IF(OR(C2871=B2871, AND(C2871&lt;&gt;C2870, C2870&gt;B2870)), 1, 0)</f>
        <v>0</v>
      </c>
      <c r="E2871" s="4" t="n">
        <f aca="false" t="array" ref="E2871:E2871">INDEX($A$9:A2870, MAX(IF($D$9:D2870=1, ROW(D$9:$D2870)-ROW($D$9)+1, 0)))</f>
        <v>47837</v>
      </c>
      <c r="F2871" s="36" t="n">
        <f aca="false">(A2871-$A$2)/365.25</f>
        <v>10.9678302532512</v>
      </c>
      <c r="G2871" s="37" t="n">
        <f aca="false">INDEX('Default Prob'!$P$5:$P$14,MIN(1+_xlfn.IFNA(MATCH(F2871,'Default Prob'!$F$5:$F$14,1),0),COUNT('Default Prob'!$P$5:$P$14)))</f>
        <v>0.0473961358254833</v>
      </c>
      <c r="H2871" s="37" t="n">
        <f aca="false">H2870*EXP(-G2870*(F2871-F2870))</f>
        <v>0.635512572205873</v>
      </c>
      <c r="I2871" s="38" t="n">
        <f aca="false">H2870-H2871</f>
        <v>8.24717168217415E-005</v>
      </c>
      <c r="J2871" s="39" t="n">
        <f aca="false">INDEX('Default Prob'!$C$3:$C$20, _xlfn.IFNA(MATCH(F2871, 'Default Prob'!$B$3:$B$20, 1), 1))</f>
        <v>6E-005</v>
      </c>
      <c r="K2871" s="40" t="n">
        <f aca="false">1/((1+J2871)^F2871)</f>
        <v>0.999342166393575</v>
      </c>
      <c r="L2871" s="41" t="n">
        <f aca="false">IF(AND(D2871, A2871 &lt;= $G$2), $D$5*$D$2*(A2871-E2871)/365.25, 0)</f>
        <v>0</v>
      </c>
      <c r="M2871" s="41" t="n">
        <f aca="false">IF(A2871&lt;=$G$2, $D$5*$D$2*(A2871-E2871)/365.25, 0)</f>
        <v>0</v>
      </c>
      <c r="N2871" s="42" t="n">
        <f aca="false">(L2871*H2871 + M2871*I2871) * K2871</f>
        <v>0</v>
      </c>
      <c r="O2871" s="43" t="n">
        <f aca="false">IF(A2871&lt;=$G$2, $D$2*(1-$D$3), 0)</f>
        <v>0</v>
      </c>
      <c r="P2871" s="44" t="n">
        <f aca="false">O2871*I2871*K2871</f>
        <v>0</v>
      </c>
    </row>
    <row r="2872" customFormat="false" ht="15" hidden="false" customHeight="false" outlineLevel="0" collapsed="false">
      <c r="A2872" s="4" t="n">
        <f aca="false">WORKDAY(A2871, 1)</f>
        <v>47903</v>
      </c>
      <c r="B2872" s="33" t="n">
        <f aca="false">DATE(2000, MONTH(A2872), DAY(A2872))</f>
        <v>36580</v>
      </c>
      <c r="C2872" s="33" t="n">
        <f aca="false">VLOOKUP(B2872, $R$9:$S$13, 2)</f>
        <v>36605</v>
      </c>
      <c r="D2872" s="34" t="n">
        <f aca="false">IF(OR(C2872=B2872, AND(C2872&lt;&gt;C2871, C2871&gt;B2871)), 1, 0)</f>
        <v>0</v>
      </c>
      <c r="E2872" s="4" t="n">
        <f aca="false" t="array" ref="E2872:E2872">INDEX($A$9:A2871, MAX(IF($D$9:D2871=1, ROW(D$9:$D2871)-ROW($D$9)+1, 0)))</f>
        <v>47837</v>
      </c>
      <c r="F2872" s="36" t="n">
        <f aca="false">(A2872-$A$2)/365.25</f>
        <v>10.9760438056126</v>
      </c>
      <c r="G2872" s="37" t="n">
        <f aca="false">INDEX('Default Prob'!$P$5:$P$14,MIN(1+_xlfn.IFNA(MATCH(F2872,'Default Prob'!$F$5:$F$14,1),0),COUNT('Default Prob'!$P$5:$P$14)))</f>
        <v>0.0473961358254833</v>
      </c>
      <c r="H2872" s="37" t="n">
        <f aca="false">H2871*EXP(-G2871*(F2872-F2871))</f>
        <v>0.635265221256623</v>
      </c>
      <c r="I2872" s="38" t="n">
        <f aca="false">H2871-H2872</f>
        <v>0.000247350949249769</v>
      </c>
      <c r="J2872" s="39" t="n">
        <f aca="false">INDEX('Default Prob'!$C$3:$C$20, _xlfn.IFNA(MATCH(F2872, 'Default Prob'!$B$3:$B$20, 1), 1))</f>
        <v>6E-005</v>
      </c>
      <c r="K2872" s="40" t="n">
        <f aca="false">1/((1+J2872)^F2872)</f>
        <v>0.999341673919518</v>
      </c>
      <c r="L2872" s="41" t="n">
        <f aca="false">IF(AND(D2872, A2872 &lt;= $G$2), $D$5*$D$2*(A2872-E2872)/365.25, 0)</f>
        <v>0</v>
      </c>
      <c r="M2872" s="41" t="n">
        <f aca="false">IF(A2872&lt;=$G$2, $D$5*$D$2*(A2872-E2872)/365.25, 0)</f>
        <v>0</v>
      </c>
      <c r="N2872" s="42" t="n">
        <f aca="false">(L2872*H2872 + M2872*I2872) * K2872</f>
        <v>0</v>
      </c>
      <c r="O2872" s="43" t="n">
        <f aca="false">IF(A2872&lt;=$G$2, $D$2*(1-$D$3), 0)</f>
        <v>0</v>
      </c>
      <c r="P2872" s="44" t="n">
        <f aca="false">O2872*I2872*K2872</f>
        <v>0</v>
      </c>
    </row>
    <row r="2873" customFormat="false" ht="15" hidden="false" customHeight="false" outlineLevel="0" collapsed="false">
      <c r="A2873" s="4" t="n">
        <f aca="false">WORKDAY(A2872, 1)</f>
        <v>47904</v>
      </c>
      <c r="B2873" s="33" t="n">
        <f aca="false">DATE(2000, MONTH(A2873), DAY(A2873))</f>
        <v>36581</v>
      </c>
      <c r="C2873" s="33" t="n">
        <f aca="false">VLOOKUP(B2873, $R$9:$S$13, 2)</f>
        <v>36605</v>
      </c>
      <c r="D2873" s="34" t="n">
        <f aca="false">IF(OR(C2873=B2873, AND(C2873&lt;&gt;C2872, C2872&gt;B2872)), 1, 0)</f>
        <v>0</v>
      </c>
      <c r="E2873" s="4" t="n">
        <f aca="false" t="array" ref="E2873:E2873">INDEX($A$9:A2872, MAX(IF($D$9:D2872=1, ROW(D$9:$D2872)-ROW($D$9)+1, 0)))</f>
        <v>47837</v>
      </c>
      <c r="F2873" s="36" t="n">
        <f aca="false">(A2873-$A$2)/365.25</f>
        <v>10.9787816563997</v>
      </c>
      <c r="G2873" s="37" t="n">
        <f aca="false">INDEX('Default Prob'!$P$5:$P$14,MIN(1+_xlfn.IFNA(MATCH(F2873,'Default Prob'!$F$5:$F$14,1),0),COUNT('Default Prob'!$P$5:$P$14)))</f>
        <v>0.0473961358254833</v>
      </c>
      <c r="H2873" s="37" t="n">
        <f aca="false">H2872*EXP(-G2872*(F2873-F2872))</f>
        <v>0.635182792335984</v>
      </c>
      <c r="I2873" s="38" t="n">
        <f aca="false">H2872-H2873</f>
        <v>8.24289206391438E-005</v>
      </c>
      <c r="J2873" s="39" t="n">
        <f aca="false">INDEX('Default Prob'!$C$3:$C$20, _xlfn.IFNA(MATCH(F2873, 'Default Prob'!$B$3:$B$20, 1), 1))</f>
        <v>6E-005</v>
      </c>
      <c r="K2873" s="40" t="n">
        <f aca="false">1/((1+J2873)^F2873)</f>
        <v>0.999341509761553</v>
      </c>
      <c r="L2873" s="41" t="n">
        <f aca="false">IF(AND(D2873, A2873 &lt;= $G$2), $D$5*$D$2*(A2873-E2873)/365.25, 0)</f>
        <v>0</v>
      </c>
      <c r="M2873" s="41" t="n">
        <f aca="false">IF(A2873&lt;=$G$2, $D$5*$D$2*(A2873-E2873)/365.25, 0)</f>
        <v>0</v>
      </c>
      <c r="N2873" s="42" t="n">
        <f aca="false">(L2873*H2873 + M2873*I2873) * K2873</f>
        <v>0</v>
      </c>
      <c r="O2873" s="43" t="n">
        <f aca="false">IF(A2873&lt;=$G$2, $D$2*(1-$D$3), 0)</f>
        <v>0</v>
      </c>
      <c r="P2873" s="44" t="n">
        <f aca="false">O2873*I2873*K2873</f>
        <v>0</v>
      </c>
    </row>
    <row r="2874" customFormat="false" ht="15" hidden="false" customHeight="false" outlineLevel="0" collapsed="false">
      <c r="A2874" s="4" t="n">
        <f aca="false">WORKDAY(A2873, 1)</f>
        <v>47905</v>
      </c>
      <c r="B2874" s="33" t="n">
        <f aca="false">DATE(2000, MONTH(A2874), DAY(A2874))</f>
        <v>36582</v>
      </c>
      <c r="C2874" s="33" t="n">
        <f aca="false">VLOOKUP(B2874, $R$9:$S$13, 2)</f>
        <v>36605</v>
      </c>
      <c r="D2874" s="34" t="n">
        <f aca="false">IF(OR(C2874=B2874, AND(C2874&lt;&gt;C2873, C2873&gt;B2873)), 1, 0)</f>
        <v>0</v>
      </c>
      <c r="E2874" s="4" t="n">
        <f aca="false" t="array" ref="E2874:E2874">INDEX($A$9:A2873, MAX(IF($D$9:D2873=1, ROW(D$9:$D2873)-ROW($D$9)+1, 0)))</f>
        <v>47837</v>
      </c>
      <c r="F2874" s="36" t="n">
        <f aca="false">(A2874-$A$2)/365.25</f>
        <v>10.9815195071869</v>
      </c>
      <c r="G2874" s="37" t="n">
        <f aca="false">INDEX('Default Prob'!$P$5:$P$14,MIN(1+_xlfn.IFNA(MATCH(F2874,'Default Prob'!$F$5:$F$14,1),0),COUNT('Default Prob'!$P$5:$P$14)))</f>
        <v>0.0473961358254833</v>
      </c>
      <c r="H2874" s="37" t="n">
        <f aca="false">H2873*EXP(-G2873*(F2874-F2873))</f>
        <v>0.63510037411092</v>
      </c>
      <c r="I2874" s="38" t="n">
        <f aca="false">H2873-H2874</f>
        <v>8.24182250640515E-005</v>
      </c>
      <c r="J2874" s="39" t="n">
        <f aca="false">INDEX('Default Prob'!$C$3:$C$20, _xlfn.IFNA(MATCH(F2874, 'Default Prob'!$B$3:$B$20, 1), 1))</f>
        <v>6E-005</v>
      </c>
      <c r="K2874" s="40" t="n">
        <f aca="false">1/((1+J2874)^F2874)</f>
        <v>0.999341345603615</v>
      </c>
      <c r="L2874" s="41" t="n">
        <f aca="false">IF(AND(D2874, A2874 &lt;= $G$2), $D$5*$D$2*(A2874-E2874)/365.25, 0)</f>
        <v>0</v>
      </c>
      <c r="M2874" s="41" t="n">
        <f aca="false">IF(A2874&lt;=$G$2, $D$5*$D$2*(A2874-E2874)/365.25, 0)</f>
        <v>0</v>
      </c>
      <c r="N2874" s="42" t="n">
        <f aca="false">(L2874*H2874 + M2874*I2874) * K2874</f>
        <v>0</v>
      </c>
      <c r="O2874" s="43" t="n">
        <f aca="false">IF(A2874&lt;=$G$2, $D$2*(1-$D$3), 0)</f>
        <v>0</v>
      </c>
      <c r="P2874" s="44" t="n">
        <f aca="false">O2874*I2874*K2874</f>
        <v>0</v>
      </c>
    </row>
    <row r="2875" customFormat="false" ht="15" hidden="false" customHeight="false" outlineLevel="0" collapsed="false">
      <c r="A2875" s="4" t="n">
        <f aca="false">WORKDAY(A2874, 1)</f>
        <v>47906</v>
      </c>
      <c r="B2875" s="33" t="n">
        <f aca="false">DATE(2000, MONTH(A2875), DAY(A2875))</f>
        <v>36583</v>
      </c>
      <c r="C2875" s="33" t="n">
        <f aca="false">VLOOKUP(B2875, $R$9:$S$13, 2)</f>
        <v>36605</v>
      </c>
      <c r="D2875" s="34" t="n">
        <f aca="false">IF(OR(C2875=B2875, AND(C2875&lt;&gt;C2874, C2874&gt;B2874)), 1, 0)</f>
        <v>0</v>
      </c>
      <c r="E2875" s="4" t="n">
        <f aca="false" t="array" ref="E2875:E2875">INDEX($A$9:A2874, MAX(IF($D$9:D2874=1, ROW(D$9:$D2874)-ROW($D$9)+1, 0)))</f>
        <v>47837</v>
      </c>
      <c r="F2875" s="36" t="n">
        <f aca="false">(A2875-$A$2)/365.25</f>
        <v>10.984257357974</v>
      </c>
      <c r="G2875" s="37" t="n">
        <f aca="false">INDEX('Default Prob'!$P$5:$P$14,MIN(1+_xlfn.IFNA(MATCH(F2875,'Default Prob'!$F$5:$F$14,1),0),COUNT('Default Prob'!$P$5:$P$14)))</f>
        <v>0.0473961358254833</v>
      </c>
      <c r="H2875" s="37" t="n">
        <f aca="false">H2874*EXP(-G2874*(F2875-F2874))</f>
        <v>0.635017966580043</v>
      </c>
      <c r="I2875" s="38" t="n">
        <f aca="false">H2874-H2875</f>
        <v>8.2407530876627E-005</v>
      </c>
      <c r="J2875" s="39" t="n">
        <f aca="false">INDEX('Default Prob'!$C$3:$C$20, _xlfn.IFNA(MATCH(F2875, 'Default Prob'!$B$3:$B$20, 1), 1))</f>
        <v>6E-005</v>
      </c>
      <c r="K2875" s="40" t="n">
        <f aca="false">1/((1+J2875)^F2875)</f>
        <v>0.999341181445704</v>
      </c>
      <c r="L2875" s="41" t="n">
        <f aca="false">IF(AND(D2875, A2875 &lt;= $G$2), $D$5*$D$2*(A2875-E2875)/365.25, 0)</f>
        <v>0</v>
      </c>
      <c r="M2875" s="41" t="n">
        <f aca="false">IF(A2875&lt;=$G$2, $D$5*$D$2*(A2875-E2875)/365.25, 0)</f>
        <v>0</v>
      </c>
      <c r="N2875" s="42" t="n">
        <f aca="false">(L2875*H2875 + M2875*I2875) * K2875</f>
        <v>0</v>
      </c>
      <c r="O2875" s="43" t="n">
        <f aca="false">IF(A2875&lt;=$G$2, $D$2*(1-$D$3), 0)</f>
        <v>0</v>
      </c>
      <c r="P2875" s="44" t="n">
        <f aca="false">O2875*I2875*K2875</f>
        <v>0</v>
      </c>
    </row>
    <row r="2876" customFormat="false" ht="15" hidden="false" customHeight="false" outlineLevel="0" collapsed="false">
      <c r="A2876" s="4" t="n">
        <f aca="false">WORKDAY(A2875, 1)</f>
        <v>47907</v>
      </c>
      <c r="B2876" s="33" t="n">
        <f aca="false">DATE(2000, MONTH(A2876), DAY(A2876))</f>
        <v>36584</v>
      </c>
      <c r="C2876" s="33" t="n">
        <f aca="false">VLOOKUP(B2876, $R$9:$S$13, 2)</f>
        <v>36605</v>
      </c>
      <c r="D2876" s="34" t="n">
        <f aca="false">IF(OR(C2876=B2876, AND(C2876&lt;&gt;C2875, C2875&gt;B2875)), 1, 0)</f>
        <v>0</v>
      </c>
      <c r="E2876" s="4" t="n">
        <f aca="false" t="array" ref="E2876:E2876">INDEX($A$9:A2875, MAX(IF($D$9:D2875=1, ROW(D$9:$D2875)-ROW($D$9)+1, 0)))</f>
        <v>47837</v>
      </c>
      <c r="F2876" s="36" t="n">
        <f aca="false">(A2876-$A$2)/365.25</f>
        <v>10.9869952087611</v>
      </c>
      <c r="G2876" s="37" t="n">
        <f aca="false">INDEX('Default Prob'!$P$5:$P$14,MIN(1+_xlfn.IFNA(MATCH(F2876,'Default Prob'!$F$5:$F$14,1),0),COUNT('Default Prob'!$P$5:$P$14)))</f>
        <v>0.0473961358254833</v>
      </c>
      <c r="H2876" s="37" t="n">
        <f aca="false">H2875*EXP(-G2875*(F2876-F2875))</f>
        <v>0.634935569741966</v>
      </c>
      <c r="I2876" s="38" t="n">
        <f aca="false">H2875-H2876</f>
        <v>8.23968380767592E-005</v>
      </c>
      <c r="J2876" s="39" t="n">
        <f aca="false">INDEX('Default Prob'!$C$3:$C$20, _xlfn.IFNA(MATCH(F2876, 'Default Prob'!$B$3:$B$20, 1), 1))</f>
        <v>6E-005</v>
      </c>
      <c r="K2876" s="40" t="n">
        <f aca="false">1/((1+J2876)^F2876)</f>
        <v>0.999341017287819</v>
      </c>
      <c r="L2876" s="41" t="n">
        <f aca="false">IF(AND(D2876, A2876 &lt;= $G$2), $D$5*$D$2*(A2876-E2876)/365.25, 0)</f>
        <v>0</v>
      </c>
      <c r="M2876" s="41" t="n">
        <f aca="false">IF(A2876&lt;=$G$2, $D$5*$D$2*(A2876-E2876)/365.25, 0)</f>
        <v>0</v>
      </c>
      <c r="N2876" s="42" t="n">
        <f aca="false">(L2876*H2876 + M2876*I2876) * K2876</f>
        <v>0</v>
      </c>
      <c r="O2876" s="43" t="n">
        <f aca="false">IF(A2876&lt;=$G$2, $D$2*(1-$D$3), 0)</f>
        <v>0</v>
      </c>
      <c r="P2876" s="44" t="n">
        <f aca="false">O2876*I2876*K2876</f>
        <v>0</v>
      </c>
    </row>
    <row r="2877" customFormat="false" ht="15" hidden="false" customHeight="false" outlineLevel="0" collapsed="false">
      <c r="A2877" s="4" t="n">
        <f aca="false">WORKDAY(A2876, 1)</f>
        <v>47910</v>
      </c>
      <c r="B2877" s="33" t="n">
        <f aca="false">DATE(2000, MONTH(A2877), DAY(A2877))</f>
        <v>36588</v>
      </c>
      <c r="C2877" s="33" t="n">
        <f aca="false">VLOOKUP(B2877, $R$9:$S$13, 2)</f>
        <v>36605</v>
      </c>
      <c r="D2877" s="34" t="n">
        <f aca="false">IF(OR(C2877=B2877, AND(C2877&lt;&gt;C2876, C2876&gt;B2876)), 1, 0)</f>
        <v>0</v>
      </c>
      <c r="E2877" s="4" t="n">
        <f aca="false" t="array" ref="E2877:E2877">INDEX($A$9:A2876, MAX(IF($D$9:D2876=1, ROW(D$9:$D2876)-ROW($D$9)+1, 0)))</f>
        <v>47837</v>
      </c>
      <c r="F2877" s="36" t="n">
        <f aca="false">(A2877-$A$2)/365.25</f>
        <v>10.9952087611225</v>
      </c>
      <c r="G2877" s="37" t="n">
        <f aca="false">INDEX('Default Prob'!$P$5:$P$14,MIN(1+_xlfn.IFNA(MATCH(F2877,'Default Prob'!$F$5:$F$14,1),0),COUNT('Default Prob'!$P$5:$P$14)))</f>
        <v>0.0473961358254833</v>
      </c>
      <c r="H2877" s="37" t="n">
        <f aca="false">H2876*EXP(-G2876*(F2877-F2876))</f>
        <v>0.634688443370661</v>
      </c>
      <c r="I2877" s="38" t="n">
        <f aca="false">H2876-H2877</f>
        <v>0.000247126371305306</v>
      </c>
      <c r="J2877" s="39" t="n">
        <f aca="false">INDEX('Default Prob'!$C$3:$C$20, _xlfn.IFNA(MATCH(F2877, 'Default Prob'!$B$3:$B$20, 1), 1))</f>
        <v>6E-005</v>
      </c>
      <c r="K2877" s="40" t="n">
        <f aca="false">1/((1+J2877)^F2877)</f>
        <v>0.999340524814329</v>
      </c>
      <c r="L2877" s="41" t="n">
        <f aca="false">IF(AND(D2877, A2877 &lt;= $G$2), $D$5*$D$2*(A2877-E2877)/365.25, 0)</f>
        <v>0</v>
      </c>
      <c r="M2877" s="41" t="n">
        <f aca="false">IF(A2877&lt;=$G$2, $D$5*$D$2*(A2877-E2877)/365.25, 0)</f>
        <v>0</v>
      </c>
      <c r="N2877" s="42" t="n">
        <f aca="false">(L2877*H2877 + M2877*I2877) * K2877</f>
        <v>0</v>
      </c>
      <c r="O2877" s="43" t="n">
        <f aca="false">IF(A2877&lt;=$G$2, $D$2*(1-$D$3), 0)</f>
        <v>0</v>
      </c>
      <c r="P2877" s="44" t="n">
        <f aca="false">O2877*I2877*K2877</f>
        <v>0</v>
      </c>
    </row>
    <row r="2878" customFormat="false" ht="15" hidden="false" customHeight="false" outlineLevel="0" collapsed="false">
      <c r="A2878" s="4" t="n">
        <f aca="false">WORKDAY(A2877, 1)</f>
        <v>47911</v>
      </c>
      <c r="B2878" s="33" t="n">
        <f aca="false">DATE(2000, MONTH(A2878), DAY(A2878))</f>
        <v>36589</v>
      </c>
      <c r="C2878" s="33" t="n">
        <f aca="false">VLOOKUP(B2878, $R$9:$S$13, 2)</f>
        <v>36605</v>
      </c>
      <c r="D2878" s="34" t="n">
        <f aca="false">IF(OR(C2878=B2878, AND(C2878&lt;&gt;C2877, C2877&gt;B2877)), 1, 0)</f>
        <v>0</v>
      </c>
      <c r="E2878" s="4" t="n">
        <f aca="false" t="array" ref="E2878:E2878">INDEX($A$9:A2877, MAX(IF($D$9:D2877=1, ROW(D$9:$D2877)-ROW($D$9)+1, 0)))</f>
        <v>47837</v>
      </c>
      <c r="F2878" s="36" t="n">
        <f aca="false">(A2878-$A$2)/365.25</f>
        <v>10.9979466119097</v>
      </c>
      <c r="G2878" s="37" t="n">
        <f aca="false">INDEX('Default Prob'!$P$5:$P$14,MIN(1+_xlfn.IFNA(MATCH(F2878,'Default Prob'!$F$5:$F$14,1),0),COUNT('Default Prob'!$P$5:$P$14)))</f>
        <v>0.0473961358254833</v>
      </c>
      <c r="H2878" s="37" t="n">
        <f aca="false">H2877*EXP(-G2877*(F2878-F2877))</f>
        <v>0.634606089289911</v>
      </c>
      <c r="I2878" s="38" t="n">
        <f aca="false">H2877-H2878</f>
        <v>8.2354080750302E-005</v>
      </c>
      <c r="J2878" s="39" t="n">
        <f aca="false">INDEX('Default Prob'!$C$3:$C$20, _xlfn.IFNA(MATCH(F2878, 'Default Prob'!$B$3:$B$20, 1), 1))</f>
        <v>6E-005</v>
      </c>
      <c r="K2878" s="40" t="n">
        <f aca="false">1/((1+J2878)^F2878)</f>
        <v>0.999340360656552</v>
      </c>
      <c r="L2878" s="41" t="n">
        <f aca="false">IF(AND(D2878, A2878 &lt;= $G$2), $D$5*$D$2*(A2878-E2878)/365.25, 0)</f>
        <v>0</v>
      </c>
      <c r="M2878" s="41" t="n">
        <f aca="false">IF(A2878&lt;=$G$2, $D$5*$D$2*(A2878-E2878)/365.25, 0)</f>
        <v>0</v>
      </c>
      <c r="N2878" s="42" t="n">
        <f aca="false">(L2878*H2878 + M2878*I2878) * K2878</f>
        <v>0</v>
      </c>
      <c r="O2878" s="43" t="n">
        <f aca="false">IF(A2878&lt;=$G$2, $D$2*(1-$D$3), 0)</f>
        <v>0</v>
      </c>
      <c r="P2878" s="44" t="n">
        <f aca="false">O2878*I2878*K2878</f>
        <v>0</v>
      </c>
    </row>
    <row r="2879" customFormat="false" ht="15" hidden="false" customHeight="false" outlineLevel="0" collapsed="false">
      <c r="A2879" s="4" t="n">
        <f aca="false">WORKDAY(A2878, 1)</f>
        <v>47912</v>
      </c>
      <c r="B2879" s="33" t="n">
        <f aca="false">DATE(2000, MONTH(A2879), DAY(A2879))</f>
        <v>36590</v>
      </c>
      <c r="C2879" s="33" t="n">
        <f aca="false">VLOOKUP(B2879, $R$9:$S$13, 2)</f>
        <v>36605</v>
      </c>
      <c r="D2879" s="34" t="n">
        <f aca="false">IF(OR(C2879=B2879, AND(C2879&lt;&gt;C2878, C2878&gt;B2878)), 1, 0)</f>
        <v>0</v>
      </c>
      <c r="E2879" s="4" t="n">
        <f aca="false" t="array" ref="E2879:E2879">INDEX($A$9:A2878, MAX(IF($D$9:D2878=1, ROW(D$9:$D2878)-ROW($D$9)+1, 0)))</f>
        <v>47837</v>
      </c>
      <c r="F2879" s="36" t="n">
        <f aca="false">(A2879-$A$2)/365.25</f>
        <v>11.0006844626968</v>
      </c>
      <c r="G2879" s="37" t="n">
        <f aca="false">INDEX('Default Prob'!$P$5:$P$14,MIN(1+_xlfn.IFNA(MATCH(F2879,'Default Prob'!$F$5:$F$14,1),0),COUNT('Default Prob'!$P$5:$P$14)))</f>
        <v>0.0473961358254833</v>
      </c>
      <c r="H2879" s="37" t="n">
        <f aca="false">H2878*EXP(-G2878*(F2879-F2878))</f>
        <v>0.634523745895025</v>
      </c>
      <c r="I2879" s="38" t="n">
        <f aca="false">H2878-H2879</f>
        <v>8.23433948859975E-005</v>
      </c>
      <c r="J2879" s="39" t="n">
        <f aca="false">INDEX('Default Prob'!$C$3:$C$20, _xlfn.IFNA(MATCH(F2879, 'Default Prob'!$B$3:$B$20, 1), 1))</f>
        <v>6E-005</v>
      </c>
      <c r="K2879" s="40" t="n">
        <f aca="false">1/((1+J2879)^F2879)</f>
        <v>0.999340196498803</v>
      </c>
      <c r="L2879" s="41" t="n">
        <f aca="false">IF(AND(D2879, A2879 &lt;= $G$2), $D$5*$D$2*(A2879-E2879)/365.25, 0)</f>
        <v>0</v>
      </c>
      <c r="M2879" s="41" t="n">
        <f aca="false">IF(A2879&lt;=$G$2, $D$5*$D$2*(A2879-E2879)/365.25, 0)</f>
        <v>0</v>
      </c>
      <c r="N2879" s="42" t="n">
        <f aca="false">(L2879*H2879 + M2879*I2879) * K2879</f>
        <v>0</v>
      </c>
      <c r="O2879" s="43" t="n">
        <f aca="false">IF(A2879&lt;=$G$2, $D$2*(1-$D$3), 0)</f>
        <v>0</v>
      </c>
      <c r="P2879" s="44" t="n">
        <f aca="false">O2879*I2879*K2879</f>
        <v>0</v>
      </c>
    </row>
    <row r="2880" customFormat="false" ht="15" hidden="false" customHeight="false" outlineLevel="0" collapsed="false">
      <c r="A2880" s="4" t="n">
        <f aca="false">WORKDAY(A2879, 1)</f>
        <v>47913</v>
      </c>
      <c r="B2880" s="33" t="n">
        <f aca="false">DATE(2000, MONTH(A2880), DAY(A2880))</f>
        <v>36591</v>
      </c>
      <c r="C2880" s="33" t="n">
        <f aca="false">VLOOKUP(B2880, $R$9:$S$13, 2)</f>
        <v>36605</v>
      </c>
      <c r="D2880" s="34" t="n">
        <f aca="false">IF(OR(C2880=B2880, AND(C2880&lt;&gt;C2879, C2879&gt;B2879)), 1, 0)</f>
        <v>0</v>
      </c>
      <c r="E2880" s="4" t="n">
        <f aca="false" t="array" ref="E2880:E2880">INDEX($A$9:A2879, MAX(IF($D$9:D2879=1, ROW(D$9:$D2879)-ROW($D$9)+1, 0)))</f>
        <v>47837</v>
      </c>
      <c r="F2880" s="36" t="n">
        <f aca="false">(A2880-$A$2)/365.25</f>
        <v>11.0034223134839</v>
      </c>
      <c r="G2880" s="37" t="n">
        <f aca="false">INDEX('Default Prob'!$P$5:$P$14,MIN(1+_xlfn.IFNA(MATCH(F2880,'Default Prob'!$F$5:$F$14,1),0),COUNT('Default Prob'!$P$5:$P$14)))</f>
        <v>0.0473961358254833</v>
      </c>
      <c r="H2880" s="37" t="n">
        <f aca="false">H2879*EXP(-G2879*(F2880-F2879))</f>
        <v>0.634441413184617</v>
      </c>
      <c r="I2880" s="38" t="n">
        <f aca="false">H2879-H2880</f>
        <v>8.23327104080285E-005</v>
      </c>
      <c r="J2880" s="39" t="n">
        <f aca="false">INDEX('Default Prob'!$C$3:$C$20, _xlfn.IFNA(MATCH(F2880, 'Default Prob'!$B$3:$B$20, 1), 1))</f>
        <v>6E-005</v>
      </c>
      <c r="K2880" s="40" t="n">
        <f aca="false">1/((1+J2880)^F2880)</f>
        <v>0.99934003234108</v>
      </c>
      <c r="L2880" s="41" t="n">
        <f aca="false">IF(AND(D2880, A2880 &lt;= $G$2), $D$5*$D$2*(A2880-E2880)/365.25, 0)</f>
        <v>0</v>
      </c>
      <c r="M2880" s="41" t="n">
        <f aca="false">IF(A2880&lt;=$G$2, $D$5*$D$2*(A2880-E2880)/365.25, 0)</f>
        <v>0</v>
      </c>
      <c r="N2880" s="42" t="n">
        <f aca="false">(L2880*H2880 + M2880*I2880) * K2880</f>
        <v>0</v>
      </c>
      <c r="O2880" s="43" t="n">
        <f aca="false">IF(A2880&lt;=$G$2, $D$2*(1-$D$3), 0)</f>
        <v>0</v>
      </c>
      <c r="P2880" s="44" t="n">
        <f aca="false">O2880*I2880*K2880</f>
        <v>0</v>
      </c>
    </row>
    <row r="2881" customFormat="false" ht="15" hidden="false" customHeight="false" outlineLevel="0" collapsed="false">
      <c r="A2881" s="4" t="n">
        <f aca="false">WORKDAY(A2880, 1)</f>
        <v>47914</v>
      </c>
      <c r="B2881" s="33" t="n">
        <f aca="false">DATE(2000, MONTH(A2881), DAY(A2881))</f>
        <v>36592</v>
      </c>
      <c r="C2881" s="33" t="n">
        <f aca="false">VLOOKUP(B2881, $R$9:$S$13, 2)</f>
        <v>36605</v>
      </c>
      <c r="D2881" s="34" t="n">
        <f aca="false">IF(OR(C2881=B2881, AND(C2881&lt;&gt;C2880, C2880&gt;B2880)), 1, 0)</f>
        <v>0</v>
      </c>
      <c r="E2881" s="4" t="n">
        <f aca="false" t="array" ref="E2881:E2881">INDEX($A$9:A2880, MAX(IF($D$9:D2880=1, ROW(D$9:$D2880)-ROW($D$9)+1, 0)))</f>
        <v>47837</v>
      </c>
      <c r="F2881" s="36" t="n">
        <f aca="false">(A2881-$A$2)/365.25</f>
        <v>11.006160164271</v>
      </c>
      <c r="G2881" s="37" t="n">
        <f aca="false">INDEX('Default Prob'!$P$5:$P$14,MIN(1+_xlfn.IFNA(MATCH(F2881,'Default Prob'!$F$5:$F$14,1),0),COUNT('Default Prob'!$P$5:$P$14)))</f>
        <v>0.0473961358254833</v>
      </c>
      <c r="H2881" s="37" t="n">
        <f aca="false">H2880*EXP(-G2880*(F2881-F2880))</f>
        <v>0.6343590911573</v>
      </c>
      <c r="I2881" s="38" t="n">
        <f aca="false">H2880-H2881</f>
        <v>8.2322027316728E-005</v>
      </c>
      <c r="J2881" s="39" t="n">
        <f aca="false">INDEX('Default Prob'!$C$3:$C$20, _xlfn.IFNA(MATCH(F2881, 'Default Prob'!$B$3:$B$20, 1), 1))</f>
        <v>6E-005</v>
      </c>
      <c r="K2881" s="40" t="n">
        <f aca="false">1/((1+J2881)^F2881)</f>
        <v>0.999339868183385</v>
      </c>
      <c r="L2881" s="41" t="n">
        <f aca="false">IF(AND(D2881, A2881 &lt;= $G$2), $D$5*$D$2*(A2881-E2881)/365.25, 0)</f>
        <v>0</v>
      </c>
      <c r="M2881" s="41" t="n">
        <f aca="false">IF(A2881&lt;=$G$2, $D$5*$D$2*(A2881-E2881)/365.25, 0)</f>
        <v>0</v>
      </c>
      <c r="N2881" s="42" t="n">
        <f aca="false">(L2881*H2881 + M2881*I2881) * K2881</f>
        <v>0</v>
      </c>
      <c r="O2881" s="43" t="n">
        <f aca="false">IF(A2881&lt;=$G$2, $D$2*(1-$D$3), 0)</f>
        <v>0</v>
      </c>
      <c r="P2881" s="44" t="n">
        <f aca="false">O2881*I2881*K2881</f>
        <v>0</v>
      </c>
    </row>
    <row r="2882" customFormat="false" ht="15" hidden="false" customHeight="false" outlineLevel="0" collapsed="false">
      <c r="A2882" s="4" t="n">
        <f aca="false">WORKDAY(A2881, 1)</f>
        <v>47917</v>
      </c>
      <c r="B2882" s="33" t="n">
        <f aca="false">DATE(2000, MONTH(A2882), DAY(A2882))</f>
        <v>36595</v>
      </c>
      <c r="C2882" s="33" t="n">
        <f aca="false">VLOOKUP(B2882, $R$9:$S$13, 2)</f>
        <v>36605</v>
      </c>
      <c r="D2882" s="34" t="n">
        <f aca="false">IF(OR(C2882=B2882, AND(C2882&lt;&gt;C2881, C2881&gt;B2881)), 1, 0)</f>
        <v>0</v>
      </c>
      <c r="E2882" s="4" t="n">
        <f aca="false" t="array" ref="E2882:E2882">INDEX($A$9:A2881, MAX(IF($D$9:D2881=1, ROW(D$9:$D2881)-ROW($D$9)+1, 0)))</f>
        <v>47837</v>
      </c>
      <c r="F2882" s="36" t="n">
        <f aca="false">(A2882-$A$2)/365.25</f>
        <v>11.0143737166324</v>
      </c>
      <c r="G2882" s="37" t="n">
        <f aca="false">INDEX('Default Prob'!$P$5:$P$14,MIN(1+_xlfn.IFNA(MATCH(F2882,'Default Prob'!$F$5:$F$14,1),0),COUNT('Default Prob'!$P$5:$P$14)))</f>
        <v>0.0473961358254833</v>
      </c>
      <c r="H2882" s="37" t="n">
        <f aca="false">H2881*EXP(-G2881*(F2882-F2881))</f>
        <v>0.634112189160038</v>
      </c>
      <c r="I2882" s="38" t="n">
        <f aca="false">H2881-H2882</f>
        <v>0.000246901997262294</v>
      </c>
      <c r="J2882" s="39" t="n">
        <f aca="false">INDEX('Default Prob'!$C$3:$C$20, _xlfn.IFNA(MATCH(F2882, 'Default Prob'!$B$3:$B$20, 1), 1))</f>
        <v>6E-005</v>
      </c>
      <c r="K2882" s="40" t="n">
        <f aca="false">1/((1+J2882)^F2882)</f>
        <v>0.99933937571046</v>
      </c>
      <c r="L2882" s="41" t="n">
        <f aca="false">IF(AND(D2882, A2882 &lt;= $G$2), $D$5*$D$2*(A2882-E2882)/365.25, 0)</f>
        <v>0</v>
      </c>
      <c r="M2882" s="41" t="n">
        <f aca="false">IF(A2882&lt;=$G$2, $D$5*$D$2*(A2882-E2882)/365.25, 0)</f>
        <v>0</v>
      </c>
      <c r="N2882" s="42" t="n">
        <f aca="false">(L2882*H2882 + M2882*I2882) * K2882</f>
        <v>0</v>
      </c>
      <c r="O2882" s="43" t="n">
        <f aca="false">IF(A2882&lt;=$G$2, $D$2*(1-$D$3), 0)</f>
        <v>0</v>
      </c>
      <c r="P2882" s="44" t="n">
        <f aca="false">O2882*I2882*K2882</f>
        <v>0</v>
      </c>
    </row>
    <row r="2883" customFormat="false" ht="15" hidden="false" customHeight="false" outlineLevel="0" collapsed="false">
      <c r="A2883" s="4" t="n">
        <f aca="false">WORKDAY(A2882, 1)</f>
        <v>47918</v>
      </c>
      <c r="B2883" s="33" t="n">
        <f aca="false">DATE(2000, MONTH(A2883), DAY(A2883))</f>
        <v>36596</v>
      </c>
      <c r="C2883" s="33" t="n">
        <f aca="false">VLOOKUP(B2883, $R$9:$S$13, 2)</f>
        <v>36605</v>
      </c>
      <c r="D2883" s="34" t="n">
        <f aca="false">IF(OR(C2883=B2883, AND(C2883&lt;&gt;C2882, C2882&gt;B2882)), 1, 0)</f>
        <v>0</v>
      </c>
      <c r="E2883" s="4" t="n">
        <f aca="false" t="array" ref="E2883:E2883">INDEX($A$9:A2882, MAX(IF($D$9:D2882=1, ROW(D$9:$D2882)-ROW($D$9)+1, 0)))</f>
        <v>47837</v>
      </c>
      <c r="F2883" s="36" t="n">
        <f aca="false">(A2883-$A$2)/365.25</f>
        <v>11.0171115674196</v>
      </c>
      <c r="G2883" s="37" t="n">
        <f aca="false">INDEX('Default Prob'!$P$5:$P$14,MIN(1+_xlfn.IFNA(MATCH(F2883,'Default Prob'!$F$5:$F$14,1),0),COUNT('Default Prob'!$P$5:$P$14)))</f>
        <v>0.0473961358254833</v>
      </c>
      <c r="H2883" s="37" t="n">
        <f aca="false">H2882*EXP(-G2882*(F2883-F2882))</f>
        <v>0.634029909851227</v>
      </c>
      <c r="I2883" s="38" t="n">
        <f aca="false">H2882-H2883</f>
        <v>8.22793088109952E-005</v>
      </c>
      <c r="J2883" s="39" t="n">
        <f aca="false">INDEX('Default Prob'!$C$3:$C$20, _xlfn.IFNA(MATCH(F2883, 'Default Prob'!$B$3:$B$20, 1), 1))</f>
        <v>6E-005</v>
      </c>
      <c r="K2883" s="40" t="n">
        <f aca="false">1/((1+J2883)^F2883)</f>
        <v>0.999339211552872</v>
      </c>
      <c r="L2883" s="41" t="n">
        <f aca="false">IF(AND(D2883, A2883 &lt;= $G$2), $D$5*$D$2*(A2883-E2883)/365.25, 0)</f>
        <v>0</v>
      </c>
      <c r="M2883" s="41" t="n">
        <f aca="false">IF(A2883&lt;=$G$2, $D$5*$D$2*(A2883-E2883)/365.25, 0)</f>
        <v>0</v>
      </c>
      <c r="N2883" s="42" t="n">
        <f aca="false">(L2883*H2883 + M2883*I2883) * K2883</f>
        <v>0</v>
      </c>
      <c r="O2883" s="43" t="n">
        <f aca="false">IF(A2883&lt;=$G$2, $D$2*(1-$D$3), 0)</f>
        <v>0</v>
      </c>
      <c r="P2883" s="44" t="n">
        <f aca="false">O2883*I2883*K2883</f>
        <v>0</v>
      </c>
    </row>
    <row r="2884" customFormat="false" ht="15" hidden="false" customHeight="false" outlineLevel="0" collapsed="false">
      <c r="A2884" s="4" t="n">
        <f aca="false">WORKDAY(A2883, 1)</f>
        <v>47919</v>
      </c>
      <c r="B2884" s="33" t="n">
        <f aca="false">DATE(2000, MONTH(A2884), DAY(A2884))</f>
        <v>36597</v>
      </c>
      <c r="C2884" s="33" t="n">
        <f aca="false">VLOOKUP(B2884, $R$9:$S$13, 2)</f>
        <v>36605</v>
      </c>
      <c r="D2884" s="34" t="n">
        <f aca="false">IF(OR(C2884=B2884, AND(C2884&lt;&gt;C2883, C2883&gt;B2883)), 1, 0)</f>
        <v>0</v>
      </c>
      <c r="E2884" s="4" t="n">
        <f aca="false" t="array" ref="E2884:E2884">INDEX($A$9:A2883, MAX(IF($D$9:D2883=1, ROW(D$9:$D2883)-ROW($D$9)+1, 0)))</f>
        <v>47837</v>
      </c>
      <c r="F2884" s="36" t="n">
        <f aca="false">(A2884-$A$2)/365.25</f>
        <v>11.0198494182067</v>
      </c>
      <c r="G2884" s="37" t="n">
        <f aca="false">INDEX('Default Prob'!$P$5:$P$14,MIN(1+_xlfn.IFNA(MATCH(F2884,'Default Prob'!$F$5:$F$14,1),0),COUNT('Default Prob'!$P$5:$P$14)))</f>
        <v>0.0473961358254833</v>
      </c>
      <c r="H2884" s="37" t="n">
        <f aca="false">H2883*EXP(-G2883*(F2884-F2883))</f>
        <v>0.633947641218578</v>
      </c>
      <c r="I2884" s="38" t="n">
        <f aca="false">H2883-H2884</f>
        <v>8.22686326485966E-005</v>
      </c>
      <c r="J2884" s="39" t="n">
        <f aca="false">INDEX('Default Prob'!$C$3:$C$20, _xlfn.IFNA(MATCH(F2884, 'Default Prob'!$B$3:$B$20, 1), 1))</f>
        <v>6E-005</v>
      </c>
      <c r="K2884" s="40" t="n">
        <f aca="false">1/((1+J2884)^F2884)</f>
        <v>0.999339047395312</v>
      </c>
      <c r="L2884" s="41" t="n">
        <f aca="false">IF(AND(D2884, A2884 &lt;= $G$2), $D$5*$D$2*(A2884-E2884)/365.25, 0)</f>
        <v>0</v>
      </c>
      <c r="M2884" s="41" t="n">
        <f aca="false">IF(A2884&lt;=$G$2, $D$5*$D$2*(A2884-E2884)/365.25, 0)</f>
        <v>0</v>
      </c>
      <c r="N2884" s="42" t="n">
        <f aca="false">(L2884*H2884 + M2884*I2884) * K2884</f>
        <v>0</v>
      </c>
      <c r="O2884" s="43" t="n">
        <f aca="false">IF(A2884&lt;=$G$2, $D$2*(1-$D$3), 0)</f>
        <v>0</v>
      </c>
      <c r="P2884" s="44" t="n">
        <f aca="false">O2884*I2884*K2884</f>
        <v>0</v>
      </c>
    </row>
    <row r="2885" customFormat="false" ht="15" hidden="false" customHeight="false" outlineLevel="0" collapsed="false">
      <c r="A2885" s="4" t="n">
        <f aca="false">WORKDAY(A2884, 1)</f>
        <v>47920</v>
      </c>
      <c r="B2885" s="33" t="n">
        <f aca="false">DATE(2000, MONTH(A2885), DAY(A2885))</f>
        <v>36598</v>
      </c>
      <c r="C2885" s="33" t="n">
        <f aca="false">VLOOKUP(B2885, $R$9:$S$13, 2)</f>
        <v>36605</v>
      </c>
      <c r="D2885" s="34" t="n">
        <f aca="false">IF(OR(C2885=B2885, AND(C2885&lt;&gt;C2884, C2884&gt;B2884)), 1, 0)</f>
        <v>0</v>
      </c>
      <c r="E2885" s="4" t="n">
        <f aca="false" t="array" ref="E2885:E2885">INDEX($A$9:A2884, MAX(IF($D$9:D2884=1, ROW(D$9:$D2884)-ROW($D$9)+1, 0)))</f>
        <v>47837</v>
      </c>
      <c r="F2885" s="36" t="n">
        <f aca="false">(A2885-$A$2)/365.25</f>
        <v>11.0225872689938</v>
      </c>
      <c r="G2885" s="37" t="n">
        <f aca="false">INDEX('Default Prob'!$P$5:$P$14,MIN(1+_xlfn.IFNA(MATCH(F2885,'Default Prob'!$F$5:$F$14,1),0),COUNT('Default Prob'!$P$5:$P$14)))</f>
        <v>0.0473961358254833</v>
      </c>
      <c r="H2885" s="37" t="n">
        <f aca="false">H2884*EXP(-G2884*(F2885-F2884))</f>
        <v>0.633865383260706</v>
      </c>
      <c r="I2885" s="38" t="n">
        <f aca="false">H2884-H2885</f>
        <v>8.22579578716454E-005</v>
      </c>
      <c r="J2885" s="39" t="n">
        <f aca="false">INDEX('Default Prob'!$C$3:$C$20, _xlfn.IFNA(MATCH(F2885, 'Default Prob'!$B$3:$B$20, 1), 1))</f>
        <v>6E-005</v>
      </c>
      <c r="K2885" s="40" t="n">
        <f aca="false">1/((1+J2885)^F2885)</f>
        <v>0.999338883237778</v>
      </c>
      <c r="L2885" s="41" t="n">
        <f aca="false">IF(AND(D2885, A2885 &lt;= $G$2), $D$5*$D$2*(A2885-E2885)/365.25, 0)</f>
        <v>0</v>
      </c>
      <c r="M2885" s="41" t="n">
        <f aca="false">IF(A2885&lt;=$G$2, $D$5*$D$2*(A2885-E2885)/365.25, 0)</f>
        <v>0</v>
      </c>
      <c r="N2885" s="42" t="n">
        <f aca="false">(L2885*H2885 + M2885*I2885) * K2885</f>
        <v>0</v>
      </c>
      <c r="O2885" s="43" t="n">
        <f aca="false">IF(A2885&lt;=$G$2, $D$2*(1-$D$3), 0)</f>
        <v>0</v>
      </c>
      <c r="P2885" s="44" t="n">
        <f aca="false">O2885*I2885*K2885</f>
        <v>0</v>
      </c>
    </row>
    <row r="2886" customFormat="false" ht="15" hidden="false" customHeight="false" outlineLevel="0" collapsed="false">
      <c r="A2886" s="4" t="n">
        <f aca="false">WORKDAY(A2885, 1)</f>
        <v>47921</v>
      </c>
      <c r="B2886" s="33" t="n">
        <f aca="false">DATE(2000, MONTH(A2886), DAY(A2886))</f>
        <v>36599</v>
      </c>
      <c r="C2886" s="33" t="n">
        <f aca="false">VLOOKUP(B2886, $R$9:$S$13, 2)</f>
        <v>36605</v>
      </c>
      <c r="D2886" s="34" t="n">
        <f aca="false">IF(OR(C2886=B2886, AND(C2886&lt;&gt;C2885, C2885&gt;B2885)), 1, 0)</f>
        <v>0</v>
      </c>
      <c r="E2886" s="4" t="n">
        <f aca="false" t="array" ref="E2886:E2886">INDEX($A$9:A2885, MAX(IF($D$9:D2885=1, ROW(D$9:$D2885)-ROW($D$9)+1, 0)))</f>
        <v>47837</v>
      </c>
      <c r="F2886" s="36" t="n">
        <f aca="false">(A2886-$A$2)/365.25</f>
        <v>11.025325119781</v>
      </c>
      <c r="G2886" s="37" t="n">
        <f aca="false">INDEX('Default Prob'!$P$5:$P$14,MIN(1+_xlfn.IFNA(MATCH(F2886,'Default Prob'!$F$5:$F$14,1),0),COUNT('Default Prob'!$P$5:$P$14)))</f>
        <v>0.0473961358254833</v>
      </c>
      <c r="H2886" s="37" t="n">
        <f aca="false">H2885*EXP(-G2885*(F2886-F2885))</f>
        <v>0.633783135976227</v>
      </c>
      <c r="I2886" s="38" t="n">
        <f aca="false">H2885-H2886</f>
        <v>8.22472844795863E-005</v>
      </c>
      <c r="J2886" s="39" t="n">
        <f aca="false">INDEX('Default Prob'!$C$3:$C$20, _xlfn.IFNA(MATCH(F2886, 'Default Prob'!$B$3:$B$20, 1), 1))</f>
        <v>6E-005</v>
      </c>
      <c r="K2886" s="40" t="n">
        <f aca="false">1/((1+J2886)^F2886)</f>
        <v>0.999338719080271</v>
      </c>
      <c r="L2886" s="41" t="n">
        <f aca="false">IF(AND(D2886, A2886 &lt;= $G$2), $D$5*$D$2*(A2886-E2886)/365.25, 0)</f>
        <v>0</v>
      </c>
      <c r="M2886" s="41" t="n">
        <f aca="false">IF(A2886&lt;=$G$2, $D$5*$D$2*(A2886-E2886)/365.25, 0)</f>
        <v>0</v>
      </c>
      <c r="N2886" s="42" t="n">
        <f aca="false">(L2886*H2886 + M2886*I2886) * K2886</f>
        <v>0</v>
      </c>
      <c r="O2886" s="43" t="n">
        <f aca="false">IF(A2886&lt;=$G$2, $D$2*(1-$D$3), 0)</f>
        <v>0</v>
      </c>
      <c r="P2886" s="44" t="n">
        <f aca="false">O2886*I2886*K2886</f>
        <v>0</v>
      </c>
    </row>
    <row r="2887" customFormat="false" ht="15" hidden="false" customHeight="false" outlineLevel="0" collapsed="false">
      <c r="A2887" s="4" t="n">
        <f aca="false">WORKDAY(A2886, 1)</f>
        <v>47924</v>
      </c>
      <c r="B2887" s="33" t="n">
        <f aca="false">DATE(2000, MONTH(A2887), DAY(A2887))</f>
        <v>36602</v>
      </c>
      <c r="C2887" s="33" t="n">
        <f aca="false">VLOOKUP(B2887, $R$9:$S$13, 2)</f>
        <v>36605</v>
      </c>
      <c r="D2887" s="34" t="n">
        <f aca="false">IF(OR(C2887=B2887, AND(C2887&lt;&gt;C2886, C2886&gt;B2886)), 1, 0)</f>
        <v>0</v>
      </c>
      <c r="E2887" s="4" t="n">
        <f aca="false" t="array" ref="E2887:E2887">INDEX($A$9:A2886, MAX(IF($D$9:D2886=1, ROW(D$9:$D2886)-ROW($D$9)+1, 0)))</f>
        <v>47837</v>
      </c>
      <c r="F2887" s="36" t="n">
        <f aca="false">(A2887-$A$2)/365.25</f>
        <v>11.0335386721424</v>
      </c>
      <c r="G2887" s="37" t="n">
        <f aca="false">INDEX('Default Prob'!$P$5:$P$14,MIN(1+_xlfn.IFNA(MATCH(F2887,'Default Prob'!$F$5:$F$14,1),0),COUNT('Default Prob'!$P$5:$P$14)))</f>
        <v>0.0473961358254833</v>
      </c>
      <c r="H2887" s="37" t="n">
        <f aca="false">H2886*EXP(-G2886*(F2887-F2886))</f>
        <v>0.633536458149291</v>
      </c>
      <c r="I2887" s="38" t="n">
        <f aca="false">H2886-H2887</f>
        <v>0.000246677826935993</v>
      </c>
      <c r="J2887" s="39" t="n">
        <f aca="false">INDEX('Default Prob'!$C$3:$C$20, _xlfn.IFNA(MATCH(F2887, 'Default Prob'!$B$3:$B$20, 1), 1))</f>
        <v>6E-005</v>
      </c>
      <c r="K2887" s="40" t="n">
        <f aca="false">1/((1+J2887)^F2887)</f>
        <v>0.999338226607913</v>
      </c>
      <c r="L2887" s="41" t="n">
        <f aca="false">IF(AND(D2887, A2887 &lt;= $G$2), $D$5*$D$2*(A2887-E2887)/365.25, 0)</f>
        <v>0</v>
      </c>
      <c r="M2887" s="41" t="n">
        <f aca="false">IF(A2887&lt;=$G$2, $D$5*$D$2*(A2887-E2887)/365.25, 0)</f>
        <v>0</v>
      </c>
      <c r="N2887" s="42" t="n">
        <f aca="false">(L2887*H2887 + M2887*I2887) * K2887</f>
        <v>0</v>
      </c>
      <c r="O2887" s="43" t="n">
        <f aca="false">IF(A2887&lt;=$G$2, $D$2*(1-$D$3), 0)</f>
        <v>0</v>
      </c>
      <c r="P2887" s="44" t="n">
        <f aca="false">O2887*I2887*K2887</f>
        <v>0</v>
      </c>
    </row>
    <row r="2888" customFormat="false" ht="15" hidden="false" customHeight="false" outlineLevel="0" collapsed="false">
      <c r="A2888" s="4" t="n">
        <f aca="false">WORKDAY(A2887, 1)</f>
        <v>47925</v>
      </c>
      <c r="B2888" s="33" t="n">
        <f aca="false">DATE(2000, MONTH(A2888), DAY(A2888))</f>
        <v>36603</v>
      </c>
      <c r="C2888" s="33" t="n">
        <f aca="false">VLOOKUP(B2888, $R$9:$S$13, 2)</f>
        <v>36605</v>
      </c>
      <c r="D2888" s="34" t="n">
        <f aca="false">IF(OR(C2888=B2888, AND(C2888&lt;&gt;C2887, C2887&gt;B2887)), 1, 0)</f>
        <v>0</v>
      </c>
      <c r="E2888" s="4" t="n">
        <f aca="false" t="array" ref="E2888:E2888">INDEX($A$9:A2887, MAX(IF($D$9:D2887=1, ROW(D$9:$D2887)-ROW($D$9)+1, 0)))</f>
        <v>47837</v>
      </c>
      <c r="F2888" s="36" t="n">
        <f aca="false">(A2888-$A$2)/365.25</f>
        <v>11.0362765229295</v>
      </c>
      <c r="G2888" s="37" t="n">
        <f aca="false">INDEX('Default Prob'!$P$5:$P$14,MIN(1+_xlfn.IFNA(MATCH(F2888,'Default Prob'!$F$5:$F$14,1),0),COUNT('Default Prob'!$P$5:$P$14)))</f>
        <v>0.0473961358254833</v>
      </c>
      <c r="H2888" s="37" t="n">
        <f aca="false">H2887*EXP(-G2887*(F2888-F2887))</f>
        <v>0.633454253544531</v>
      </c>
      <c r="I2888" s="38" t="n">
        <f aca="false">H2887-H2888</f>
        <v>8.22046047593839E-005</v>
      </c>
      <c r="J2888" s="39" t="n">
        <f aca="false">INDEX('Default Prob'!$C$3:$C$20, _xlfn.IFNA(MATCH(F2888, 'Default Prob'!$B$3:$B$20, 1), 1))</f>
        <v>6E-005</v>
      </c>
      <c r="K2888" s="40" t="n">
        <f aca="false">1/((1+J2888)^F2888)</f>
        <v>0.999338062450514</v>
      </c>
      <c r="L2888" s="41" t="n">
        <f aca="false">IF(AND(D2888, A2888 &lt;= $G$2), $D$5*$D$2*(A2888-E2888)/365.25, 0)</f>
        <v>0</v>
      </c>
      <c r="M2888" s="41" t="n">
        <f aca="false">IF(A2888&lt;=$G$2, $D$5*$D$2*(A2888-E2888)/365.25, 0)</f>
        <v>0</v>
      </c>
      <c r="N2888" s="42" t="n">
        <f aca="false">(L2888*H2888 + M2888*I2888) * K2888</f>
        <v>0</v>
      </c>
      <c r="O2888" s="43" t="n">
        <f aca="false">IF(A2888&lt;=$G$2, $D$2*(1-$D$3), 0)</f>
        <v>0</v>
      </c>
      <c r="P2888" s="44" t="n">
        <f aca="false">O2888*I2888*K2888</f>
        <v>0</v>
      </c>
    </row>
    <row r="2889" customFormat="false" ht="15" hidden="false" customHeight="false" outlineLevel="0" collapsed="false">
      <c r="A2889" s="4" t="n">
        <f aca="false">WORKDAY(A2888, 1)</f>
        <v>47926</v>
      </c>
      <c r="B2889" s="33" t="n">
        <f aca="false">DATE(2000, MONTH(A2889), DAY(A2889))</f>
        <v>36604</v>
      </c>
      <c r="C2889" s="33" t="n">
        <f aca="false">VLOOKUP(B2889, $R$9:$S$13, 2)</f>
        <v>36605</v>
      </c>
      <c r="D2889" s="34" t="n">
        <f aca="false">IF(OR(C2889=B2889, AND(C2889&lt;&gt;C2888, C2888&gt;B2888)), 1, 0)</f>
        <v>0</v>
      </c>
      <c r="E2889" s="4" t="n">
        <f aca="false" t="array" ref="E2889:E2889">INDEX($A$9:A2888, MAX(IF($D$9:D2888=1, ROW(D$9:$D2888)-ROW($D$9)+1, 0)))</f>
        <v>47837</v>
      </c>
      <c r="F2889" s="36" t="n">
        <f aca="false">(A2889-$A$2)/365.25</f>
        <v>11.0390143737166</v>
      </c>
      <c r="G2889" s="37" t="n">
        <f aca="false">INDEX('Default Prob'!$P$5:$P$14,MIN(1+_xlfn.IFNA(MATCH(F2889,'Default Prob'!$F$5:$F$14,1),0),COUNT('Default Prob'!$P$5:$P$14)))</f>
        <v>0.0473961358254833</v>
      </c>
      <c r="H2889" s="37" t="n">
        <f aca="false">H2888*EXP(-G2888*(F2889-F2888))</f>
        <v>0.633372059606241</v>
      </c>
      <c r="I2889" s="38" t="n">
        <f aca="false">H2888-H2889</f>
        <v>8.21939382904535E-005</v>
      </c>
      <c r="J2889" s="39" t="n">
        <f aca="false">INDEX('Default Prob'!$C$3:$C$20, _xlfn.IFNA(MATCH(F2889, 'Default Prob'!$B$3:$B$20, 1), 1))</f>
        <v>6E-005</v>
      </c>
      <c r="K2889" s="40" t="n">
        <f aca="false">1/((1+J2889)^F2889)</f>
        <v>0.999337898293142</v>
      </c>
      <c r="L2889" s="41" t="n">
        <f aca="false">IF(AND(D2889, A2889 &lt;= $G$2), $D$5*$D$2*(A2889-E2889)/365.25, 0)</f>
        <v>0</v>
      </c>
      <c r="M2889" s="41" t="n">
        <f aca="false">IF(A2889&lt;=$G$2, $D$5*$D$2*(A2889-E2889)/365.25, 0)</f>
        <v>0</v>
      </c>
      <c r="N2889" s="42" t="n">
        <f aca="false">(L2889*H2889 + M2889*I2889) * K2889</f>
        <v>0</v>
      </c>
      <c r="O2889" s="43" t="n">
        <f aca="false">IF(A2889&lt;=$G$2, $D$2*(1-$D$3), 0)</f>
        <v>0</v>
      </c>
      <c r="P2889" s="44" t="n">
        <f aca="false">O2889*I2889*K2889</f>
        <v>0</v>
      </c>
    </row>
    <row r="2890" customFormat="false" ht="15" hidden="false" customHeight="false" outlineLevel="0" collapsed="false">
      <c r="A2890" s="4" t="n">
        <f aca="false">WORKDAY(A2889, 1)</f>
        <v>47927</v>
      </c>
      <c r="B2890" s="33" t="n">
        <f aca="false">DATE(2000, MONTH(A2890), DAY(A2890))</f>
        <v>36605</v>
      </c>
      <c r="C2890" s="33" t="n">
        <f aca="false">VLOOKUP(B2890, $R$9:$S$13, 2)</f>
        <v>36605</v>
      </c>
      <c r="D2890" s="34" t="n">
        <f aca="false">IF(OR(C2890=B2890, AND(C2890&lt;&gt;C2889, C2889&gt;B2889)), 1, 0)</f>
        <v>1</v>
      </c>
      <c r="E2890" s="4" t="n">
        <f aca="false" t="array" ref="E2890:E2890">INDEX($A$9:A2889, MAX(IF($D$9:D2889=1, ROW(D$9:$D2889)-ROW($D$9)+1, 0)))</f>
        <v>47837</v>
      </c>
      <c r="F2890" s="36" t="n">
        <f aca="false">(A2890-$A$2)/365.25</f>
        <v>11.0417522245038</v>
      </c>
      <c r="G2890" s="37" t="n">
        <f aca="false">INDEX('Default Prob'!$P$5:$P$14,MIN(1+_xlfn.IFNA(MATCH(F2890,'Default Prob'!$F$5:$F$14,1),0),COUNT('Default Prob'!$P$5:$P$14)))</f>
        <v>0.0473961358254833</v>
      </c>
      <c r="H2890" s="37" t="n">
        <f aca="false">H2889*EXP(-G2889*(F2890-F2889))</f>
        <v>0.633289876333036</v>
      </c>
      <c r="I2890" s="38" t="n">
        <f aca="false">H2889-H2890</f>
        <v>8.21832732053052E-005</v>
      </c>
      <c r="J2890" s="39" t="n">
        <f aca="false">INDEX('Default Prob'!$C$3:$C$20, _xlfn.IFNA(MATCH(F2890, 'Default Prob'!$B$3:$B$20, 1), 1))</f>
        <v>6E-005</v>
      </c>
      <c r="K2890" s="40" t="n">
        <f aca="false">1/((1+J2890)^F2890)</f>
        <v>0.999337734135797</v>
      </c>
      <c r="L2890" s="41" t="n">
        <f aca="false">IF(AND(D2890, A2890 &lt;= $G$2), $D$5*$D$2*(A2890-E2890)/365.25, 0)</f>
        <v>0</v>
      </c>
      <c r="M2890" s="41" t="n">
        <f aca="false">IF(A2890&lt;=$G$2, $D$5*$D$2*(A2890-E2890)/365.25, 0)</f>
        <v>0</v>
      </c>
      <c r="N2890" s="42" t="n">
        <f aca="false">(L2890*H2890 + M2890*I2890) * K2890</f>
        <v>0</v>
      </c>
      <c r="O2890" s="43" t="n">
        <f aca="false">IF(A2890&lt;=$G$2, $D$2*(1-$D$3), 0)</f>
        <v>0</v>
      </c>
      <c r="P2890" s="44" t="n">
        <f aca="false">O2890*I2890*K2890</f>
        <v>0</v>
      </c>
    </row>
    <row r="2891" customFormat="false" ht="15" hidden="false" customHeight="false" outlineLevel="0" collapsed="false">
      <c r="A2891" s="4" t="n">
        <f aca="false">WORKDAY(A2890, 1)</f>
        <v>47928</v>
      </c>
      <c r="B2891" s="33" t="n">
        <f aca="false">DATE(2000, MONTH(A2891), DAY(A2891))</f>
        <v>36606</v>
      </c>
      <c r="C2891" s="33" t="n">
        <f aca="false">VLOOKUP(B2891, $R$9:$S$13, 2)</f>
        <v>36697</v>
      </c>
      <c r="D2891" s="34" t="n">
        <f aca="false">IF(OR(C2891=B2891, AND(C2891&lt;&gt;C2890, C2890&gt;B2890)), 1, 0)</f>
        <v>0</v>
      </c>
      <c r="E2891" s="4" t="n">
        <f aca="false" t="array" ref="E2891:E2891">INDEX($A$9:A2890, MAX(IF($D$9:D2890=1, ROW(D$9:$D2890)-ROW($D$9)+1, 0)))</f>
        <v>47927</v>
      </c>
      <c r="F2891" s="36" t="n">
        <f aca="false">(A2891-$A$2)/365.25</f>
        <v>11.0444900752909</v>
      </c>
      <c r="G2891" s="37" t="n">
        <f aca="false">INDEX('Default Prob'!$P$5:$P$14,MIN(1+_xlfn.IFNA(MATCH(F2891,'Default Prob'!$F$5:$F$14,1),0),COUNT('Default Prob'!$P$5:$P$14)))</f>
        <v>0.0473961358254833</v>
      </c>
      <c r="H2891" s="37" t="n">
        <f aca="false">H2890*EXP(-G2890*(F2891-F2890))</f>
        <v>0.633207703723532</v>
      </c>
      <c r="I2891" s="38" t="n">
        <f aca="false">H2890-H2891</f>
        <v>8.21726095041608E-005</v>
      </c>
      <c r="J2891" s="39" t="n">
        <f aca="false">INDEX('Default Prob'!$C$3:$C$20, _xlfn.IFNA(MATCH(F2891, 'Default Prob'!$B$3:$B$20, 1), 1))</f>
        <v>6E-005</v>
      </c>
      <c r="K2891" s="40" t="n">
        <f aca="false">1/((1+J2891)^F2891)</f>
        <v>0.999337569978479</v>
      </c>
      <c r="L2891" s="41" t="n">
        <f aca="false">IF(AND(D2891, A2891 &lt;= $G$2), $D$5*$D$2*(A2891-E2891)/365.25, 0)</f>
        <v>0</v>
      </c>
      <c r="M2891" s="41" t="n">
        <f aca="false">IF(A2891&lt;=$G$2, $D$5*$D$2*(A2891-E2891)/365.25, 0)</f>
        <v>0</v>
      </c>
      <c r="N2891" s="42" t="n">
        <f aca="false">(L2891*H2891 + M2891*I2891) * K2891</f>
        <v>0</v>
      </c>
      <c r="O2891" s="43" t="n">
        <f aca="false">IF(A2891&lt;=$G$2, $D$2*(1-$D$3), 0)</f>
        <v>0</v>
      </c>
      <c r="P2891" s="44" t="n">
        <f aca="false">O2891*I2891*K2891</f>
        <v>0</v>
      </c>
    </row>
    <row r="2892" customFormat="false" ht="15" hidden="false" customHeight="false" outlineLevel="0" collapsed="false">
      <c r="A2892" s="4" t="n">
        <f aca="false">WORKDAY(A2891, 1)</f>
        <v>47931</v>
      </c>
      <c r="B2892" s="33" t="n">
        <f aca="false">DATE(2000, MONTH(A2892), DAY(A2892))</f>
        <v>36609</v>
      </c>
      <c r="C2892" s="33" t="n">
        <f aca="false">VLOOKUP(B2892, $R$9:$S$13, 2)</f>
        <v>36697</v>
      </c>
      <c r="D2892" s="34" t="n">
        <f aca="false">IF(OR(C2892=B2892, AND(C2892&lt;&gt;C2891, C2891&gt;B2891)), 1, 0)</f>
        <v>0</v>
      </c>
      <c r="E2892" s="4" t="n">
        <f aca="false" t="array" ref="E2892:E2892">INDEX($A$9:A2891, MAX(IF($D$9:D2891=1, ROW(D$9:$D2891)-ROW($D$9)+1, 0)))</f>
        <v>47927</v>
      </c>
      <c r="F2892" s="36" t="n">
        <f aca="false">(A2892-$A$2)/365.25</f>
        <v>11.0527036276523</v>
      </c>
      <c r="G2892" s="37" t="n">
        <f aca="false">INDEX('Default Prob'!$P$5:$P$14,MIN(1+_xlfn.IFNA(MATCH(F2892,'Default Prob'!$F$5:$F$14,1),0),COUNT('Default Prob'!$P$5:$P$14)))</f>
        <v>0.0473961358254833</v>
      </c>
      <c r="H2892" s="37" t="n">
        <f aca="false">H2891*EXP(-G2891*(F2892-F2891))</f>
        <v>0.632961249863391</v>
      </c>
      <c r="I2892" s="38" t="n">
        <f aca="false">H2891-H2892</f>
        <v>0.000246453860140994</v>
      </c>
      <c r="J2892" s="39" t="n">
        <f aca="false">INDEX('Default Prob'!$C$3:$C$20, _xlfn.IFNA(MATCH(F2892, 'Default Prob'!$B$3:$B$20, 1), 1))</f>
        <v>6E-005</v>
      </c>
      <c r="K2892" s="40" t="n">
        <f aca="false">1/((1+J2892)^F2892)</f>
        <v>0.999337077506687</v>
      </c>
      <c r="L2892" s="41" t="n">
        <f aca="false">IF(AND(D2892, A2892 &lt;= $G$2), $D$5*$D$2*(A2892-E2892)/365.25, 0)</f>
        <v>0</v>
      </c>
      <c r="M2892" s="41" t="n">
        <f aca="false">IF(A2892&lt;=$G$2, $D$5*$D$2*(A2892-E2892)/365.25, 0)</f>
        <v>0</v>
      </c>
      <c r="N2892" s="42" t="n">
        <f aca="false">(L2892*H2892 + M2892*I2892) * K2892</f>
        <v>0</v>
      </c>
      <c r="O2892" s="43" t="n">
        <f aca="false">IF(A2892&lt;=$G$2, $D$2*(1-$D$3), 0)</f>
        <v>0</v>
      </c>
      <c r="P2892" s="44" t="n">
        <f aca="false">O2892*I2892*K2892</f>
        <v>0</v>
      </c>
    </row>
    <row r="2893" customFormat="false" ht="15" hidden="false" customHeight="false" outlineLevel="0" collapsed="false">
      <c r="A2893" s="4" t="n">
        <f aca="false">WORKDAY(A2892, 1)</f>
        <v>47932</v>
      </c>
      <c r="B2893" s="33" t="n">
        <f aca="false">DATE(2000, MONTH(A2893), DAY(A2893))</f>
        <v>36610</v>
      </c>
      <c r="C2893" s="33" t="n">
        <f aca="false">VLOOKUP(B2893, $R$9:$S$13, 2)</f>
        <v>36697</v>
      </c>
      <c r="D2893" s="34" t="n">
        <f aca="false">IF(OR(C2893=B2893, AND(C2893&lt;&gt;C2892, C2892&gt;B2892)), 1, 0)</f>
        <v>0</v>
      </c>
      <c r="E2893" s="4" t="n">
        <f aca="false" t="array" ref="E2893:E2893">INDEX($A$9:A2892, MAX(IF($D$9:D2892=1, ROW(D$9:$D2892)-ROW($D$9)+1, 0)))</f>
        <v>47927</v>
      </c>
      <c r="F2893" s="36" t="n">
        <f aca="false">(A2893-$A$2)/365.25</f>
        <v>11.0554414784394</v>
      </c>
      <c r="G2893" s="37" t="n">
        <f aca="false">INDEX('Default Prob'!$P$5:$P$14,MIN(1+_xlfn.IFNA(MATCH(F2893,'Default Prob'!$F$5:$F$14,1),0),COUNT('Default Prob'!$P$5:$P$14)))</f>
        <v>0.0473961358254833</v>
      </c>
      <c r="H2893" s="37" t="n">
        <f aca="false">H2892*EXP(-G2892*(F2893-F2892))</f>
        <v>0.632879119894856</v>
      </c>
      <c r="I2893" s="38" t="n">
        <f aca="false">H2892-H2893</f>
        <v>8.21299685341836E-005</v>
      </c>
      <c r="J2893" s="39" t="n">
        <f aca="false">INDEX('Default Prob'!$C$3:$C$20, _xlfn.IFNA(MATCH(F2893, 'Default Prob'!$B$3:$B$20, 1), 1))</f>
        <v>6E-005</v>
      </c>
      <c r="K2893" s="40" t="n">
        <f aca="false">1/((1+J2893)^F2893)</f>
        <v>0.999336913349477</v>
      </c>
      <c r="L2893" s="41" t="n">
        <f aca="false">IF(AND(D2893, A2893 &lt;= $G$2), $D$5*$D$2*(A2893-E2893)/365.25, 0)</f>
        <v>0</v>
      </c>
      <c r="M2893" s="41" t="n">
        <f aca="false">IF(A2893&lt;=$G$2, $D$5*$D$2*(A2893-E2893)/365.25, 0)</f>
        <v>0</v>
      </c>
      <c r="N2893" s="42" t="n">
        <f aca="false">(L2893*H2893 + M2893*I2893) * K2893</f>
        <v>0</v>
      </c>
      <c r="O2893" s="43" t="n">
        <f aca="false">IF(A2893&lt;=$G$2, $D$2*(1-$D$3), 0)</f>
        <v>0</v>
      </c>
      <c r="P2893" s="44" t="n">
        <f aca="false">O2893*I2893*K2893</f>
        <v>0</v>
      </c>
    </row>
    <row r="2894" customFormat="false" ht="15" hidden="false" customHeight="false" outlineLevel="0" collapsed="false">
      <c r="A2894" s="4" t="n">
        <f aca="false">WORKDAY(A2893, 1)</f>
        <v>47933</v>
      </c>
      <c r="B2894" s="33" t="n">
        <f aca="false">DATE(2000, MONTH(A2894), DAY(A2894))</f>
        <v>36611</v>
      </c>
      <c r="C2894" s="33" t="n">
        <f aca="false">VLOOKUP(B2894, $R$9:$S$13, 2)</f>
        <v>36697</v>
      </c>
      <c r="D2894" s="34" t="n">
        <f aca="false">IF(OR(C2894=B2894, AND(C2894&lt;&gt;C2893, C2893&gt;B2893)), 1, 0)</f>
        <v>0</v>
      </c>
      <c r="E2894" s="4" t="n">
        <f aca="false" t="array" ref="E2894:E2894">INDEX($A$9:A2893, MAX(IF($D$9:D2893=1, ROW(D$9:$D2893)-ROW($D$9)+1, 0)))</f>
        <v>47927</v>
      </c>
      <c r="F2894" s="36" t="n">
        <f aca="false">(A2894-$A$2)/365.25</f>
        <v>11.0581793292266</v>
      </c>
      <c r="G2894" s="37" t="n">
        <f aca="false">INDEX('Default Prob'!$P$5:$P$14,MIN(1+_xlfn.IFNA(MATCH(F2894,'Default Prob'!$F$5:$F$14,1),0),COUNT('Default Prob'!$P$5:$P$14)))</f>
        <v>0.0473961358254833</v>
      </c>
      <c r="H2894" s="37" t="n">
        <f aca="false">H2893*EXP(-G2893*(F2894-F2893))</f>
        <v>0.632797000583107</v>
      </c>
      <c r="I2894" s="38" t="n">
        <f aca="false">H2893-H2894</f>
        <v>8.21193117496177E-005</v>
      </c>
      <c r="J2894" s="39" t="n">
        <f aca="false">INDEX('Default Prob'!$C$3:$C$20, _xlfn.IFNA(MATCH(F2894, 'Default Prob'!$B$3:$B$20, 1), 1))</f>
        <v>6E-005</v>
      </c>
      <c r="K2894" s="40" t="n">
        <f aca="false">1/((1+J2894)^F2894)</f>
        <v>0.999336749192294</v>
      </c>
      <c r="L2894" s="41" t="n">
        <f aca="false">IF(AND(D2894, A2894 &lt;= $G$2), $D$5*$D$2*(A2894-E2894)/365.25, 0)</f>
        <v>0</v>
      </c>
      <c r="M2894" s="41" t="n">
        <f aca="false">IF(A2894&lt;=$G$2, $D$5*$D$2*(A2894-E2894)/365.25, 0)</f>
        <v>0</v>
      </c>
      <c r="N2894" s="42" t="n">
        <f aca="false">(L2894*H2894 + M2894*I2894) * K2894</f>
        <v>0</v>
      </c>
      <c r="O2894" s="43" t="n">
        <f aca="false">IF(A2894&lt;=$G$2, $D$2*(1-$D$3), 0)</f>
        <v>0</v>
      </c>
      <c r="P2894" s="44" t="n">
        <f aca="false">O2894*I2894*K2894</f>
        <v>0</v>
      </c>
    </row>
    <row r="2895" customFormat="false" ht="15" hidden="false" customHeight="false" outlineLevel="0" collapsed="false">
      <c r="A2895" s="4" t="n">
        <f aca="false">WORKDAY(A2894, 1)</f>
        <v>47934</v>
      </c>
      <c r="B2895" s="33" t="n">
        <f aca="false">DATE(2000, MONTH(A2895), DAY(A2895))</f>
        <v>36612</v>
      </c>
      <c r="C2895" s="33" t="n">
        <f aca="false">VLOOKUP(B2895, $R$9:$S$13, 2)</f>
        <v>36697</v>
      </c>
      <c r="D2895" s="34" t="n">
        <f aca="false">IF(OR(C2895=B2895, AND(C2895&lt;&gt;C2894, C2894&gt;B2894)), 1, 0)</f>
        <v>0</v>
      </c>
      <c r="E2895" s="4" t="n">
        <f aca="false" t="array" ref="E2895:E2895">INDEX($A$9:A2894, MAX(IF($D$9:D2894=1, ROW(D$9:$D2894)-ROW($D$9)+1, 0)))</f>
        <v>47927</v>
      </c>
      <c r="F2895" s="36" t="n">
        <f aca="false">(A2895-$A$2)/365.25</f>
        <v>11.0609171800137</v>
      </c>
      <c r="G2895" s="37" t="n">
        <f aca="false">INDEX('Default Prob'!$P$5:$P$14,MIN(1+_xlfn.IFNA(MATCH(F2895,'Default Prob'!$F$5:$F$14,1),0),COUNT('Default Prob'!$P$5:$P$14)))</f>
        <v>0.0473961358254833</v>
      </c>
      <c r="H2895" s="37" t="n">
        <f aca="false">H2894*EXP(-G2894*(F2895-F2894))</f>
        <v>0.632714891926759</v>
      </c>
      <c r="I2895" s="38" t="n">
        <f aca="false">H2894-H2895</f>
        <v>8.21086563476126E-005</v>
      </c>
      <c r="J2895" s="39" t="n">
        <f aca="false">INDEX('Default Prob'!$C$3:$C$20, _xlfn.IFNA(MATCH(F2895, 'Default Prob'!$B$3:$B$20, 1), 1))</f>
        <v>6E-005</v>
      </c>
      <c r="K2895" s="40" t="n">
        <f aca="false">1/((1+J2895)^F2895)</f>
        <v>0.999336585035138</v>
      </c>
      <c r="L2895" s="41" t="n">
        <f aca="false">IF(AND(D2895, A2895 &lt;= $G$2), $D$5*$D$2*(A2895-E2895)/365.25, 0)</f>
        <v>0</v>
      </c>
      <c r="M2895" s="41" t="n">
        <f aca="false">IF(A2895&lt;=$G$2, $D$5*$D$2*(A2895-E2895)/365.25, 0)</f>
        <v>0</v>
      </c>
      <c r="N2895" s="42" t="n">
        <f aca="false">(L2895*H2895 + M2895*I2895) * K2895</f>
        <v>0</v>
      </c>
      <c r="O2895" s="43" t="n">
        <f aca="false">IF(A2895&lt;=$G$2, $D$2*(1-$D$3), 0)</f>
        <v>0</v>
      </c>
      <c r="P2895" s="44" t="n">
        <f aca="false">O2895*I2895*K2895</f>
        <v>0</v>
      </c>
    </row>
    <row r="2896" customFormat="false" ht="15" hidden="false" customHeight="false" outlineLevel="0" collapsed="false">
      <c r="A2896" s="4" t="n">
        <f aca="false">WORKDAY(A2895, 1)</f>
        <v>47935</v>
      </c>
      <c r="B2896" s="33" t="n">
        <f aca="false">DATE(2000, MONTH(A2896), DAY(A2896))</f>
        <v>36613</v>
      </c>
      <c r="C2896" s="33" t="n">
        <f aca="false">VLOOKUP(B2896, $R$9:$S$13, 2)</f>
        <v>36697</v>
      </c>
      <c r="D2896" s="34" t="n">
        <f aca="false">IF(OR(C2896=B2896, AND(C2896&lt;&gt;C2895, C2895&gt;B2895)), 1, 0)</f>
        <v>0</v>
      </c>
      <c r="E2896" s="4" t="n">
        <f aca="false" t="array" ref="E2896:E2896">INDEX($A$9:A2895, MAX(IF($D$9:D2895=1, ROW(D$9:$D2895)-ROW($D$9)+1, 0)))</f>
        <v>47927</v>
      </c>
      <c r="F2896" s="36" t="n">
        <f aca="false">(A2896-$A$2)/365.25</f>
        <v>11.0636550308008</v>
      </c>
      <c r="G2896" s="37" t="n">
        <f aca="false">INDEX('Default Prob'!$P$5:$P$14,MIN(1+_xlfn.IFNA(MATCH(F2896,'Default Prob'!$F$5:$F$14,1),0),COUNT('Default Prob'!$P$5:$P$14)))</f>
        <v>0.0473961358254833</v>
      </c>
      <c r="H2896" s="37" t="n">
        <f aca="false">H2895*EXP(-G2895*(F2896-F2895))</f>
        <v>0.632632793924431</v>
      </c>
      <c r="I2896" s="38" t="n">
        <f aca="false">H2895-H2896</f>
        <v>8.20980023283902E-005</v>
      </c>
      <c r="J2896" s="39" t="n">
        <f aca="false">INDEX('Default Prob'!$C$3:$C$20, _xlfn.IFNA(MATCH(F2896, 'Default Prob'!$B$3:$B$20, 1), 1))</f>
        <v>6E-005</v>
      </c>
      <c r="K2896" s="40" t="n">
        <f aca="false">1/((1+J2896)^F2896)</f>
        <v>0.999336420878008</v>
      </c>
      <c r="L2896" s="41" t="n">
        <f aca="false">IF(AND(D2896, A2896 &lt;= $G$2), $D$5*$D$2*(A2896-E2896)/365.25, 0)</f>
        <v>0</v>
      </c>
      <c r="M2896" s="41" t="n">
        <f aca="false">IF(A2896&lt;=$G$2, $D$5*$D$2*(A2896-E2896)/365.25, 0)</f>
        <v>0</v>
      </c>
      <c r="N2896" s="42" t="n">
        <f aca="false">(L2896*H2896 + M2896*I2896) * K2896</f>
        <v>0</v>
      </c>
      <c r="O2896" s="43" t="n">
        <f aca="false">IF(A2896&lt;=$G$2, $D$2*(1-$D$3), 0)</f>
        <v>0</v>
      </c>
      <c r="P2896" s="44" t="n">
        <f aca="false">O2896*I2896*K2896</f>
        <v>0</v>
      </c>
    </row>
    <row r="2897" customFormat="false" ht="15" hidden="false" customHeight="false" outlineLevel="0" collapsed="false">
      <c r="A2897" s="4" t="n">
        <f aca="false">WORKDAY(A2896, 1)</f>
        <v>47938</v>
      </c>
      <c r="B2897" s="33" t="n">
        <f aca="false">DATE(2000, MONTH(A2897), DAY(A2897))</f>
        <v>36616</v>
      </c>
      <c r="C2897" s="33" t="n">
        <f aca="false">VLOOKUP(B2897, $R$9:$S$13, 2)</f>
        <v>36697</v>
      </c>
      <c r="D2897" s="34" t="n">
        <f aca="false">IF(OR(C2897=B2897, AND(C2897&lt;&gt;C2896, C2896&gt;B2896)), 1, 0)</f>
        <v>0</v>
      </c>
      <c r="E2897" s="4" t="n">
        <f aca="false" t="array" ref="E2897:E2897">INDEX($A$9:A2896, MAX(IF($D$9:D2896=1, ROW(D$9:$D2896)-ROW($D$9)+1, 0)))</f>
        <v>47927</v>
      </c>
      <c r="F2897" s="36" t="n">
        <f aca="false">(A2897-$A$2)/365.25</f>
        <v>11.0718685831622</v>
      </c>
      <c r="G2897" s="37" t="n">
        <f aca="false">INDEX('Default Prob'!$P$5:$P$14,MIN(1+_xlfn.IFNA(MATCH(F2897,'Default Prob'!$F$5:$F$14,1),0),COUNT('Default Prob'!$P$5:$P$14)))</f>
        <v>0.0473961358254833</v>
      </c>
      <c r="H2897" s="37" t="n">
        <f aca="false">H2896*EXP(-G2896*(F2897-F2896))</f>
        <v>0.632386563827738</v>
      </c>
      <c r="I2897" s="38" t="n">
        <f aca="false">H2896-H2897</f>
        <v>0.000246230096692779</v>
      </c>
      <c r="J2897" s="39" t="n">
        <f aca="false">INDEX('Default Prob'!$C$3:$C$20, _xlfn.IFNA(MATCH(F2897, 'Default Prob'!$B$3:$B$20, 1), 1))</f>
        <v>6E-005</v>
      </c>
      <c r="K2897" s="40" t="n">
        <f aca="false">1/((1+J2897)^F2897)</f>
        <v>0.999335928406783</v>
      </c>
      <c r="L2897" s="41" t="n">
        <f aca="false">IF(AND(D2897, A2897 &lt;= $G$2), $D$5*$D$2*(A2897-E2897)/365.25, 0)</f>
        <v>0</v>
      </c>
      <c r="M2897" s="41" t="n">
        <f aca="false">IF(A2897&lt;=$G$2, $D$5*$D$2*(A2897-E2897)/365.25, 0)</f>
        <v>0</v>
      </c>
      <c r="N2897" s="42" t="n">
        <f aca="false">(L2897*H2897 + M2897*I2897) * K2897</f>
        <v>0</v>
      </c>
      <c r="O2897" s="43" t="n">
        <f aca="false">IF(A2897&lt;=$G$2, $D$2*(1-$D$3), 0)</f>
        <v>0</v>
      </c>
      <c r="P2897" s="44" t="n">
        <f aca="false">O2897*I2897*K2897</f>
        <v>0</v>
      </c>
    </row>
    <row r="2898" customFormat="false" ht="15" hidden="false" customHeight="false" outlineLevel="0" collapsed="false">
      <c r="A2898" s="4" t="n">
        <f aca="false">WORKDAY(A2897, 1)</f>
        <v>47939</v>
      </c>
      <c r="B2898" s="33" t="n">
        <f aca="false">DATE(2000, MONTH(A2898), DAY(A2898))</f>
        <v>36617</v>
      </c>
      <c r="C2898" s="33" t="n">
        <f aca="false">VLOOKUP(B2898, $R$9:$S$13, 2)</f>
        <v>36697</v>
      </c>
      <c r="D2898" s="34" t="n">
        <f aca="false">IF(OR(C2898=B2898, AND(C2898&lt;&gt;C2897, C2897&gt;B2897)), 1, 0)</f>
        <v>0</v>
      </c>
      <c r="E2898" s="4" t="n">
        <f aca="false" t="array" ref="E2898:E2898">INDEX($A$9:A2897, MAX(IF($D$9:D2897=1, ROW(D$9:$D2897)-ROW($D$9)+1, 0)))</f>
        <v>47927</v>
      </c>
      <c r="F2898" s="36" t="n">
        <f aca="false">(A2898-$A$2)/365.25</f>
        <v>11.0746064339494</v>
      </c>
      <c r="G2898" s="37" t="n">
        <f aca="false">INDEX('Default Prob'!$P$5:$P$14,MIN(1+_xlfn.IFNA(MATCH(F2898,'Default Prob'!$F$5:$F$14,1),0),COUNT('Default Prob'!$P$5:$P$14)))</f>
        <v>0.0473961358254833</v>
      </c>
      <c r="H2898" s="37" t="n">
        <f aca="false">H2897*EXP(-G2897*(F2898-F2897))</f>
        <v>0.632304508427664</v>
      </c>
      <c r="I2898" s="38" t="n">
        <f aca="false">H2897-H2898</f>
        <v>8.20554000736662E-005</v>
      </c>
      <c r="J2898" s="39" t="n">
        <f aca="false">INDEX('Default Prob'!$C$3:$C$20, _xlfn.IFNA(MATCH(F2898, 'Default Prob'!$B$3:$B$20, 1), 1))</f>
        <v>6E-005</v>
      </c>
      <c r="K2898" s="40" t="n">
        <f aca="false">1/((1+J2898)^F2898)</f>
        <v>0.999335764249761</v>
      </c>
      <c r="L2898" s="41" t="n">
        <f aca="false">IF(AND(D2898, A2898 &lt;= $G$2), $D$5*$D$2*(A2898-E2898)/365.25, 0)</f>
        <v>0</v>
      </c>
      <c r="M2898" s="41" t="n">
        <f aca="false">IF(A2898&lt;=$G$2, $D$5*$D$2*(A2898-E2898)/365.25, 0)</f>
        <v>0</v>
      </c>
      <c r="N2898" s="42" t="n">
        <f aca="false">(L2898*H2898 + M2898*I2898) * K2898</f>
        <v>0</v>
      </c>
      <c r="O2898" s="43" t="n">
        <f aca="false">IF(A2898&lt;=$G$2, $D$2*(1-$D$3), 0)</f>
        <v>0</v>
      </c>
      <c r="P2898" s="44" t="n">
        <f aca="false">O2898*I2898*K2898</f>
        <v>0</v>
      </c>
    </row>
    <row r="2899" customFormat="false" ht="15" hidden="false" customHeight="false" outlineLevel="0" collapsed="false">
      <c r="A2899" s="4" t="n">
        <f aca="false">WORKDAY(A2898, 1)</f>
        <v>47940</v>
      </c>
      <c r="B2899" s="33" t="n">
        <f aca="false">DATE(2000, MONTH(A2899), DAY(A2899))</f>
        <v>36618</v>
      </c>
      <c r="C2899" s="33" t="n">
        <f aca="false">VLOOKUP(B2899, $R$9:$S$13, 2)</f>
        <v>36697</v>
      </c>
      <c r="D2899" s="34" t="n">
        <f aca="false">IF(OR(C2899=B2899, AND(C2899&lt;&gt;C2898, C2898&gt;B2898)), 1, 0)</f>
        <v>0</v>
      </c>
      <c r="E2899" s="4" t="n">
        <f aca="false" t="array" ref="E2899:E2899">INDEX($A$9:A2898, MAX(IF($D$9:D2898=1, ROW(D$9:$D2898)-ROW($D$9)+1, 0)))</f>
        <v>47927</v>
      </c>
      <c r="F2899" s="36" t="n">
        <f aca="false">(A2899-$A$2)/365.25</f>
        <v>11.0773442847365</v>
      </c>
      <c r="G2899" s="37" t="n">
        <f aca="false">INDEX('Default Prob'!$P$5:$P$14,MIN(1+_xlfn.IFNA(MATCH(F2899,'Default Prob'!$F$5:$F$14,1),0),COUNT('Default Prob'!$P$5:$P$14)))</f>
        <v>0.0473961358254833</v>
      </c>
      <c r="H2899" s="37" t="n">
        <f aca="false">H2898*EXP(-G2898*(F2899-F2898))</f>
        <v>0.6322224636747</v>
      </c>
      <c r="I2899" s="38" t="n">
        <f aca="false">H2898-H2899</f>
        <v>8.20447529645829E-005</v>
      </c>
      <c r="J2899" s="39" t="n">
        <f aca="false">INDEX('Default Prob'!$C$3:$C$20, _xlfn.IFNA(MATCH(F2899, 'Default Prob'!$B$3:$B$20, 1), 1))</f>
        <v>6E-005</v>
      </c>
      <c r="K2899" s="40" t="n">
        <f aca="false">1/((1+J2899)^F2899)</f>
        <v>0.999335600092767</v>
      </c>
      <c r="L2899" s="41" t="n">
        <f aca="false">IF(AND(D2899, A2899 &lt;= $G$2), $D$5*$D$2*(A2899-E2899)/365.25, 0)</f>
        <v>0</v>
      </c>
      <c r="M2899" s="41" t="n">
        <f aca="false">IF(A2899&lt;=$G$2, $D$5*$D$2*(A2899-E2899)/365.25, 0)</f>
        <v>0</v>
      </c>
      <c r="N2899" s="42" t="n">
        <f aca="false">(L2899*H2899 + M2899*I2899) * K2899</f>
        <v>0</v>
      </c>
      <c r="O2899" s="43" t="n">
        <f aca="false">IF(A2899&lt;=$G$2, $D$2*(1-$D$3), 0)</f>
        <v>0</v>
      </c>
      <c r="P2899" s="44" t="n">
        <f aca="false">O2899*I2899*K2899</f>
        <v>0</v>
      </c>
    </row>
    <row r="2900" customFormat="false" ht="15" hidden="false" customHeight="false" outlineLevel="0" collapsed="false">
      <c r="A2900" s="4" t="n">
        <f aca="false">WORKDAY(A2899, 1)</f>
        <v>47941</v>
      </c>
      <c r="B2900" s="33" t="n">
        <f aca="false">DATE(2000, MONTH(A2900), DAY(A2900))</f>
        <v>36619</v>
      </c>
      <c r="C2900" s="33" t="n">
        <f aca="false">VLOOKUP(B2900, $R$9:$S$13, 2)</f>
        <v>36697</v>
      </c>
      <c r="D2900" s="34" t="n">
        <f aca="false">IF(OR(C2900=B2900, AND(C2900&lt;&gt;C2899, C2899&gt;B2899)), 1, 0)</f>
        <v>0</v>
      </c>
      <c r="E2900" s="4" t="n">
        <f aca="false" t="array" ref="E2900:E2900">INDEX($A$9:A2899, MAX(IF($D$9:D2899=1, ROW(D$9:$D2899)-ROW($D$9)+1, 0)))</f>
        <v>47927</v>
      </c>
      <c r="F2900" s="36" t="n">
        <f aca="false">(A2900-$A$2)/365.25</f>
        <v>11.0800821355236</v>
      </c>
      <c r="G2900" s="37" t="n">
        <f aca="false">INDEX('Default Prob'!$P$5:$P$14,MIN(1+_xlfn.IFNA(MATCH(F2900,'Default Prob'!$F$5:$F$14,1),0),COUNT('Default Prob'!$P$5:$P$14)))</f>
        <v>0.0473961358254833</v>
      </c>
      <c r="H2900" s="37" t="n">
        <f aca="false">H2899*EXP(-G2899*(F2900-F2899))</f>
        <v>0.632140429567462</v>
      </c>
      <c r="I2900" s="38" t="n">
        <f aca="false">H2899-H2900</f>
        <v>8.20341072371722E-005</v>
      </c>
      <c r="J2900" s="39" t="n">
        <f aca="false">INDEX('Default Prob'!$C$3:$C$20, _xlfn.IFNA(MATCH(F2900, 'Default Prob'!$B$3:$B$20, 1), 1))</f>
        <v>6E-005</v>
      </c>
      <c r="K2900" s="40" t="n">
        <f aca="false">1/((1+J2900)^F2900)</f>
        <v>0.999335435935799</v>
      </c>
      <c r="L2900" s="41" t="n">
        <f aca="false">IF(AND(D2900, A2900 &lt;= $G$2), $D$5*$D$2*(A2900-E2900)/365.25, 0)</f>
        <v>0</v>
      </c>
      <c r="M2900" s="41" t="n">
        <f aca="false">IF(A2900&lt;=$G$2, $D$5*$D$2*(A2900-E2900)/365.25, 0)</f>
        <v>0</v>
      </c>
      <c r="N2900" s="42" t="n">
        <f aca="false">(L2900*H2900 + M2900*I2900) * K2900</f>
        <v>0</v>
      </c>
      <c r="O2900" s="43" t="n">
        <f aca="false">IF(A2900&lt;=$G$2, $D$2*(1-$D$3), 0)</f>
        <v>0</v>
      </c>
      <c r="P2900" s="44" t="n">
        <f aca="false">O2900*I2900*K2900</f>
        <v>0</v>
      </c>
    </row>
    <row r="2901" customFormat="false" ht="15" hidden="false" customHeight="false" outlineLevel="0" collapsed="false">
      <c r="A2901" s="4" t="n">
        <f aca="false">WORKDAY(A2900, 1)</f>
        <v>47942</v>
      </c>
      <c r="B2901" s="33" t="n">
        <f aca="false">DATE(2000, MONTH(A2901), DAY(A2901))</f>
        <v>36620</v>
      </c>
      <c r="C2901" s="33" t="n">
        <f aca="false">VLOOKUP(B2901, $R$9:$S$13, 2)</f>
        <v>36697</v>
      </c>
      <c r="D2901" s="34" t="n">
        <f aca="false">IF(OR(C2901=B2901, AND(C2901&lt;&gt;C2900, C2900&gt;B2900)), 1, 0)</f>
        <v>0</v>
      </c>
      <c r="E2901" s="4" t="n">
        <f aca="false" t="array" ref="E2901:E2901">INDEX($A$9:A2900, MAX(IF($D$9:D2900=1, ROW(D$9:$D2900)-ROW($D$9)+1, 0)))</f>
        <v>47927</v>
      </c>
      <c r="F2901" s="36" t="n">
        <f aca="false">(A2901-$A$2)/365.25</f>
        <v>11.0828199863107</v>
      </c>
      <c r="G2901" s="37" t="n">
        <f aca="false">INDEX('Default Prob'!$P$5:$P$14,MIN(1+_xlfn.IFNA(MATCH(F2901,'Default Prob'!$F$5:$F$14,1),0),COUNT('Default Prob'!$P$5:$P$14)))</f>
        <v>0.0473961358254833</v>
      </c>
      <c r="H2901" s="37" t="n">
        <f aca="false">H2900*EXP(-G2900*(F2901-F2900))</f>
        <v>0.632058406104572</v>
      </c>
      <c r="I2901" s="38" t="n">
        <f aca="false">H2900-H2901</f>
        <v>8.20234628908789E-005</v>
      </c>
      <c r="J2901" s="39" t="n">
        <f aca="false">INDEX('Default Prob'!$C$3:$C$20, _xlfn.IFNA(MATCH(F2901, 'Default Prob'!$B$3:$B$20, 1), 1))</f>
        <v>6E-005</v>
      </c>
      <c r="K2901" s="40" t="n">
        <f aca="false">1/((1+J2901)^F2901)</f>
        <v>0.999335271778859</v>
      </c>
      <c r="L2901" s="41" t="n">
        <f aca="false">IF(AND(D2901, A2901 &lt;= $G$2), $D$5*$D$2*(A2901-E2901)/365.25, 0)</f>
        <v>0</v>
      </c>
      <c r="M2901" s="41" t="n">
        <f aca="false">IF(A2901&lt;=$G$2, $D$5*$D$2*(A2901-E2901)/365.25, 0)</f>
        <v>0</v>
      </c>
      <c r="N2901" s="42" t="n">
        <f aca="false">(L2901*H2901 + M2901*I2901) * K2901</f>
        <v>0</v>
      </c>
      <c r="O2901" s="43" t="n">
        <f aca="false">IF(A2901&lt;=$G$2, $D$2*(1-$D$3), 0)</f>
        <v>0</v>
      </c>
      <c r="P2901" s="44" t="n">
        <f aca="false">O2901*I2901*K2901</f>
        <v>0</v>
      </c>
    </row>
    <row r="2902" customFormat="false" ht="15" hidden="false" customHeight="false" outlineLevel="0" collapsed="false">
      <c r="A2902" s="4" t="n">
        <f aca="false">WORKDAY(A2901, 1)</f>
        <v>47945</v>
      </c>
      <c r="B2902" s="33" t="n">
        <f aca="false">DATE(2000, MONTH(A2902), DAY(A2902))</f>
        <v>36623</v>
      </c>
      <c r="C2902" s="33" t="n">
        <f aca="false">VLOOKUP(B2902, $R$9:$S$13, 2)</f>
        <v>36697</v>
      </c>
      <c r="D2902" s="34" t="n">
        <f aca="false">IF(OR(C2902=B2902, AND(C2902&lt;&gt;C2901, C2901&gt;B2901)), 1, 0)</f>
        <v>0</v>
      </c>
      <c r="E2902" s="4" t="n">
        <f aca="false" t="array" ref="E2902:E2902">INDEX($A$9:A2901, MAX(IF($D$9:D2901=1, ROW(D$9:$D2901)-ROW($D$9)+1, 0)))</f>
        <v>47927</v>
      </c>
      <c r="F2902" s="36" t="n">
        <f aca="false">(A2902-$A$2)/365.25</f>
        <v>11.0910335386721</v>
      </c>
      <c r="G2902" s="37" t="n">
        <f aca="false">INDEX('Default Prob'!$P$5:$P$14,MIN(1+_xlfn.IFNA(MATCH(F2902,'Default Prob'!$F$5:$F$14,1),0),COUNT('Default Prob'!$P$5:$P$14)))</f>
        <v>0.0473961358254833</v>
      </c>
      <c r="H2902" s="37" t="n">
        <f aca="false">H2901*EXP(-G2901*(F2902-F2901))</f>
        <v>0.631812399568165</v>
      </c>
      <c r="I2902" s="38" t="n">
        <f aca="false">H2901-H2902</f>
        <v>0.000246006536406718</v>
      </c>
      <c r="J2902" s="39" t="n">
        <f aca="false">INDEX('Default Prob'!$C$3:$C$20, _xlfn.IFNA(MATCH(F2902, 'Default Prob'!$B$3:$B$20, 1), 1))</f>
        <v>6E-005</v>
      </c>
      <c r="K2902" s="40" t="n">
        <f aca="false">1/((1+J2902)^F2902)</f>
        <v>0.9993347793082</v>
      </c>
      <c r="L2902" s="41" t="n">
        <f aca="false">IF(AND(D2902, A2902 &lt;= $G$2), $D$5*$D$2*(A2902-E2902)/365.25, 0)</f>
        <v>0</v>
      </c>
      <c r="M2902" s="41" t="n">
        <f aca="false">IF(A2902&lt;=$G$2, $D$5*$D$2*(A2902-E2902)/365.25, 0)</f>
        <v>0</v>
      </c>
      <c r="N2902" s="42" t="n">
        <f aca="false">(L2902*H2902 + M2902*I2902) * K2902</f>
        <v>0</v>
      </c>
      <c r="O2902" s="43" t="n">
        <f aca="false">IF(A2902&lt;=$G$2, $D$2*(1-$D$3), 0)</f>
        <v>0</v>
      </c>
      <c r="P2902" s="44" t="n">
        <f aca="false">O2902*I2902*K2902</f>
        <v>0</v>
      </c>
    </row>
    <row r="2903" customFormat="false" ht="15" hidden="false" customHeight="false" outlineLevel="0" collapsed="false">
      <c r="A2903" s="4" t="n">
        <f aca="false">WORKDAY(A2902, 1)</f>
        <v>47946</v>
      </c>
      <c r="B2903" s="33" t="n">
        <f aca="false">DATE(2000, MONTH(A2903), DAY(A2903))</f>
        <v>36624</v>
      </c>
      <c r="C2903" s="33" t="n">
        <f aca="false">VLOOKUP(B2903, $R$9:$S$13, 2)</f>
        <v>36697</v>
      </c>
      <c r="D2903" s="34" t="n">
        <f aca="false">IF(OR(C2903=B2903, AND(C2903&lt;&gt;C2902, C2902&gt;B2902)), 1, 0)</f>
        <v>0</v>
      </c>
      <c r="E2903" s="4" t="n">
        <f aca="false" t="array" ref="E2903:E2903">INDEX($A$9:A2902, MAX(IF($D$9:D2902=1, ROW(D$9:$D2902)-ROW($D$9)+1, 0)))</f>
        <v>47927</v>
      </c>
      <c r="F2903" s="36" t="n">
        <f aca="false">(A2903-$A$2)/365.25</f>
        <v>11.0937713894593</v>
      </c>
      <c r="G2903" s="37" t="n">
        <f aca="false">INDEX('Default Prob'!$P$5:$P$14,MIN(1+_xlfn.IFNA(MATCH(F2903,'Default Prob'!$F$5:$F$14,1),0),COUNT('Default Prob'!$P$5:$P$14)))</f>
        <v>0.0473961358254833</v>
      </c>
      <c r="H2903" s="37" t="n">
        <f aca="false">H2902*EXP(-G2902*(F2903-F2902))</f>
        <v>0.631730418668849</v>
      </c>
      <c r="I2903" s="38" t="n">
        <f aca="false">H2902-H2903</f>
        <v>8.19808993161031E-005</v>
      </c>
      <c r="J2903" s="39" t="n">
        <f aca="false">INDEX('Default Prob'!$C$3:$C$20, _xlfn.IFNA(MATCH(F2903, 'Default Prob'!$B$3:$B$20, 1), 1))</f>
        <v>6E-005</v>
      </c>
      <c r="K2903" s="40" t="n">
        <f aca="false">1/((1+J2903)^F2903)</f>
        <v>0.999334615151367</v>
      </c>
      <c r="L2903" s="41" t="n">
        <f aca="false">IF(AND(D2903, A2903 &lt;= $G$2), $D$5*$D$2*(A2903-E2903)/365.25, 0)</f>
        <v>0</v>
      </c>
      <c r="M2903" s="41" t="n">
        <f aca="false">IF(A2903&lt;=$G$2, $D$5*$D$2*(A2903-E2903)/365.25, 0)</f>
        <v>0</v>
      </c>
      <c r="N2903" s="42" t="n">
        <f aca="false">(L2903*H2903 + M2903*I2903) * K2903</f>
        <v>0</v>
      </c>
      <c r="O2903" s="43" t="n">
        <f aca="false">IF(A2903&lt;=$G$2, $D$2*(1-$D$3), 0)</f>
        <v>0</v>
      </c>
      <c r="P2903" s="44" t="n">
        <f aca="false">O2903*I2903*K2903</f>
        <v>0</v>
      </c>
    </row>
    <row r="2904" customFormat="false" ht="15" hidden="false" customHeight="false" outlineLevel="0" collapsed="false">
      <c r="A2904" s="4" t="n">
        <f aca="false">WORKDAY(A2903, 1)</f>
        <v>47947</v>
      </c>
      <c r="B2904" s="33" t="n">
        <f aca="false">DATE(2000, MONTH(A2904), DAY(A2904))</f>
        <v>36625</v>
      </c>
      <c r="C2904" s="33" t="n">
        <f aca="false">VLOOKUP(B2904, $R$9:$S$13, 2)</f>
        <v>36697</v>
      </c>
      <c r="D2904" s="34" t="n">
        <f aca="false">IF(OR(C2904=B2904, AND(C2904&lt;&gt;C2903, C2903&gt;B2903)), 1, 0)</f>
        <v>0</v>
      </c>
      <c r="E2904" s="4" t="n">
        <f aca="false" t="array" ref="E2904:E2904">INDEX($A$9:A2903, MAX(IF($D$9:D2903=1, ROW(D$9:$D2903)-ROW($D$9)+1, 0)))</f>
        <v>47927</v>
      </c>
      <c r="F2904" s="36" t="n">
        <f aca="false">(A2904-$A$2)/365.25</f>
        <v>11.0965092402464</v>
      </c>
      <c r="G2904" s="37" t="n">
        <f aca="false">INDEX('Default Prob'!$P$5:$P$14,MIN(1+_xlfn.IFNA(MATCH(F2904,'Default Prob'!$F$5:$F$14,1),0),COUNT('Default Prob'!$P$5:$P$14)))</f>
        <v>0.0473961358254833</v>
      </c>
      <c r="H2904" s="37" t="n">
        <f aca="false">H2903*EXP(-G2903*(F2904-F2903))</f>
        <v>0.631648448406975</v>
      </c>
      <c r="I2904" s="38" t="n">
        <f aca="false">H2903-H2904</f>
        <v>8.19702618739537E-005</v>
      </c>
      <c r="J2904" s="39" t="n">
        <f aca="false">INDEX('Default Prob'!$C$3:$C$20, _xlfn.IFNA(MATCH(F2904, 'Default Prob'!$B$3:$B$20, 1), 1))</f>
        <v>6E-005</v>
      </c>
      <c r="K2904" s="40" t="n">
        <f aca="false">1/((1+J2904)^F2904)</f>
        <v>0.999334450994561</v>
      </c>
      <c r="L2904" s="41" t="n">
        <f aca="false">IF(AND(D2904, A2904 &lt;= $G$2), $D$5*$D$2*(A2904-E2904)/365.25, 0)</f>
        <v>0</v>
      </c>
      <c r="M2904" s="41" t="n">
        <f aca="false">IF(A2904&lt;=$G$2, $D$5*$D$2*(A2904-E2904)/365.25, 0)</f>
        <v>0</v>
      </c>
      <c r="N2904" s="42" t="n">
        <f aca="false">(L2904*H2904 + M2904*I2904) * K2904</f>
        <v>0</v>
      </c>
      <c r="O2904" s="43" t="n">
        <f aca="false">IF(A2904&lt;=$G$2, $D$2*(1-$D$3), 0)</f>
        <v>0</v>
      </c>
      <c r="P2904" s="44" t="n">
        <f aca="false">O2904*I2904*K2904</f>
        <v>0</v>
      </c>
    </row>
    <row r="2905" customFormat="false" ht="15" hidden="false" customHeight="false" outlineLevel="0" collapsed="false">
      <c r="A2905" s="4" t="n">
        <f aca="false">WORKDAY(A2904, 1)</f>
        <v>47948</v>
      </c>
      <c r="B2905" s="33" t="n">
        <f aca="false">DATE(2000, MONTH(A2905), DAY(A2905))</f>
        <v>36626</v>
      </c>
      <c r="C2905" s="33" t="n">
        <f aca="false">VLOOKUP(B2905, $R$9:$S$13, 2)</f>
        <v>36697</v>
      </c>
      <c r="D2905" s="34" t="n">
        <f aca="false">IF(OR(C2905=B2905, AND(C2905&lt;&gt;C2904, C2904&gt;B2904)), 1, 0)</f>
        <v>0</v>
      </c>
      <c r="E2905" s="4" t="n">
        <f aca="false" t="array" ref="E2905:E2905">INDEX($A$9:A2904, MAX(IF($D$9:D2904=1, ROW(D$9:$D2904)-ROW($D$9)+1, 0)))</f>
        <v>47927</v>
      </c>
      <c r="F2905" s="36" t="n">
        <f aca="false">(A2905-$A$2)/365.25</f>
        <v>11.0992470910335</v>
      </c>
      <c r="G2905" s="37" t="n">
        <f aca="false">INDEX('Default Prob'!$P$5:$P$14,MIN(1+_xlfn.IFNA(MATCH(F2905,'Default Prob'!$F$5:$F$14,1),0),COUNT('Default Prob'!$P$5:$P$14)))</f>
        <v>0.0473961358254833</v>
      </c>
      <c r="H2905" s="37" t="n">
        <f aca="false">H2904*EXP(-G2904*(F2905-F2904))</f>
        <v>0.631566488781163</v>
      </c>
      <c r="I2905" s="38" t="n">
        <f aca="false">H2904-H2905</f>
        <v>8.19596258120336E-005</v>
      </c>
      <c r="J2905" s="39" t="n">
        <f aca="false">INDEX('Default Prob'!$C$3:$C$20, _xlfn.IFNA(MATCH(F2905, 'Default Prob'!$B$3:$B$20, 1), 1))</f>
        <v>6E-005</v>
      </c>
      <c r="K2905" s="40" t="n">
        <f aca="false">1/((1+J2905)^F2905)</f>
        <v>0.999334286837783</v>
      </c>
      <c r="L2905" s="41" t="n">
        <f aca="false">IF(AND(D2905, A2905 &lt;= $G$2), $D$5*$D$2*(A2905-E2905)/365.25, 0)</f>
        <v>0</v>
      </c>
      <c r="M2905" s="41" t="n">
        <f aca="false">IF(A2905&lt;=$G$2, $D$5*$D$2*(A2905-E2905)/365.25, 0)</f>
        <v>0</v>
      </c>
      <c r="N2905" s="42" t="n">
        <f aca="false">(L2905*H2905 + M2905*I2905) * K2905</f>
        <v>0</v>
      </c>
      <c r="O2905" s="43" t="n">
        <f aca="false">IF(A2905&lt;=$G$2, $D$2*(1-$D$3), 0)</f>
        <v>0</v>
      </c>
      <c r="P2905" s="44" t="n">
        <f aca="false">O2905*I2905*K2905</f>
        <v>0</v>
      </c>
    </row>
    <row r="2906" customFormat="false" ht="15" hidden="false" customHeight="false" outlineLevel="0" collapsed="false">
      <c r="A2906" s="4" t="n">
        <f aca="false">WORKDAY(A2905, 1)</f>
        <v>47949</v>
      </c>
      <c r="B2906" s="33" t="n">
        <f aca="false">DATE(2000, MONTH(A2906), DAY(A2906))</f>
        <v>36627</v>
      </c>
      <c r="C2906" s="33" t="n">
        <f aca="false">VLOOKUP(B2906, $R$9:$S$13, 2)</f>
        <v>36697</v>
      </c>
      <c r="D2906" s="34" t="n">
        <f aca="false">IF(OR(C2906=B2906, AND(C2906&lt;&gt;C2905, C2905&gt;B2905)), 1, 0)</f>
        <v>0</v>
      </c>
      <c r="E2906" s="4" t="n">
        <f aca="false" t="array" ref="E2906:E2906">INDEX($A$9:A2905, MAX(IF($D$9:D2905=1, ROW(D$9:$D2905)-ROW($D$9)+1, 0)))</f>
        <v>47927</v>
      </c>
      <c r="F2906" s="36" t="n">
        <f aca="false">(A2906-$A$2)/365.25</f>
        <v>11.1019849418207</v>
      </c>
      <c r="G2906" s="37" t="n">
        <f aca="false">INDEX('Default Prob'!$P$5:$P$14,MIN(1+_xlfn.IFNA(MATCH(F2906,'Default Prob'!$F$5:$F$14,1),0),COUNT('Default Prob'!$P$5:$P$14)))</f>
        <v>0.0473961358254833</v>
      </c>
      <c r="H2906" s="37" t="n">
        <f aca="false">H2905*EXP(-G2905*(F2906-F2905))</f>
        <v>0.631484539790032</v>
      </c>
      <c r="I2906" s="38" t="n">
        <f aca="false">H2905-H2906</f>
        <v>8.19489911303428E-005</v>
      </c>
      <c r="J2906" s="39" t="n">
        <f aca="false">INDEX('Default Prob'!$C$3:$C$20, _xlfn.IFNA(MATCH(F2906, 'Default Prob'!$B$3:$B$20, 1), 1))</f>
        <v>6E-005</v>
      </c>
      <c r="K2906" s="40" t="n">
        <f aca="false">1/((1+J2906)^F2906)</f>
        <v>0.999334122681031</v>
      </c>
      <c r="L2906" s="41" t="n">
        <f aca="false">IF(AND(D2906, A2906 &lt;= $G$2), $D$5*$D$2*(A2906-E2906)/365.25, 0)</f>
        <v>0</v>
      </c>
      <c r="M2906" s="41" t="n">
        <f aca="false">IF(A2906&lt;=$G$2, $D$5*$D$2*(A2906-E2906)/365.25, 0)</f>
        <v>0</v>
      </c>
      <c r="N2906" s="42" t="n">
        <f aca="false">(L2906*H2906 + M2906*I2906) * K2906</f>
        <v>0</v>
      </c>
      <c r="O2906" s="43" t="n">
        <f aca="false">IF(A2906&lt;=$G$2, $D$2*(1-$D$3), 0)</f>
        <v>0</v>
      </c>
      <c r="P2906" s="44" t="n">
        <f aca="false">O2906*I2906*K2906</f>
        <v>0</v>
      </c>
    </row>
    <row r="2907" customFormat="false" ht="15" hidden="false" customHeight="false" outlineLevel="0" collapsed="false">
      <c r="A2907" s="4" t="n">
        <f aca="false">WORKDAY(A2906, 1)</f>
        <v>47952</v>
      </c>
      <c r="B2907" s="33" t="n">
        <f aca="false">DATE(2000, MONTH(A2907), DAY(A2907))</f>
        <v>36630</v>
      </c>
      <c r="C2907" s="33" t="n">
        <f aca="false">VLOOKUP(B2907, $R$9:$S$13, 2)</f>
        <v>36697</v>
      </c>
      <c r="D2907" s="34" t="n">
        <f aca="false">IF(OR(C2907=B2907, AND(C2907&lt;&gt;C2906, C2906&gt;B2906)), 1, 0)</f>
        <v>0</v>
      </c>
      <c r="E2907" s="4" t="n">
        <f aca="false" t="array" ref="E2907:E2907">INDEX($A$9:A2906, MAX(IF($D$9:D2906=1, ROW(D$9:$D2906)-ROW($D$9)+1, 0)))</f>
        <v>47927</v>
      </c>
      <c r="F2907" s="36" t="n">
        <f aca="false">(A2907-$A$2)/365.25</f>
        <v>11.1101984941821</v>
      </c>
      <c r="G2907" s="37" t="n">
        <f aca="false">INDEX('Default Prob'!$P$5:$P$14,MIN(1+_xlfn.IFNA(MATCH(F2907,'Default Prob'!$F$5:$F$14,1),0),COUNT('Default Prob'!$P$5:$P$14)))</f>
        <v>0.0473961358254833</v>
      </c>
      <c r="H2907" s="37" t="n">
        <f aca="false">H2906*EXP(-G2906*(F2907-F2906))</f>
        <v>0.631238756610934</v>
      </c>
      <c r="I2907" s="38" t="n">
        <f aca="false">H2906-H2907</f>
        <v>0.000245783179098069</v>
      </c>
      <c r="J2907" s="39" t="n">
        <f aca="false">INDEX('Default Prob'!$C$3:$C$20, _xlfn.IFNA(MATCH(F2907, 'Default Prob'!$B$3:$B$20, 1), 1))</f>
        <v>6E-005</v>
      </c>
      <c r="K2907" s="40" t="n">
        <f aca="false">1/((1+J2907)^F2907)</f>
        <v>0.999333630210938</v>
      </c>
      <c r="L2907" s="41" t="n">
        <f aca="false">IF(AND(D2907, A2907 &lt;= $G$2), $D$5*$D$2*(A2907-E2907)/365.25, 0)</f>
        <v>0</v>
      </c>
      <c r="M2907" s="41" t="n">
        <f aca="false">IF(A2907&lt;=$G$2, $D$5*$D$2*(A2907-E2907)/365.25, 0)</f>
        <v>0</v>
      </c>
      <c r="N2907" s="42" t="n">
        <f aca="false">(L2907*H2907 + M2907*I2907) * K2907</f>
        <v>0</v>
      </c>
      <c r="O2907" s="43" t="n">
        <f aca="false">IF(A2907&lt;=$G$2, $D$2*(1-$D$3), 0)</f>
        <v>0</v>
      </c>
      <c r="P2907" s="44" t="n">
        <f aca="false">O2907*I2907*K2907</f>
        <v>0</v>
      </c>
    </row>
    <row r="2908" customFormat="false" ht="15" hidden="false" customHeight="false" outlineLevel="0" collapsed="false">
      <c r="A2908" s="4" t="n">
        <f aca="false">WORKDAY(A2907, 1)</f>
        <v>47953</v>
      </c>
      <c r="B2908" s="33" t="n">
        <f aca="false">DATE(2000, MONTH(A2908), DAY(A2908))</f>
        <v>36631</v>
      </c>
      <c r="C2908" s="33" t="n">
        <f aca="false">VLOOKUP(B2908, $R$9:$S$13, 2)</f>
        <v>36697</v>
      </c>
      <c r="D2908" s="34" t="n">
        <f aca="false">IF(OR(C2908=B2908, AND(C2908&lt;&gt;C2907, C2907&gt;B2907)), 1, 0)</f>
        <v>0</v>
      </c>
      <c r="E2908" s="4" t="n">
        <f aca="false" t="array" ref="E2908:E2908">INDEX($A$9:A2907, MAX(IF($D$9:D2907=1, ROW(D$9:$D2907)-ROW($D$9)+1, 0)))</f>
        <v>47927</v>
      </c>
      <c r="F2908" s="36" t="n">
        <f aca="false">(A2908-$A$2)/365.25</f>
        <v>11.1129363449692</v>
      </c>
      <c r="G2908" s="37" t="n">
        <f aca="false">INDEX('Default Prob'!$P$5:$P$14,MIN(1+_xlfn.IFNA(MATCH(F2908,'Default Prob'!$F$5:$F$14,1),0),COUNT('Default Prob'!$P$5:$P$14)))</f>
        <v>0.0473961358254833</v>
      </c>
      <c r="H2908" s="37" t="n">
        <f aca="false">H2907*EXP(-G2907*(F2908-F2907))</f>
        <v>0.631156850144734</v>
      </c>
      <c r="I2908" s="38" t="n">
        <f aca="false">H2907-H2908</f>
        <v>8.19064662003211E-005</v>
      </c>
      <c r="J2908" s="39" t="n">
        <f aca="false">INDEX('Default Prob'!$C$3:$C$20, _xlfn.IFNA(MATCH(F2908, 'Default Prob'!$B$3:$B$20, 1), 1))</f>
        <v>6E-005</v>
      </c>
      <c r="K2908" s="40" t="n">
        <f aca="false">1/((1+J2908)^F2908)</f>
        <v>0.999333466054294</v>
      </c>
      <c r="L2908" s="41" t="n">
        <f aca="false">IF(AND(D2908, A2908 &lt;= $G$2), $D$5*$D$2*(A2908-E2908)/365.25, 0)</f>
        <v>0</v>
      </c>
      <c r="M2908" s="41" t="n">
        <f aca="false">IF(A2908&lt;=$G$2, $D$5*$D$2*(A2908-E2908)/365.25, 0)</f>
        <v>0</v>
      </c>
      <c r="N2908" s="42" t="n">
        <f aca="false">(L2908*H2908 + M2908*I2908) * K2908</f>
        <v>0</v>
      </c>
      <c r="O2908" s="43" t="n">
        <f aca="false">IF(A2908&lt;=$G$2, $D$2*(1-$D$3), 0)</f>
        <v>0</v>
      </c>
      <c r="P2908" s="44" t="n">
        <f aca="false">O2908*I2908*K2908</f>
        <v>0</v>
      </c>
    </row>
    <row r="2909" customFormat="false" ht="15" hidden="false" customHeight="false" outlineLevel="0" collapsed="false">
      <c r="A2909" s="4" t="n">
        <f aca="false">WORKDAY(A2908, 1)</f>
        <v>47954</v>
      </c>
      <c r="B2909" s="33" t="n">
        <f aca="false">DATE(2000, MONTH(A2909), DAY(A2909))</f>
        <v>36632</v>
      </c>
      <c r="C2909" s="33" t="n">
        <f aca="false">VLOOKUP(B2909, $R$9:$S$13, 2)</f>
        <v>36697</v>
      </c>
      <c r="D2909" s="34" t="n">
        <f aca="false">IF(OR(C2909=B2909, AND(C2909&lt;&gt;C2908, C2908&gt;B2908)), 1, 0)</f>
        <v>0</v>
      </c>
      <c r="E2909" s="4" t="n">
        <f aca="false" t="array" ref="E2909:E2909">INDEX($A$9:A2908, MAX(IF($D$9:D2908=1, ROW(D$9:$D2908)-ROW($D$9)+1, 0)))</f>
        <v>47927</v>
      </c>
      <c r="F2909" s="36" t="n">
        <f aca="false">(A2909-$A$2)/365.25</f>
        <v>11.1156741957563</v>
      </c>
      <c r="G2909" s="37" t="n">
        <f aca="false">INDEX('Default Prob'!$P$5:$P$14,MIN(1+_xlfn.IFNA(MATCH(F2909,'Default Prob'!$F$5:$F$14,1),0),COUNT('Default Prob'!$P$5:$P$14)))</f>
        <v>0.0473961358254833</v>
      </c>
      <c r="H2909" s="37" t="n">
        <f aca="false">H2908*EXP(-G2908*(F2909-F2908))</f>
        <v>0.631074954306318</v>
      </c>
      <c r="I2909" s="38" t="n">
        <f aca="false">H2908-H2909</f>
        <v>8.18958384162238E-005</v>
      </c>
      <c r="J2909" s="39" t="n">
        <f aca="false">INDEX('Default Prob'!$C$3:$C$20, _xlfn.IFNA(MATCH(F2909, 'Default Prob'!$B$3:$B$20, 1), 1))</f>
        <v>6E-005</v>
      </c>
      <c r="K2909" s="40" t="n">
        <f aca="false">1/((1+J2909)^F2909)</f>
        <v>0.999333301897677</v>
      </c>
      <c r="L2909" s="41" t="n">
        <f aca="false">IF(AND(D2909, A2909 &lt;= $G$2), $D$5*$D$2*(A2909-E2909)/365.25, 0)</f>
        <v>0</v>
      </c>
      <c r="M2909" s="41" t="n">
        <f aca="false">IF(A2909&lt;=$G$2, $D$5*$D$2*(A2909-E2909)/365.25, 0)</f>
        <v>0</v>
      </c>
      <c r="N2909" s="42" t="n">
        <f aca="false">(L2909*H2909 + M2909*I2909) * K2909</f>
        <v>0</v>
      </c>
      <c r="O2909" s="43" t="n">
        <f aca="false">IF(A2909&lt;=$G$2, $D$2*(1-$D$3), 0)</f>
        <v>0</v>
      </c>
      <c r="P2909" s="44" t="n">
        <f aca="false">O2909*I2909*K2909</f>
        <v>0</v>
      </c>
    </row>
    <row r="2910" customFormat="false" ht="15" hidden="false" customHeight="false" outlineLevel="0" collapsed="false">
      <c r="A2910" s="4" t="n">
        <f aca="false">WORKDAY(A2909, 1)</f>
        <v>47955</v>
      </c>
      <c r="B2910" s="33" t="n">
        <f aca="false">DATE(2000, MONTH(A2910), DAY(A2910))</f>
        <v>36633</v>
      </c>
      <c r="C2910" s="33" t="n">
        <f aca="false">VLOOKUP(B2910, $R$9:$S$13, 2)</f>
        <v>36697</v>
      </c>
      <c r="D2910" s="34" t="n">
        <f aca="false">IF(OR(C2910=B2910, AND(C2910&lt;&gt;C2909, C2909&gt;B2909)), 1, 0)</f>
        <v>0</v>
      </c>
      <c r="E2910" s="4" t="n">
        <f aca="false" t="array" ref="E2910:E2910">INDEX($A$9:A2909, MAX(IF($D$9:D2909=1, ROW(D$9:$D2909)-ROW($D$9)+1, 0)))</f>
        <v>47927</v>
      </c>
      <c r="F2910" s="36" t="n">
        <f aca="false">(A2910-$A$2)/365.25</f>
        <v>11.1184120465435</v>
      </c>
      <c r="G2910" s="37" t="n">
        <f aca="false">INDEX('Default Prob'!$P$5:$P$14,MIN(1+_xlfn.IFNA(MATCH(F2910,'Default Prob'!$F$5:$F$14,1),0),COUNT('Default Prob'!$P$5:$P$14)))</f>
        <v>0.0473961358254833</v>
      </c>
      <c r="H2910" s="37" t="n">
        <f aca="false">H2909*EXP(-G2909*(F2910-F2909))</f>
        <v>0.630993069094307</v>
      </c>
      <c r="I2910" s="38" t="n">
        <f aca="false">H2909-H2910</f>
        <v>8.18852120111346E-005</v>
      </c>
      <c r="J2910" s="39" t="n">
        <f aca="false">INDEX('Default Prob'!$C$3:$C$20, _xlfn.IFNA(MATCH(F2910, 'Default Prob'!$B$3:$B$20, 1), 1))</f>
        <v>6E-005</v>
      </c>
      <c r="K2910" s="40" t="n">
        <f aca="false">1/((1+J2910)^F2910)</f>
        <v>0.999333137741087</v>
      </c>
      <c r="L2910" s="41" t="n">
        <f aca="false">IF(AND(D2910, A2910 &lt;= $G$2), $D$5*$D$2*(A2910-E2910)/365.25, 0)</f>
        <v>0</v>
      </c>
      <c r="M2910" s="41" t="n">
        <f aca="false">IF(A2910&lt;=$G$2, $D$5*$D$2*(A2910-E2910)/365.25, 0)</f>
        <v>0</v>
      </c>
      <c r="N2910" s="42" t="n">
        <f aca="false">(L2910*H2910 + M2910*I2910) * K2910</f>
        <v>0</v>
      </c>
      <c r="O2910" s="43" t="n">
        <f aca="false">IF(A2910&lt;=$G$2, $D$2*(1-$D$3), 0)</f>
        <v>0</v>
      </c>
      <c r="P2910" s="44" t="n">
        <f aca="false">O2910*I2910*K2910</f>
        <v>0</v>
      </c>
    </row>
    <row r="2911" customFormat="false" ht="15" hidden="false" customHeight="false" outlineLevel="0" collapsed="false">
      <c r="A2911" s="4" t="n">
        <f aca="false">WORKDAY(A2910, 1)</f>
        <v>47956</v>
      </c>
      <c r="B2911" s="33" t="n">
        <f aca="false">DATE(2000, MONTH(A2911), DAY(A2911))</f>
        <v>36634</v>
      </c>
      <c r="C2911" s="33" t="n">
        <f aca="false">VLOOKUP(B2911, $R$9:$S$13, 2)</f>
        <v>36697</v>
      </c>
      <c r="D2911" s="34" t="n">
        <f aca="false">IF(OR(C2911=B2911, AND(C2911&lt;&gt;C2910, C2910&gt;B2910)), 1, 0)</f>
        <v>0</v>
      </c>
      <c r="E2911" s="4" t="n">
        <f aca="false" t="array" ref="E2911:E2911">INDEX($A$9:A2910, MAX(IF($D$9:D2910=1, ROW(D$9:$D2910)-ROW($D$9)+1, 0)))</f>
        <v>47927</v>
      </c>
      <c r="F2911" s="36" t="n">
        <f aca="false">(A2911-$A$2)/365.25</f>
        <v>11.1211498973306</v>
      </c>
      <c r="G2911" s="37" t="n">
        <f aca="false">INDEX('Default Prob'!$P$5:$P$14,MIN(1+_xlfn.IFNA(MATCH(F2911,'Default Prob'!$F$5:$F$14,1),0),COUNT('Default Prob'!$P$5:$P$14)))</f>
        <v>0.0473961358254833</v>
      </c>
      <c r="H2911" s="37" t="n">
        <f aca="false">H2910*EXP(-G2910*(F2911-F2910))</f>
        <v>0.630911194507322</v>
      </c>
      <c r="I2911" s="38" t="n">
        <f aca="false">H2910-H2911</f>
        <v>8.18745869848314E-005</v>
      </c>
      <c r="J2911" s="39" t="n">
        <f aca="false">INDEX('Default Prob'!$C$3:$C$20, _xlfn.IFNA(MATCH(F2911, 'Default Prob'!$B$3:$B$20, 1), 1))</f>
        <v>6E-005</v>
      </c>
      <c r="K2911" s="40" t="n">
        <f aca="false">1/((1+J2911)^F2911)</f>
        <v>0.999332973584524</v>
      </c>
      <c r="L2911" s="41" t="n">
        <f aca="false">IF(AND(D2911, A2911 &lt;= $G$2), $D$5*$D$2*(A2911-E2911)/365.25, 0)</f>
        <v>0</v>
      </c>
      <c r="M2911" s="41" t="n">
        <f aca="false">IF(A2911&lt;=$G$2, $D$5*$D$2*(A2911-E2911)/365.25, 0)</f>
        <v>0</v>
      </c>
      <c r="N2911" s="42" t="n">
        <f aca="false">(L2911*H2911 + M2911*I2911) * K2911</f>
        <v>0</v>
      </c>
      <c r="O2911" s="43" t="n">
        <f aca="false">IF(A2911&lt;=$G$2, $D$2*(1-$D$3), 0)</f>
        <v>0</v>
      </c>
      <c r="P2911" s="44" t="n">
        <f aca="false">O2911*I2911*K2911</f>
        <v>0</v>
      </c>
    </row>
    <row r="2912" customFormat="false" ht="15" hidden="false" customHeight="false" outlineLevel="0" collapsed="false">
      <c r="A2912" s="4" t="n">
        <f aca="false">WORKDAY(A2911, 1)</f>
        <v>47959</v>
      </c>
      <c r="B2912" s="33" t="n">
        <f aca="false">DATE(2000, MONTH(A2912), DAY(A2912))</f>
        <v>36637</v>
      </c>
      <c r="C2912" s="33" t="n">
        <f aca="false">VLOOKUP(B2912, $R$9:$S$13, 2)</f>
        <v>36697</v>
      </c>
      <c r="D2912" s="34" t="n">
        <f aca="false">IF(OR(C2912=B2912, AND(C2912&lt;&gt;C2911, C2911&gt;B2911)), 1, 0)</f>
        <v>0</v>
      </c>
      <c r="E2912" s="4" t="n">
        <f aca="false" t="array" ref="E2912:E2912">INDEX($A$9:A2911, MAX(IF($D$9:D2911=1, ROW(D$9:$D2911)-ROW($D$9)+1, 0)))</f>
        <v>47927</v>
      </c>
      <c r="F2912" s="36" t="n">
        <f aca="false">(A2912-$A$2)/365.25</f>
        <v>11.129363449692</v>
      </c>
      <c r="G2912" s="37" t="n">
        <f aca="false">INDEX('Default Prob'!$P$5:$P$14,MIN(1+_xlfn.IFNA(MATCH(F2912,'Default Prob'!$F$5:$F$14,1),0),COUNT('Default Prob'!$P$5:$P$14)))</f>
        <v>0.0473961358254833</v>
      </c>
      <c r="H2912" s="37" t="n">
        <f aca="false">H2911*EXP(-G2911*(F2912-F2911))</f>
        <v>0.630665634482739</v>
      </c>
      <c r="I2912" s="38" t="n">
        <f aca="false">H2911-H2912</f>
        <v>0.00024556002458298</v>
      </c>
      <c r="J2912" s="39" t="n">
        <f aca="false">INDEX('Default Prob'!$C$3:$C$20, _xlfn.IFNA(MATCH(F2912, 'Default Prob'!$B$3:$B$20, 1), 1))</f>
        <v>6E-005</v>
      </c>
      <c r="K2912" s="40" t="n">
        <f aca="false">1/((1+J2912)^F2912)</f>
        <v>0.999332481114997</v>
      </c>
      <c r="L2912" s="41" t="n">
        <f aca="false">IF(AND(D2912, A2912 &lt;= $G$2), $D$5*$D$2*(A2912-E2912)/365.25, 0)</f>
        <v>0</v>
      </c>
      <c r="M2912" s="41" t="n">
        <f aca="false">IF(A2912&lt;=$G$2, $D$5*$D$2*(A2912-E2912)/365.25, 0)</f>
        <v>0</v>
      </c>
      <c r="N2912" s="42" t="n">
        <f aca="false">(L2912*H2912 + M2912*I2912) * K2912</f>
        <v>0</v>
      </c>
      <c r="O2912" s="43" t="n">
        <f aca="false">IF(A2912&lt;=$G$2, $D$2*(1-$D$3), 0)</f>
        <v>0</v>
      </c>
      <c r="P2912" s="44" t="n">
        <f aca="false">O2912*I2912*K2912</f>
        <v>0</v>
      </c>
    </row>
    <row r="2913" customFormat="false" ht="15" hidden="false" customHeight="false" outlineLevel="0" collapsed="false">
      <c r="A2913" s="4" t="n">
        <f aca="false">WORKDAY(A2912, 1)</f>
        <v>47960</v>
      </c>
      <c r="B2913" s="33" t="n">
        <f aca="false">DATE(2000, MONTH(A2913), DAY(A2913))</f>
        <v>36638</v>
      </c>
      <c r="C2913" s="33" t="n">
        <f aca="false">VLOOKUP(B2913, $R$9:$S$13, 2)</f>
        <v>36697</v>
      </c>
      <c r="D2913" s="34" t="n">
        <f aca="false">IF(OR(C2913=B2913, AND(C2913&lt;&gt;C2912, C2912&gt;B2912)), 1, 0)</f>
        <v>0</v>
      </c>
      <c r="E2913" s="4" t="n">
        <f aca="false" t="array" ref="E2913:E2913">INDEX($A$9:A2912, MAX(IF($D$9:D2912=1, ROW(D$9:$D2912)-ROW($D$9)+1, 0)))</f>
        <v>47927</v>
      </c>
      <c r="F2913" s="36" t="n">
        <f aca="false">(A2913-$A$2)/365.25</f>
        <v>11.1321013004791</v>
      </c>
      <c r="G2913" s="37" t="n">
        <f aca="false">INDEX('Default Prob'!$P$5:$P$14,MIN(1+_xlfn.IFNA(MATCH(F2913,'Default Prob'!$F$5:$F$14,1),0),COUNT('Default Prob'!$P$5:$P$14)))</f>
        <v>0.0473961358254833</v>
      </c>
      <c r="H2913" s="37" t="n">
        <f aca="false">H2912*EXP(-G2912*(F2913-F2912))</f>
        <v>0.630583802382074</v>
      </c>
      <c r="I2913" s="38" t="n">
        <f aca="false">H2912-H2913</f>
        <v>8.18321006647027E-005</v>
      </c>
      <c r="J2913" s="39" t="n">
        <f aca="false">INDEX('Default Prob'!$C$3:$C$20, _xlfn.IFNA(MATCH(F2913, 'Default Prob'!$B$3:$B$20, 1), 1))</f>
        <v>6E-005</v>
      </c>
      <c r="K2913" s="40" t="n">
        <f aca="false">1/((1+J2913)^F2913)</f>
        <v>0.999332316958542</v>
      </c>
      <c r="L2913" s="41" t="n">
        <f aca="false">IF(AND(D2913, A2913 &lt;= $G$2), $D$5*$D$2*(A2913-E2913)/365.25, 0)</f>
        <v>0</v>
      </c>
      <c r="M2913" s="41" t="n">
        <f aca="false">IF(A2913&lt;=$G$2, $D$5*$D$2*(A2913-E2913)/365.25, 0)</f>
        <v>0</v>
      </c>
      <c r="N2913" s="42" t="n">
        <f aca="false">(L2913*H2913 + M2913*I2913) * K2913</f>
        <v>0</v>
      </c>
      <c r="O2913" s="43" t="n">
        <f aca="false">IF(A2913&lt;=$G$2, $D$2*(1-$D$3), 0)</f>
        <v>0</v>
      </c>
      <c r="P2913" s="44" t="n">
        <f aca="false">O2913*I2913*K2913</f>
        <v>0</v>
      </c>
    </row>
    <row r="2914" customFormat="false" ht="15" hidden="false" customHeight="false" outlineLevel="0" collapsed="false">
      <c r="A2914" s="4" t="n">
        <f aca="false">WORKDAY(A2913, 1)</f>
        <v>47961</v>
      </c>
      <c r="B2914" s="33" t="n">
        <f aca="false">DATE(2000, MONTH(A2914), DAY(A2914))</f>
        <v>36639</v>
      </c>
      <c r="C2914" s="33" t="n">
        <f aca="false">VLOOKUP(B2914, $R$9:$S$13, 2)</f>
        <v>36697</v>
      </c>
      <c r="D2914" s="34" t="n">
        <f aca="false">IF(OR(C2914=B2914, AND(C2914&lt;&gt;C2913, C2913&gt;B2913)), 1, 0)</f>
        <v>0</v>
      </c>
      <c r="E2914" s="4" t="n">
        <f aca="false" t="array" ref="E2914:E2914">INDEX($A$9:A2913, MAX(IF($D$9:D2913=1, ROW(D$9:$D2913)-ROW($D$9)+1, 0)))</f>
        <v>47927</v>
      </c>
      <c r="F2914" s="36" t="n">
        <f aca="false">(A2914-$A$2)/365.25</f>
        <v>11.1348391512663</v>
      </c>
      <c r="G2914" s="37" t="n">
        <f aca="false">INDEX('Default Prob'!$P$5:$P$14,MIN(1+_xlfn.IFNA(MATCH(F2914,'Default Prob'!$F$5:$F$14,1),0),COUNT('Default Prob'!$P$5:$P$14)))</f>
        <v>0.0473961358254833</v>
      </c>
      <c r="H2914" s="37" t="n">
        <f aca="false">H2913*EXP(-G2913*(F2914-F2913))</f>
        <v>0.630501980899544</v>
      </c>
      <c r="I2914" s="38" t="n">
        <f aca="false">H2913-H2914</f>
        <v>8.18214825298869E-005</v>
      </c>
      <c r="J2914" s="39" t="n">
        <f aca="false">INDEX('Default Prob'!$C$3:$C$20, _xlfn.IFNA(MATCH(F2914, 'Default Prob'!$B$3:$B$20, 1), 1))</f>
        <v>6E-005</v>
      </c>
      <c r="K2914" s="40" t="n">
        <f aca="false">1/((1+J2914)^F2914)</f>
        <v>0.999332152802114</v>
      </c>
      <c r="L2914" s="41" t="n">
        <f aca="false">IF(AND(D2914, A2914 &lt;= $G$2), $D$5*$D$2*(A2914-E2914)/365.25, 0)</f>
        <v>0</v>
      </c>
      <c r="M2914" s="41" t="n">
        <f aca="false">IF(A2914&lt;=$G$2, $D$5*$D$2*(A2914-E2914)/365.25, 0)</f>
        <v>0</v>
      </c>
      <c r="N2914" s="42" t="n">
        <f aca="false">(L2914*H2914 + M2914*I2914) * K2914</f>
        <v>0</v>
      </c>
      <c r="O2914" s="43" t="n">
        <f aca="false">IF(A2914&lt;=$G$2, $D$2*(1-$D$3), 0)</f>
        <v>0</v>
      </c>
      <c r="P2914" s="44" t="n">
        <f aca="false">O2914*I2914*K2914</f>
        <v>0</v>
      </c>
    </row>
    <row r="2915" customFormat="false" ht="15" hidden="false" customHeight="false" outlineLevel="0" collapsed="false">
      <c r="A2915" s="4" t="n">
        <f aca="false">WORKDAY(A2914, 1)</f>
        <v>47962</v>
      </c>
      <c r="B2915" s="33" t="n">
        <f aca="false">DATE(2000, MONTH(A2915), DAY(A2915))</f>
        <v>36640</v>
      </c>
      <c r="C2915" s="33" t="n">
        <f aca="false">VLOOKUP(B2915, $R$9:$S$13, 2)</f>
        <v>36697</v>
      </c>
      <c r="D2915" s="34" t="n">
        <f aca="false">IF(OR(C2915=B2915, AND(C2915&lt;&gt;C2914, C2914&gt;B2914)), 1, 0)</f>
        <v>0</v>
      </c>
      <c r="E2915" s="4" t="n">
        <f aca="false" t="array" ref="E2915:E2915">INDEX($A$9:A2914, MAX(IF($D$9:D2914=1, ROW(D$9:$D2914)-ROW($D$9)+1, 0)))</f>
        <v>47927</v>
      </c>
      <c r="F2915" s="36" t="n">
        <f aca="false">(A2915-$A$2)/365.25</f>
        <v>11.1375770020534</v>
      </c>
      <c r="G2915" s="37" t="n">
        <f aca="false">INDEX('Default Prob'!$P$5:$P$14,MIN(1+_xlfn.IFNA(MATCH(F2915,'Default Prob'!$F$5:$F$14,1),0),COUNT('Default Prob'!$P$5:$P$14)))</f>
        <v>0.0473961358254833</v>
      </c>
      <c r="H2915" s="37" t="n">
        <f aca="false">H2914*EXP(-G2914*(F2915-F2914))</f>
        <v>0.630420170033771</v>
      </c>
      <c r="I2915" s="38" t="n">
        <f aca="false">H2914-H2915</f>
        <v>8.18108657729688E-005</v>
      </c>
      <c r="J2915" s="39" t="n">
        <f aca="false">INDEX('Default Prob'!$C$3:$C$20, _xlfn.IFNA(MATCH(F2915, 'Default Prob'!$B$3:$B$20, 1), 1))</f>
        <v>6E-005</v>
      </c>
      <c r="K2915" s="40" t="n">
        <f aca="false">1/((1+J2915)^F2915)</f>
        <v>0.999331988645713</v>
      </c>
      <c r="L2915" s="41" t="n">
        <f aca="false">IF(AND(D2915, A2915 &lt;= $G$2), $D$5*$D$2*(A2915-E2915)/365.25, 0)</f>
        <v>0</v>
      </c>
      <c r="M2915" s="41" t="n">
        <f aca="false">IF(A2915&lt;=$G$2, $D$5*$D$2*(A2915-E2915)/365.25, 0)</f>
        <v>0</v>
      </c>
      <c r="N2915" s="42" t="n">
        <f aca="false">(L2915*H2915 + M2915*I2915) * K2915</f>
        <v>0</v>
      </c>
      <c r="O2915" s="43" t="n">
        <f aca="false">IF(A2915&lt;=$G$2, $D$2*(1-$D$3), 0)</f>
        <v>0</v>
      </c>
      <c r="P2915" s="44" t="n">
        <f aca="false">O2915*I2915*K2915</f>
        <v>0</v>
      </c>
    </row>
    <row r="2916" customFormat="false" ht="15" hidden="false" customHeight="false" outlineLevel="0" collapsed="false">
      <c r="A2916" s="4" t="n">
        <f aca="false">WORKDAY(A2915, 1)</f>
        <v>47963</v>
      </c>
      <c r="B2916" s="33" t="n">
        <f aca="false">DATE(2000, MONTH(A2916), DAY(A2916))</f>
        <v>36641</v>
      </c>
      <c r="C2916" s="33" t="n">
        <f aca="false">VLOOKUP(B2916, $R$9:$S$13, 2)</f>
        <v>36697</v>
      </c>
      <c r="D2916" s="34" t="n">
        <f aca="false">IF(OR(C2916=B2916, AND(C2916&lt;&gt;C2915, C2915&gt;B2915)), 1, 0)</f>
        <v>0</v>
      </c>
      <c r="E2916" s="4" t="n">
        <f aca="false" t="array" ref="E2916:E2916">INDEX($A$9:A2915, MAX(IF($D$9:D2915=1, ROW(D$9:$D2915)-ROW($D$9)+1, 0)))</f>
        <v>47927</v>
      </c>
      <c r="F2916" s="36" t="n">
        <f aca="false">(A2916-$A$2)/365.25</f>
        <v>11.1403148528405</v>
      </c>
      <c r="G2916" s="37" t="n">
        <f aca="false">INDEX('Default Prob'!$P$5:$P$14,MIN(1+_xlfn.IFNA(MATCH(F2916,'Default Prob'!$F$5:$F$14,1),0),COUNT('Default Prob'!$P$5:$P$14)))</f>
        <v>0.0473961358254833</v>
      </c>
      <c r="H2916" s="37" t="n">
        <f aca="false">H2915*EXP(-G2915*(F2916-F2915))</f>
        <v>0.630338369783378</v>
      </c>
      <c r="I2916" s="38" t="n">
        <f aca="false">H2915-H2916</f>
        <v>8.18002503935045E-005</v>
      </c>
      <c r="J2916" s="39" t="n">
        <f aca="false">INDEX('Default Prob'!$C$3:$C$20, _xlfn.IFNA(MATCH(F2916, 'Default Prob'!$B$3:$B$20, 1), 1))</f>
        <v>6E-005</v>
      </c>
      <c r="K2916" s="40" t="n">
        <f aca="false">1/((1+J2916)^F2916)</f>
        <v>0.999331824489339</v>
      </c>
      <c r="L2916" s="41" t="n">
        <f aca="false">IF(AND(D2916, A2916 &lt;= $G$2), $D$5*$D$2*(A2916-E2916)/365.25, 0)</f>
        <v>0</v>
      </c>
      <c r="M2916" s="41" t="n">
        <f aca="false">IF(A2916&lt;=$G$2, $D$5*$D$2*(A2916-E2916)/365.25, 0)</f>
        <v>0</v>
      </c>
      <c r="N2916" s="42" t="n">
        <f aca="false">(L2916*H2916 + M2916*I2916) * K2916</f>
        <v>0</v>
      </c>
      <c r="O2916" s="43" t="n">
        <f aca="false">IF(A2916&lt;=$G$2, $D$2*(1-$D$3), 0)</f>
        <v>0</v>
      </c>
      <c r="P2916" s="44" t="n">
        <f aca="false">O2916*I2916*K2916</f>
        <v>0</v>
      </c>
    </row>
    <row r="2917" customFormat="false" ht="15" hidden="false" customHeight="false" outlineLevel="0" collapsed="false">
      <c r="A2917" s="4" t="n">
        <f aca="false">WORKDAY(A2916, 1)</f>
        <v>47966</v>
      </c>
      <c r="B2917" s="33" t="n">
        <f aca="false">DATE(2000, MONTH(A2917), DAY(A2917))</f>
        <v>36644</v>
      </c>
      <c r="C2917" s="33" t="n">
        <f aca="false">VLOOKUP(B2917, $R$9:$S$13, 2)</f>
        <v>36697</v>
      </c>
      <c r="D2917" s="34" t="n">
        <f aca="false">IF(OR(C2917=B2917, AND(C2917&lt;&gt;C2916, C2916&gt;B2916)), 1, 0)</f>
        <v>0</v>
      </c>
      <c r="E2917" s="4" t="n">
        <f aca="false" t="array" ref="E2917:E2917">INDEX($A$9:A2916, MAX(IF($D$9:D2916=1, ROW(D$9:$D2916)-ROW($D$9)+1, 0)))</f>
        <v>47927</v>
      </c>
      <c r="F2917" s="36" t="n">
        <f aca="false">(A2917-$A$2)/365.25</f>
        <v>11.1485284052019</v>
      </c>
      <c r="G2917" s="37" t="n">
        <f aca="false">INDEX('Default Prob'!$P$5:$P$14,MIN(1+_xlfn.IFNA(MATCH(F2917,'Default Prob'!$F$5:$F$14,1),0),COUNT('Default Prob'!$P$5:$P$14)))</f>
        <v>0.0473961358254833</v>
      </c>
      <c r="H2917" s="37" t="n">
        <f aca="false">H2916*EXP(-G2916*(F2917-F2916))</f>
        <v>0.630093032710701</v>
      </c>
      <c r="I2917" s="38" t="n">
        <f aca="false">H2916-H2917</f>
        <v>0.000245337072677043</v>
      </c>
      <c r="J2917" s="39" t="n">
        <f aca="false">INDEX('Default Prob'!$C$3:$C$20, _xlfn.IFNA(MATCH(F2917, 'Default Prob'!$B$3:$B$20, 1), 1))</f>
        <v>6E-005</v>
      </c>
      <c r="K2917" s="40" t="n">
        <f aca="false">1/((1+J2917)^F2917)</f>
        <v>0.999331332020378</v>
      </c>
      <c r="L2917" s="41" t="n">
        <f aca="false">IF(AND(D2917, A2917 &lt;= $G$2), $D$5*$D$2*(A2917-E2917)/365.25, 0)</f>
        <v>0</v>
      </c>
      <c r="M2917" s="41" t="n">
        <f aca="false">IF(A2917&lt;=$G$2, $D$5*$D$2*(A2917-E2917)/365.25, 0)</f>
        <v>0</v>
      </c>
      <c r="N2917" s="42" t="n">
        <f aca="false">(L2917*H2917 + M2917*I2917) * K2917</f>
        <v>0</v>
      </c>
      <c r="O2917" s="43" t="n">
        <f aca="false">IF(A2917&lt;=$G$2, $D$2*(1-$D$3), 0)</f>
        <v>0</v>
      </c>
      <c r="P2917" s="44" t="n">
        <f aca="false">O2917*I2917*K2917</f>
        <v>0</v>
      </c>
    </row>
    <row r="2918" customFormat="false" ht="15" hidden="false" customHeight="false" outlineLevel="0" collapsed="false">
      <c r="A2918" s="4" t="n">
        <f aca="false">WORKDAY(A2917, 1)</f>
        <v>47967</v>
      </c>
      <c r="B2918" s="33" t="n">
        <f aca="false">DATE(2000, MONTH(A2918), DAY(A2918))</f>
        <v>36645</v>
      </c>
      <c r="C2918" s="33" t="n">
        <f aca="false">VLOOKUP(B2918, $R$9:$S$13, 2)</f>
        <v>36697</v>
      </c>
      <c r="D2918" s="34" t="n">
        <f aca="false">IF(OR(C2918=B2918, AND(C2918&lt;&gt;C2917, C2917&gt;B2917)), 1, 0)</f>
        <v>0</v>
      </c>
      <c r="E2918" s="4" t="n">
        <f aca="false" t="array" ref="E2918:E2918">INDEX($A$9:A2917, MAX(IF($D$9:D2917=1, ROW(D$9:$D2917)-ROW($D$9)+1, 0)))</f>
        <v>47927</v>
      </c>
      <c r="F2918" s="36" t="n">
        <f aca="false">(A2918-$A$2)/365.25</f>
        <v>11.151266255989</v>
      </c>
      <c r="G2918" s="37" t="n">
        <f aca="false">INDEX('Default Prob'!$P$5:$P$14,MIN(1+_xlfn.IFNA(MATCH(F2918,'Default Prob'!$F$5:$F$14,1),0),COUNT('Default Prob'!$P$5:$P$14)))</f>
        <v>0.0473961358254833</v>
      </c>
      <c r="H2918" s="37" t="n">
        <f aca="false">H2917*EXP(-G2917*(F2918-F2917))</f>
        <v>0.630011274908053</v>
      </c>
      <c r="I2918" s="38" t="n">
        <f aca="false">H2917-H2918</f>
        <v>8.17578026479637E-005</v>
      </c>
      <c r="J2918" s="39" t="n">
        <f aca="false">INDEX('Default Prob'!$C$3:$C$20, _xlfn.IFNA(MATCH(F2918, 'Default Prob'!$B$3:$B$20, 1), 1))</f>
        <v>6E-005</v>
      </c>
      <c r="K2918" s="40" t="n">
        <f aca="false">1/((1+J2918)^F2918)</f>
        <v>0.999331167864112</v>
      </c>
      <c r="L2918" s="41" t="n">
        <f aca="false">IF(AND(D2918, A2918 &lt;= $G$2), $D$5*$D$2*(A2918-E2918)/365.25, 0)</f>
        <v>0</v>
      </c>
      <c r="M2918" s="41" t="n">
        <f aca="false">IF(A2918&lt;=$G$2, $D$5*$D$2*(A2918-E2918)/365.25, 0)</f>
        <v>0</v>
      </c>
      <c r="N2918" s="42" t="n">
        <f aca="false">(L2918*H2918 + M2918*I2918) * K2918</f>
        <v>0</v>
      </c>
      <c r="O2918" s="43" t="n">
        <f aca="false">IF(A2918&lt;=$G$2, $D$2*(1-$D$3), 0)</f>
        <v>0</v>
      </c>
      <c r="P2918" s="44" t="n">
        <f aca="false">O2918*I2918*K2918</f>
        <v>0</v>
      </c>
    </row>
    <row r="2919" customFormat="false" ht="15" hidden="false" customHeight="false" outlineLevel="0" collapsed="false">
      <c r="A2919" s="4" t="n">
        <f aca="false">WORKDAY(A2918, 1)</f>
        <v>47968</v>
      </c>
      <c r="B2919" s="33" t="n">
        <f aca="false">DATE(2000, MONTH(A2919), DAY(A2919))</f>
        <v>36646</v>
      </c>
      <c r="C2919" s="33" t="n">
        <f aca="false">VLOOKUP(B2919, $R$9:$S$13, 2)</f>
        <v>36697</v>
      </c>
      <c r="D2919" s="34" t="n">
        <f aca="false">IF(OR(C2919=B2919, AND(C2919&lt;&gt;C2918, C2918&gt;B2918)), 1, 0)</f>
        <v>0</v>
      </c>
      <c r="E2919" s="4" t="n">
        <f aca="false" t="array" ref="E2919:E2919">INDEX($A$9:A2918, MAX(IF($D$9:D2918=1, ROW(D$9:$D2918)-ROW($D$9)+1, 0)))</f>
        <v>47927</v>
      </c>
      <c r="F2919" s="36" t="n">
        <f aca="false">(A2919-$A$2)/365.25</f>
        <v>11.1540041067762</v>
      </c>
      <c r="G2919" s="37" t="n">
        <f aca="false">INDEX('Default Prob'!$P$5:$P$14,MIN(1+_xlfn.IFNA(MATCH(F2919,'Default Prob'!$F$5:$F$14,1),0),COUNT('Default Prob'!$P$5:$P$14)))</f>
        <v>0.0473961358254833</v>
      </c>
      <c r="H2919" s="37" t="n">
        <f aca="false">H2918*EXP(-G2918*(F2919-F2918))</f>
        <v>0.629929527713899</v>
      </c>
      <c r="I2919" s="38" t="n">
        <f aca="false">H2918-H2919</f>
        <v>8.17471941537695E-005</v>
      </c>
      <c r="J2919" s="39" t="n">
        <f aca="false">INDEX('Default Prob'!$C$3:$C$20, _xlfn.IFNA(MATCH(F2919, 'Default Prob'!$B$3:$B$20, 1), 1))</f>
        <v>6E-005</v>
      </c>
      <c r="K2919" s="40" t="n">
        <f aca="false">1/((1+J2919)^F2919)</f>
        <v>0.999331003707872</v>
      </c>
      <c r="L2919" s="41" t="n">
        <f aca="false">IF(AND(D2919, A2919 &lt;= $G$2), $D$5*$D$2*(A2919-E2919)/365.25, 0)</f>
        <v>0</v>
      </c>
      <c r="M2919" s="41" t="n">
        <f aca="false">IF(A2919&lt;=$G$2, $D$5*$D$2*(A2919-E2919)/365.25, 0)</f>
        <v>0</v>
      </c>
      <c r="N2919" s="42" t="n">
        <f aca="false">(L2919*H2919 + M2919*I2919) * K2919</f>
        <v>0</v>
      </c>
      <c r="O2919" s="43" t="n">
        <f aca="false">IF(A2919&lt;=$G$2, $D$2*(1-$D$3), 0)</f>
        <v>0</v>
      </c>
      <c r="P2919" s="44" t="n">
        <f aca="false">O2919*I2919*K2919</f>
        <v>0</v>
      </c>
    </row>
    <row r="2920" customFormat="false" ht="15" hidden="false" customHeight="false" outlineLevel="0" collapsed="false">
      <c r="A2920" s="4" t="n">
        <f aca="false">WORKDAY(A2919, 1)</f>
        <v>47969</v>
      </c>
      <c r="B2920" s="33" t="n">
        <f aca="false">DATE(2000, MONTH(A2920), DAY(A2920))</f>
        <v>36647</v>
      </c>
      <c r="C2920" s="33" t="n">
        <f aca="false">VLOOKUP(B2920, $R$9:$S$13, 2)</f>
        <v>36697</v>
      </c>
      <c r="D2920" s="34" t="n">
        <f aca="false">IF(OR(C2920=B2920, AND(C2920&lt;&gt;C2919, C2919&gt;B2919)), 1, 0)</f>
        <v>0</v>
      </c>
      <c r="E2920" s="4" t="n">
        <f aca="false" t="array" ref="E2920:E2920">INDEX($A$9:A2919, MAX(IF($D$9:D2919=1, ROW(D$9:$D2919)-ROW($D$9)+1, 0)))</f>
        <v>47927</v>
      </c>
      <c r="F2920" s="36" t="n">
        <f aca="false">(A2920-$A$2)/365.25</f>
        <v>11.1567419575633</v>
      </c>
      <c r="G2920" s="37" t="n">
        <f aca="false">INDEX('Default Prob'!$P$5:$P$14,MIN(1+_xlfn.IFNA(MATCH(F2920,'Default Prob'!$F$5:$F$14,1),0),COUNT('Default Prob'!$P$5:$P$14)))</f>
        <v>0.0473961358254833</v>
      </c>
      <c r="H2920" s="37" t="n">
        <f aca="false">H2919*EXP(-G2919*(F2920-F2919))</f>
        <v>0.629847791126863</v>
      </c>
      <c r="I2920" s="38" t="n">
        <f aca="false">H2919-H2920</f>
        <v>8.17365870360298E-005</v>
      </c>
      <c r="J2920" s="39" t="n">
        <f aca="false">INDEX('Default Prob'!$C$3:$C$20, _xlfn.IFNA(MATCH(F2920, 'Default Prob'!$B$3:$B$20, 1), 1))</f>
        <v>6E-005</v>
      </c>
      <c r="K2920" s="40" t="n">
        <f aca="false">1/((1+J2920)^F2920)</f>
        <v>0.99933083955166</v>
      </c>
      <c r="L2920" s="41" t="n">
        <f aca="false">IF(AND(D2920, A2920 &lt;= $G$2), $D$5*$D$2*(A2920-E2920)/365.25, 0)</f>
        <v>0</v>
      </c>
      <c r="M2920" s="41" t="n">
        <f aca="false">IF(A2920&lt;=$G$2, $D$5*$D$2*(A2920-E2920)/365.25, 0)</f>
        <v>0</v>
      </c>
      <c r="N2920" s="42" t="n">
        <f aca="false">(L2920*H2920 + M2920*I2920) * K2920</f>
        <v>0</v>
      </c>
      <c r="O2920" s="43" t="n">
        <f aca="false">IF(A2920&lt;=$G$2, $D$2*(1-$D$3), 0)</f>
        <v>0</v>
      </c>
      <c r="P2920" s="44" t="n">
        <f aca="false">O2920*I2920*K2920</f>
        <v>0</v>
      </c>
    </row>
    <row r="2921" customFormat="false" ht="15" hidden="false" customHeight="false" outlineLevel="0" collapsed="false">
      <c r="A2921" s="4" t="n">
        <f aca="false">WORKDAY(A2920, 1)</f>
        <v>47970</v>
      </c>
      <c r="B2921" s="33" t="n">
        <f aca="false">DATE(2000, MONTH(A2921), DAY(A2921))</f>
        <v>36648</v>
      </c>
      <c r="C2921" s="33" t="n">
        <f aca="false">VLOOKUP(B2921, $R$9:$S$13, 2)</f>
        <v>36697</v>
      </c>
      <c r="D2921" s="34" t="n">
        <f aca="false">IF(OR(C2921=B2921, AND(C2921&lt;&gt;C2920, C2920&gt;B2920)), 1, 0)</f>
        <v>0</v>
      </c>
      <c r="E2921" s="4" t="n">
        <f aca="false" t="array" ref="E2921:E2921">INDEX($A$9:A2920, MAX(IF($D$9:D2920=1, ROW(D$9:$D2920)-ROW($D$9)+1, 0)))</f>
        <v>47927</v>
      </c>
      <c r="F2921" s="36" t="n">
        <f aca="false">(A2921-$A$2)/365.25</f>
        <v>11.1594798083504</v>
      </c>
      <c r="G2921" s="37" t="n">
        <f aca="false">INDEX('Default Prob'!$P$5:$P$14,MIN(1+_xlfn.IFNA(MATCH(F2921,'Default Prob'!$F$5:$F$14,1),0),COUNT('Default Prob'!$P$5:$P$14)))</f>
        <v>0.0473961358254833</v>
      </c>
      <c r="H2921" s="37" t="n">
        <f aca="false">H2920*EXP(-G2920*(F2921-F2920))</f>
        <v>0.629766065145568</v>
      </c>
      <c r="I2921" s="38" t="n">
        <f aca="false">H2920-H2921</f>
        <v>8.17259812947446E-005</v>
      </c>
      <c r="J2921" s="39" t="n">
        <f aca="false">INDEX('Default Prob'!$C$3:$C$20, _xlfn.IFNA(MATCH(F2921, 'Default Prob'!$B$3:$B$20, 1), 1))</f>
        <v>6E-005</v>
      </c>
      <c r="K2921" s="40" t="n">
        <f aca="false">1/((1+J2921)^F2921)</f>
        <v>0.999330675395474</v>
      </c>
      <c r="L2921" s="41" t="n">
        <f aca="false">IF(AND(D2921, A2921 &lt;= $G$2), $D$5*$D$2*(A2921-E2921)/365.25, 0)</f>
        <v>0</v>
      </c>
      <c r="M2921" s="41" t="n">
        <f aca="false">IF(A2921&lt;=$G$2, $D$5*$D$2*(A2921-E2921)/365.25, 0)</f>
        <v>0</v>
      </c>
      <c r="N2921" s="42" t="n">
        <f aca="false">(L2921*H2921 + M2921*I2921) * K2921</f>
        <v>0</v>
      </c>
      <c r="O2921" s="43" t="n">
        <f aca="false">IF(A2921&lt;=$G$2, $D$2*(1-$D$3), 0)</f>
        <v>0</v>
      </c>
      <c r="P2921" s="44" t="n">
        <f aca="false">O2921*I2921*K2921</f>
        <v>0</v>
      </c>
    </row>
    <row r="2922" customFormat="false" ht="15" hidden="false" customHeight="false" outlineLevel="0" collapsed="false">
      <c r="A2922" s="4" t="n">
        <f aca="false">WORKDAY(A2921, 1)</f>
        <v>47973</v>
      </c>
      <c r="B2922" s="33" t="n">
        <f aca="false">DATE(2000, MONTH(A2922), DAY(A2922))</f>
        <v>36651</v>
      </c>
      <c r="C2922" s="33" t="n">
        <f aca="false">VLOOKUP(B2922, $R$9:$S$13, 2)</f>
        <v>36697</v>
      </c>
      <c r="D2922" s="34" t="n">
        <f aca="false">IF(OR(C2922=B2922, AND(C2922&lt;&gt;C2921, C2921&gt;B2921)), 1, 0)</f>
        <v>0</v>
      </c>
      <c r="E2922" s="4" t="n">
        <f aca="false" t="array" ref="E2922:E2922">INDEX($A$9:A2921, MAX(IF($D$9:D2921=1, ROW(D$9:$D2921)-ROW($D$9)+1, 0)))</f>
        <v>47927</v>
      </c>
      <c r="F2922" s="36" t="n">
        <f aca="false">(A2922-$A$2)/365.25</f>
        <v>11.1676933607118</v>
      </c>
      <c r="G2922" s="37" t="n">
        <f aca="false">INDEX('Default Prob'!$P$5:$P$14,MIN(1+_xlfn.IFNA(MATCH(F2922,'Default Prob'!$F$5:$F$14,1),0),COUNT('Default Prob'!$P$5:$P$14)))</f>
        <v>0.0473961358254833</v>
      </c>
      <c r="H2922" s="37" t="n">
        <f aca="false">H2921*EXP(-G2921*(F2922-F2921))</f>
        <v>0.629520950822372</v>
      </c>
      <c r="I2922" s="38" t="n">
        <f aca="false">H2921-H2922</f>
        <v>0.000245114323196294</v>
      </c>
      <c r="J2922" s="39" t="n">
        <f aca="false">INDEX('Default Prob'!$C$3:$C$20, _xlfn.IFNA(MATCH(F2922, 'Default Prob'!$B$3:$B$20, 1), 1))</f>
        <v>6E-005</v>
      </c>
      <c r="K2922" s="40" t="n">
        <f aca="false">1/((1+J2922)^F2922)</f>
        <v>0.99933018292708</v>
      </c>
      <c r="L2922" s="41" t="n">
        <f aca="false">IF(AND(D2922, A2922 &lt;= $G$2), $D$5*$D$2*(A2922-E2922)/365.25, 0)</f>
        <v>0</v>
      </c>
      <c r="M2922" s="41" t="n">
        <f aca="false">IF(A2922&lt;=$G$2, $D$5*$D$2*(A2922-E2922)/365.25, 0)</f>
        <v>0</v>
      </c>
      <c r="N2922" s="42" t="n">
        <f aca="false">(L2922*H2922 + M2922*I2922) * K2922</f>
        <v>0</v>
      </c>
      <c r="O2922" s="43" t="n">
        <f aca="false">IF(A2922&lt;=$G$2, $D$2*(1-$D$3), 0)</f>
        <v>0</v>
      </c>
      <c r="P2922" s="44" t="n">
        <f aca="false">O2922*I2922*K2922</f>
        <v>0</v>
      </c>
    </row>
    <row r="2923" customFormat="false" ht="15" hidden="false" customHeight="false" outlineLevel="0" collapsed="false">
      <c r="A2923" s="4" t="n">
        <f aca="false">WORKDAY(A2922, 1)</f>
        <v>47974</v>
      </c>
      <c r="B2923" s="33" t="n">
        <f aca="false">DATE(2000, MONTH(A2923), DAY(A2923))</f>
        <v>36652</v>
      </c>
      <c r="C2923" s="33" t="n">
        <f aca="false">VLOOKUP(B2923, $R$9:$S$13, 2)</f>
        <v>36697</v>
      </c>
      <c r="D2923" s="34" t="n">
        <f aca="false">IF(OR(C2923=B2923, AND(C2923&lt;&gt;C2922, C2922&gt;B2922)), 1, 0)</f>
        <v>0</v>
      </c>
      <c r="E2923" s="4" t="n">
        <f aca="false" t="array" ref="E2923:E2923">INDEX($A$9:A2922, MAX(IF($D$9:D2922=1, ROW(D$9:$D2922)-ROW($D$9)+1, 0)))</f>
        <v>47927</v>
      </c>
      <c r="F2923" s="36" t="n">
        <f aca="false">(A2923-$A$2)/365.25</f>
        <v>11.170431211499</v>
      </c>
      <c r="G2923" s="37" t="n">
        <f aca="false">INDEX('Default Prob'!$P$5:$P$14,MIN(1+_xlfn.IFNA(MATCH(F2923,'Default Prob'!$F$5:$F$14,1),0),COUNT('Default Prob'!$P$5:$P$14)))</f>
        <v>0.0473961358254833</v>
      </c>
      <c r="H2923" s="37" t="n">
        <f aca="false">H2922*EXP(-G2922*(F2923-F2922))</f>
        <v>0.629439267250283</v>
      </c>
      <c r="I2923" s="38" t="n">
        <f aca="false">H2922-H2923</f>
        <v>8.16835720889308E-005</v>
      </c>
      <c r="J2923" s="39" t="n">
        <f aca="false">INDEX('Default Prob'!$C$3:$C$20, _xlfn.IFNA(MATCH(F2923, 'Default Prob'!$B$3:$B$20, 1), 1))</f>
        <v>6E-005</v>
      </c>
      <c r="K2923" s="40" t="n">
        <f aca="false">1/((1+J2923)^F2923)</f>
        <v>0.999330018771003</v>
      </c>
      <c r="L2923" s="41" t="n">
        <f aca="false">IF(AND(D2923, A2923 &lt;= $G$2), $D$5*$D$2*(A2923-E2923)/365.25, 0)</f>
        <v>0</v>
      </c>
      <c r="M2923" s="41" t="n">
        <f aca="false">IF(A2923&lt;=$G$2, $D$5*$D$2*(A2923-E2923)/365.25, 0)</f>
        <v>0</v>
      </c>
      <c r="N2923" s="42" t="n">
        <f aca="false">(L2923*H2923 + M2923*I2923) * K2923</f>
        <v>0</v>
      </c>
      <c r="O2923" s="43" t="n">
        <f aca="false">IF(A2923&lt;=$G$2, $D$2*(1-$D$3), 0)</f>
        <v>0</v>
      </c>
      <c r="P2923" s="44" t="n">
        <f aca="false">O2923*I2923*K2923</f>
        <v>0</v>
      </c>
    </row>
    <row r="2924" customFormat="false" ht="15" hidden="false" customHeight="false" outlineLevel="0" collapsed="false">
      <c r="A2924" s="4" t="n">
        <f aca="false">WORKDAY(A2923, 1)</f>
        <v>47975</v>
      </c>
      <c r="B2924" s="33" t="n">
        <f aca="false">DATE(2000, MONTH(A2924), DAY(A2924))</f>
        <v>36653</v>
      </c>
      <c r="C2924" s="33" t="n">
        <f aca="false">VLOOKUP(B2924, $R$9:$S$13, 2)</f>
        <v>36697</v>
      </c>
      <c r="D2924" s="34" t="n">
        <f aca="false">IF(OR(C2924=B2924, AND(C2924&lt;&gt;C2923, C2923&gt;B2923)), 1, 0)</f>
        <v>0</v>
      </c>
      <c r="E2924" s="4" t="n">
        <f aca="false" t="array" ref="E2924:E2924">INDEX($A$9:A2923, MAX(IF($D$9:D2923=1, ROW(D$9:$D2923)-ROW($D$9)+1, 0)))</f>
        <v>47927</v>
      </c>
      <c r="F2924" s="36" t="n">
        <f aca="false">(A2924-$A$2)/365.25</f>
        <v>11.1731690622861</v>
      </c>
      <c r="G2924" s="37" t="n">
        <f aca="false">INDEX('Default Prob'!$P$5:$P$14,MIN(1+_xlfn.IFNA(MATCH(F2924,'Default Prob'!$F$5:$F$14,1),0),COUNT('Default Prob'!$P$5:$P$14)))</f>
        <v>0.0473961358254833</v>
      </c>
      <c r="H2924" s="37" t="n">
        <f aca="false">H2923*EXP(-G2923*(F2924-F2923))</f>
        <v>0.629357594277057</v>
      </c>
      <c r="I2924" s="38" t="n">
        <f aca="false">H2923-H2924</f>
        <v>8.16729732263655E-005</v>
      </c>
      <c r="J2924" s="39" t="n">
        <f aca="false">INDEX('Default Prob'!$C$3:$C$20, _xlfn.IFNA(MATCH(F2924, 'Default Prob'!$B$3:$B$20, 1), 1))</f>
        <v>6E-005</v>
      </c>
      <c r="K2924" s="40" t="n">
        <f aca="false">1/((1+J2924)^F2924)</f>
        <v>0.999329854614952</v>
      </c>
      <c r="L2924" s="41" t="n">
        <f aca="false">IF(AND(D2924, A2924 &lt;= $G$2), $D$5*$D$2*(A2924-E2924)/365.25, 0)</f>
        <v>0</v>
      </c>
      <c r="M2924" s="41" t="n">
        <f aca="false">IF(A2924&lt;=$G$2, $D$5*$D$2*(A2924-E2924)/365.25, 0)</f>
        <v>0</v>
      </c>
      <c r="N2924" s="42" t="n">
        <f aca="false">(L2924*H2924 + M2924*I2924) * K2924</f>
        <v>0</v>
      </c>
      <c r="O2924" s="43" t="n">
        <f aca="false">IF(A2924&lt;=$G$2, $D$2*(1-$D$3), 0)</f>
        <v>0</v>
      </c>
      <c r="P2924" s="44" t="n">
        <f aca="false">O2924*I2924*K2924</f>
        <v>0</v>
      </c>
    </row>
    <row r="2925" customFormat="false" ht="15" hidden="false" customHeight="false" outlineLevel="0" collapsed="false">
      <c r="A2925" s="4" t="n">
        <f aca="false">WORKDAY(A2924, 1)</f>
        <v>47976</v>
      </c>
      <c r="B2925" s="33" t="n">
        <f aca="false">DATE(2000, MONTH(A2925), DAY(A2925))</f>
        <v>36654</v>
      </c>
      <c r="C2925" s="33" t="n">
        <f aca="false">VLOOKUP(B2925, $R$9:$S$13, 2)</f>
        <v>36697</v>
      </c>
      <c r="D2925" s="34" t="n">
        <f aca="false">IF(OR(C2925=B2925, AND(C2925&lt;&gt;C2924, C2924&gt;B2924)), 1, 0)</f>
        <v>0</v>
      </c>
      <c r="E2925" s="4" t="n">
        <f aca="false" t="array" ref="E2925:E2925">INDEX($A$9:A2924, MAX(IF($D$9:D2924=1, ROW(D$9:$D2924)-ROW($D$9)+1, 0)))</f>
        <v>47927</v>
      </c>
      <c r="F2925" s="36" t="n">
        <f aca="false">(A2925-$A$2)/365.25</f>
        <v>11.1759069130732</v>
      </c>
      <c r="G2925" s="37" t="n">
        <f aca="false">INDEX('Default Prob'!$P$5:$P$14,MIN(1+_xlfn.IFNA(MATCH(F2925,'Default Prob'!$F$5:$F$14,1),0),COUNT('Default Prob'!$P$5:$P$14)))</f>
        <v>0.0473961358254833</v>
      </c>
      <c r="H2925" s="37" t="n">
        <f aca="false">H2924*EXP(-G2924*(F2925-F2924))</f>
        <v>0.629275931901317</v>
      </c>
      <c r="I2925" s="38" t="n">
        <f aca="false">H2924-H2925</f>
        <v>8.16623757392554E-005</v>
      </c>
      <c r="J2925" s="39" t="n">
        <f aca="false">INDEX('Default Prob'!$C$3:$C$20, _xlfn.IFNA(MATCH(F2925, 'Default Prob'!$B$3:$B$20, 1), 1))</f>
        <v>6E-005</v>
      </c>
      <c r="K2925" s="40" t="n">
        <f aca="false">1/((1+J2925)^F2925)</f>
        <v>0.999329690458928</v>
      </c>
      <c r="L2925" s="41" t="n">
        <f aca="false">IF(AND(D2925, A2925 &lt;= $G$2), $D$5*$D$2*(A2925-E2925)/365.25, 0)</f>
        <v>0</v>
      </c>
      <c r="M2925" s="41" t="n">
        <f aca="false">IF(A2925&lt;=$G$2, $D$5*$D$2*(A2925-E2925)/365.25, 0)</f>
        <v>0</v>
      </c>
      <c r="N2925" s="42" t="n">
        <f aca="false">(L2925*H2925 + M2925*I2925) * K2925</f>
        <v>0</v>
      </c>
      <c r="O2925" s="43" t="n">
        <f aca="false">IF(A2925&lt;=$G$2, $D$2*(1-$D$3), 0)</f>
        <v>0</v>
      </c>
      <c r="P2925" s="44" t="n">
        <f aca="false">O2925*I2925*K2925</f>
        <v>0</v>
      </c>
    </row>
    <row r="2926" customFormat="false" ht="15" hidden="false" customHeight="false" outlineLevel="0" collapsed="false">
      <c r="A2926" s="4" t="n">
        <f aca="false">WORKDAY(A2925, 1)</f>
        <v>47977</v>
      </c>
      <c r="B2926" s="33" t="n">
        <f aca="false">DATE(2000, MONTH(A2926), DAY(A2926))</f>
        <v>36655</v>
      </c>
      <c r="C2926" s="33" t="n">
        <f aca="false">VLOOKUP(B2926, $R$9:$S$13, 2)</f>
        <v>36697</v>
      </c>
      <c r="D2926" s="34" t="n">
        <f aca="false">IF(OR(C2926=B2926, AND(C2926&lt;&gt;C2925, C2925&gt;B2925)), 1, 0)</f>
        <v>0</v>
      </c>
      <c r="E2926" s="4" t="n">
        <f aca="false" t="array" ref="E2926:E2926">INDEX($A$9:A2925, MAX(IF($D$9:D2925=1, ROW(D$9:$D2925)-ROW($D$9)+1, 0)))</f>
        <v>47927</v>
      </c>
      <c r="F2926" s="36" t="n">
        <f aca="false">(A2926-$A$2)/365.25</f>
        <v>11.1786447638604</v>
      </c>
      <c r="G2926" s="37" t="n">
        <f aca="false">INDEX('Default Prob'!$P$5:$P$14,MIN(1+_xlfn.IFNA(MATCH(F2926,'Default Prob'!$F$5:$F$14,1),0),COUNT('Default Prob'!$P$5:$P$14)))</f>
        <v>0.0473961358254833</v>
      </c>
      <c r="H2926" s="37" t="n">
        <f aca="false">H2925*EXP(-G2925*(F2926-F2925))</f>
        <v>0.62919428012169</v>
      </c>
      <c r="I2926" s="38" t="n">
        <f aca="false">H2925-H2926</f>
        <v>8.16517796271565E-005</v>
      </c>
      <c r="J2926" s="39" t="n">
        <f aca="false">INDEX('Default Prob'!$C$3:$C$20, _xlfn.IFNA(MATCH(F2926, 'Default Prob'!$B$3:$B$20, 1), 1))</f>
        <v>6E-005</v>
      </c>
      <c r="K2926" s="40" t="n">
        <f aca="false">1/((1+J2926)^F2926)</f>
        <v>0.999329526302932</v>
      </c>
      <c r="L2926" s="41" t="n">
        <f aca="false">IF(AND(D2926, A2926 &lt;= $G$2), $D$5*$D$2*(A2926-E2926)/365.25, 0)</f>
        <v>0</v>
      </c>
      <c r="M2926" s="41" t="n">
        <f aca="false">IF(A2926&lt;=$G$2, $D$5*$D$2*(A2926-E2926)/365.25, 0)</f>
        <v>0</v>
      </c>
      <c r="N2926" s="42" t="n">
        <f aca="false">(L2926*H2926 + M2926*I2926) * K2926</f>
        <v>0</v>
      </c>
      <c r="O2926" s="43" t="n">
        <f aca="false">IF(A2926&lt;=$G$2, $D$2*(1-$D$3), 0)</f>
        <v>0</v>
      </c>
      <c r="P2926" s="44" t="n">
        <f aca="false">O2926*I2926*K2926</f>
        <v>0</v>
      </c>
    </row>
    <row r="2927" customFormat="false" ht="15" hidden="false" customHeight="false" outlineLevel="0" collapsed="false">
      <c r="A2927" s="4" t="n">
        <f aca="false">WORKDAY(A2926, 1)</f>
        <v>47980</v>
      </c>
      <c r="B2927" s="33" t="n">
        <f aca="false">DATE(2000, MONTH(A2927), DAY(A2927))</f>
        <v>36658</v>
      </c>
      <c r="C2927" s="33" t="n">
        <f aca="false">VLOOKUP(B2927, $R$9:$S$13, 2)</f>
        <v>36697</v>
      </c>
      <c r="D2927" s="34" t="n">
        <f aca="false">IF(OR(C2927=B2927, AND(C2927&lt;&gt;C2926, C2926&gt;B2926)), 1, 0)</f>
        <v>0</v>
      </c>
      <c r="E2927" s="4" t="n">
        <f aca="false" t="array" ref="E2927:E2927">INDEX($A$9:A2926, MAX(IF($D$9:D2926=1, ROW(D$9:$D2926)-ROW($D$9)+1, 0)))</f>
        <v>47927</v>
      </c>
      <c r="F2927" s="36" t="n">
        <f aca="false">(A2927-$A$2)/365.25</f>
        <v>11.1868583162218</v>
      </c>
      <c r="G2927" s="37" t="n">
        <f aca="false">INDEX('Default Prob'!$P$5:$P$14,MIN(1+_xlfn.IFNA(MATCH(F2927,'Default Prob'!$F$5:$F$14,1),0),COUNT('Default Prob'!$P$5:$P$14)))</f>
        <v>0.0473961358254833</v>
      </c>
      <c r="H2927" s="37" t="n">
        <f aca="false">H2926*EXP(-G2926*(F2927-F2926))</f>
        <v>0.628949388345733</v>
      </c>
      <c r="I2927" s="38" t="n">
        <f aca="false">H2926-H2927</f>
        <v>0.000244891775957212</v>
      </c>
      <c r="J2927" s="39" t="n">
        <f aca="false">INDEX('Default Prob'!$C$3:$C$20, _xlfn.IFNA(MATCH(F2927, 'Default Prob'!$B$3:$B$20, 1), 1))</f>
        <v>6E-005</v>
      </c>
      <c r="K2927" s="40" t="n">
        <f aca="false">1/((1+J2927)^F2927)</f>
        <v>0.999329033835103</v>
      </c>
      <c r="L2927" s="41" t="n">
        <f aca="false">IF(AND(D2927, A2927 &lt;= $G$2), $D$5*$D$2*(A2927-E2927)/365.25, 0)</f>
        <v>0</v>
      </c>
      <c r="M2927" s="41" t="n">
        <f aca="false">IF(A2927&lt;=$G$2, $D$5*$D$2*(A2927-E2927)/365.25, 0)</f>
        <v>0</v>
      </c>
      <c r="N2927" s="42" t="n">
        <f aca="false">(L2927*H2927 + M2927*I2927) * K2927</f>
        <v>0</v>
      </c>
      <c r="O2927" s="43" t="n">
        <f aca="false">IF(A2927&lt;=$G$2, $D$2*(1-$D$3), 0)</f>
        <v>0</v>
      </c>
      <c r="P2927" s="44" t="n">
        <f aca="false">O2927*I2927*K2927</f>
        <v>0</v>
      </c>
    </row>
    <row r="2928" customFormat="false" ht="15" hidden="false" customHeight="false" outlineLevel="0" collapsed="false">
      <c r="A2928" s="4" t="n">
        <f aca="false">WORKDAY(A2927, 1)</f>
        <v>47981</v>
      </c>
      <c r="B2928" s="33" t="n">
        <f aca="false">DATE(2000, MONTH(A2928), DAY(A2928))</f>
        <v>36659</v>
      </c>
      <c r="C2928" s="33" t="n">
        <f aca="false">VLOOKUP(B2928, $R$9:$S$13, 2)</f>
        <v>36697</v>
      </c>
      <c r="D2928" s="34" t="n">
        <f aca="false">IF(OR(C2928=B2928, AND(C2928&lt;&gt;C2927, C2927&gt;B2927)), 1, 0)</f>
        <v>0</v>
      </c>
      <c r="E2928" s="4" t="n">
        <f aca="false" t="array" ref="E2928:E2928">INDEX($A$9:A2927, MAX(IF($D$9:D2927=1, ROW(D$9:$D2927)-ROW($D$9)+1, 0)))</f>
        <v>47927</v>
      </c>
      <c r="F2928" s="36" t="n">
        <f aca="false">(A2928-$A$2)/365.25</f>
        <v>11.1895961670089</v>
      </c>
      <c r="G2928" s="37" t="n">
        <f aca="false">INDEX('Default Prob'!$P$5:$P$14,MIN(1+_xlfn.IFNA(MATCH(F2928,'Default Prob'!$F$5:$F$14,1),0),COUNT('Default Prob'!$P$5:$P$14)))</f>
        <v>0.0473961358254833</v>
      </c>
      <c r="H2928" s="37" t="n">
        <f aca="false">H2927*EXP(-G2927*(F2928-F2927))</f>
        <v>0.628867778936807</v>
      </c>
      <c r="I2928" s="38" t="n">
        <f aca="false">H2927-H2928</f>
        <v>8.16094089259867E-005</v>
      </c>
      <c r="J2928" s="39" t="n">
        <f aca="false">INDEX('Default Prob'!$C$3:$C$20, _xlfn.IFNA(MATCH(F2928, 'Default Prob'!$B$3:$B$20, 1), 1))</f>
        <v>6E-005</v>
      </c>
      <c r="K2928" s="40" t="n">
        <f aca="false">1/((1+J2928)^F2928)</f>
        <v>0.999328869679215</v>
      </c>
      <c r="L2928" s="41" t="n">
        <f aca="false">IF(AND(D2928, A2928 &lt;= $G$2), $D$5*$D$2*(A2928-E2928)/365.25, 0)</f>
        <v>0</v>
      </c>
      <c r="M2928" s="41" t="n">
        <f aca="false">IF(A2928&lt;=$G$2, $D$5*$D$2*(A2928-E2928)/365.25, 0)</f>
        <v>0</v>
      </c>
      <c r="N2928" s="42" t="n">
        <f aca="false">(L2928*H2928 + M2928*I2928) * K2928</f>
        <v>0</v>
      </c>
      <c r="O2928" s="43" t="n">
        <f aca="false">IF(A2928&lt;=$G$2, $D$2*(1-$D$3), 0)</f>
        <v>0</v>
      </c>
      <c r="P2928" s="44" t="n">
        <f aca="false">O2928*I2928*K2928</f>
        <v>0</v>
      </c>
    </row>
    <row r="2929" customFormat="false" ht="15" hidden="false" customHeight="false" outlineLevel="0" collapsed="false">
      <c r="A2929" s="4" t="n">
        <f aca="false">WORKDAY(A2928, 1)</f>
        <v>47982</v>
      </c>
      <c r="B2929" s="33" t="n">
        <f aca="false">DATE(2000, MONTH(A2929), DAY(A2929))</f>
        <v>36660</v>
      </c>
      <c r="C2929" s="33" t="n">
        <f aca="false">VLOOKUP(B2929, $R$9:$S$13, 2)</f>
        <v>36697</v>
      </c>
      <c r="D2929" s="34" t="n">
        <f aca="false">IF(OR(C2929=B2929, AND(C2929&lt;&gt;C2928, C2928&gt;B2928)), 1, 0)</f>
        <v>0</v>
      </c>
      <c r="E2929" s="4" t="n">
        <f aca="false" t="array" ref="E2929:E2929">INDEX($A$9:A2928, MAX(IF($D$9:D2928=1, ROW(D$9:$D2928)-ROW($D$9)+1, 0)))</f>
        <v>47927</v>
      </c>
      <c r="F2929" s="36" t="n">
        <f aca="false">(A2929-$A$2)/365.25</f>
        <v>11.192334017796</v>
      </c>
      <c r="G2929" s="37" t="n">
        <f aca="false">INDEX('Default Prob'!$P$5:$P$14,MIN(1+_xlfn.IFNA(MATCH(F2929,'Default Prob'!$F$5:$F$14,1),0),COUNT('Default Prob'!$P$5:$P$14)))</f>
        <v>0.0473961358254833</v>
      </c>
      <c r="H2929" s="37" t="n">
        <f aca="false">H2928*EXP(-G2928*(F2929-F2928))</f>
        <v>0.62878618011712</v>
      </c>
      <c r="I2929" s="38" t="n">
        <f aca="false">H2928-H2929</f>
        <v>8.15988196867234E-005</v>
      </c>
      <c r="J2929" s="39" t="n">
        <f aca="false">INDEX('Default Prob'!$C$3:$C$20, _xlfn.IFNA(MATCH(F2929, 'Default Prob'!$B$3:$B$20, 1), 1))</f>
        <v>6E-005</v>
      </c>
      <c r="K2929" s="40" t="n">
        <f aca="false">1/((1+J2929)^F2929)</f>
        <v>0.999328705523353</v>
      </c>
      <c r="L2929" s="41" t="n">
        <f aca="false">IF(AND(D2929, A2929 &lt;= $G$2), $D$5*$D$2*(A2929-E2929)/365.25, 0)</f>
        <v>0</v>
      </c>
      <c r="M2929" s="41" t="n">
        <f aca="false">IF(A2929&lt;=$G$2, $D$5*$D$2*(A2929-E2929)/365.25, 0)</f>
        <v>0</v>
      </c>
      <c r="N2929" s="42" t="n">
        <f aca="false">(L2929*H2929 + M2929*I2929) * K2929</f>
        <v>0</v>
      </c>
      <c r="O2929" s="43" t="n">
        <f aca="false">IF(A2929&lt;=$G$2, $D$2*(1-$D$3), 0)</f>
        <v>0</v>
      </c>
      <c r="P2929" s="44" t="n">
        <f aca="false">O2929*I2929*K2929</f>
        <v>0</v>
      </c>
    </row>
    <row r="2930" customFormat="false" ht="15" hidden="false" customHeight="false" outlineLevel="0" collapsed="false">
      <c r="A2930" s="4" t="n">
        <f aca="false">WORKDAY(A2929, 1)</f>
        <v>47983</v>
      </c>
      <c r="B2930" s="33" t="n">
        <f aca="false">DATE(2000, MONTH(A2930), DAY(A2930))</f>
        <v>36661</v>
      </c>
      <c r="C2930" s="33" t="n">
        <f aca="false">VLOOKUP(B2930, $R$9:$S$13, 2)</f>
        <v>36697</v>
      </c>
      <c r="D2930" s="34" t="n">
        <f aca="false">IF(OR(C2930=B2930, AND(C2930&lt;&gt;C2929, C2929&gt;B2929)), 1, 0)</f>
        <v>0</v>
      </c>
      <c r="E2930" s="4" t="n">
        <f aca="false" t="array" ref="E2930:E2930">INDEX($A$9:A2929, MAX(IF($D$9:D2929=1, ROW(D$9:$D2929)-ROW($D$9)+1, 0)))</f>
        <v>47927</v>
      </c>
      <c r="F2930" s="36" t="n">
        <f aca="false">(A2930-$A$2)/365.25</f>
        <v>11.1950718685832</v>
      </c>
      <c r="G2930" s="37" t="n">
        <f aca="false">INDEX('Default Prob'!$P$5:$P$14,MIN(1+_xlfn.IFNA(MATCH(F2930,'Default Prob'!$F$5:$F$14,1),0),COUNT('Default Prob'!$P$5:$P$14)))</f>
        <v>0.0473961358254833</v>
      </c>
      <c r="H2930" s="37" t="n">
        <f aca="false">H2929*EXP(-G2929*(F2930-F2929))</f>
        <v>0.628704591885299</v>
      </c>
      <c r="I2930" s="38" t="n">
        <f aca="false">H2929-H2930</f>
        <v>8.15882318212502E-005</v>
      </c>
      <c r="J2930" s="39" t="n">
        <f aca="false">INDEX('Default Prob'!$C$3:$C$20, _xlfn.IFNA(MATCH(F2930, 'Default Prob'!$B$3:$B$20, 1), 1))</f>
        <v>6E-005</v>
      </c>
      <c r="K2930" s="40" t="n">
        <f aca="false">1/((1+J2930)^F2930)</f>
        <v>0.999328541367518</v>
      </c>
      <c r="L2930" s="41" t="n">
        <f aca="false">IF(AND(D2930, A2930 &lt;= $G$2), $D$5*$D$2*(A2930-E2930)/365.25, 0)</f>
        <v>0</v>
      </c>
      <c r="M2930" s="41" t="n">
        <f aca="false">IF(A2930&lt;=$G$2, $D$5*$D$2*(A2930-E2930)/365.25, 0)</f>
        <v>0</v>
      </c>
      <c r="N2930" s="42" t="n">
        <f aca="false">(L2930*H2930 + M2930*I2930) * K2930</f>
        <v>0</v>
      </c>
      <c r="O2930" s="43" t="n">
        <f aca="false">IF(A2930&lt;=$G$2, $D$2*(1-$D$3), 0)</f>
        <v>0</v>
      </c>
      <c r="P2930" s="44" t="n">
        <f aca="false">O2930*I2930*K2930</f>
        <v>0</v>
      </c>
    </row>
    <row r="2931" customFormat="false" ht="15" hidden="false" customHeight="false" outlineLevel="0" collapsed="false">
      <c r="A2931" s="4" t="n">
        <f aca="false">WORKDAY(A2930, 1)</f>
        <v>47984</v>
      </c>
      <c r="B2931" s="33" t="n">
        <f aca="false">DATE(2000, MONTH(A2931), DAY(A2931))</f>
        <v>36662</v>
      </c>
      <c r="C2931" s="33" t="n">
        <f aca="false">VLOOKUP(B2931, $R$9:$S$13, 2)</f>
        <v>36697</v>
      </c>
      <c r="D2931" s="34" t="n">
        <f aca="false">IF(OR(C2931=B2931, AND(C2931&lt;&gt;C2930, C2930&gt;B2930)), 1, 0)</f>
        <v>0</v>
      </c>
      <c r="E2931" s="4" t="n">
        <f aca="false" t="array" ref="E2931:E2931">INDEX($A$9:A2930, MAX(IF($D$9:D2930=1, ROW(D$9:$D2930)-ROW($D$9)+1, 0)))</f>
        <v>47927</v>
      </c>
      <c r="F2931" s="36" t="n">
        <f aca="false">(A2931-$A$2)/365.25</f>
        <v>11.1978097193703</v>
      </c>
      <c r="G2931" s="37" t="n">
        <f aca="false">INDEX('Default Prob'!$P$5:$P$14,MIN(1+_xlfn.IFNA(MATCH(F2931,'Default Prob'!$F$5:$F$14,1),0),COUNT('Default Prob'!$P$5:$P$14)))</f>
        <v>0.0473961358254833</v>
      </c>
      <c r="H2931" s="37" t="n">
        <f aca="false">H2930*EXP(-G2930*(F2931-F2930))</f>
        <v>0.628623014239969</v>
      </c>
      <c r="I2931" s="38" t="n">
        <f aca="false">H2930-H2931</f>
        <v>8.1577645329789E-005</v>
      </c>
      <c r="J2931" s="39" t="n">
        <f aca="false">INDEX('Default Prob'!$C$3:$C$20, _xlfn.IFNA(MATCH(F2931, 'Default Prob'!$B$3:$B$20, 1), 1))</f>
        <v>6E-005</v>
      </c>
      <c r="K2931" s="40" t="n">
        <f aca="false">1/((1+J2931)^F2931)</f>
        <v>0.99932837721171</v>
      </c>
      <c r="L2931" s="41" t="n">
        <f aca="false">IF(AND(D2931, A2931 &lt;= $G$2), $D$5*$D$2*(A2931-E2931)/365.25, 0)</f>
        <v>0</v>
      </c>
      <c r="M2931" s="41" t="n">
        <f aca="false">IF(A2931&lt;=$G$2, $D$5*$D$2*(A2931-E2931)/365.25, 0)</f>
        <v>0</v>
      </c>
      <c r="N2931" s="42" t="n">
        <f aca="false">(L2931*H2931 + M2931*I2931) * K2931</f>
        <v>0</v>
      </c>
      <c r="O2931" s="43" t="n">
        <f aca="false">IF(A2931&lt;=$G$2, $D$2*(1-$D$3), 0)</f>
        <v>0</v>
      </c>
      <c r="P2931" s="44" t="n">
        <f aca="false">O2931*I2931*K2931</f>
        <v>0</v>
      </c>
    </row>
    <row r="2932" customFormat="false" ht="15" hidden="false" customHeight="false" outlineLevel="0" collapsed="false">
      <c r="A2932" s="4" t="n">
        <f aca="false">WORKDAY(A2931, 1)</f>
        <v>47987</v>
      </c>
      <c r="B2932" s="33" t="n">
        <f aca="false">DATE(2000, MONTH(A2932), DAY(A2932))</f>
        <v>36665</v>
      </c>
      <c r="C2932" s="33" t="n">
        <f aca="false">VLOOKUP(B2932, $R$9:$S$13, 2)</f>
        <v>36697</v>
      </c>
      <c r="D2932" s="34" t="n">
        <f aca="false">IF(OR(C2932=B2932, AND(C2932&lt;&gt;C2931, C2931&gt;B2931)), 1, 0)</f>
        <v>0</v>
      </c>
      <c r="E2932" s="4" t="n">
        <f aca="false" t="array" ref="E2932:E2932">INDEX($A$9:A2931, MAX(IF($D$9:D2931=1, ROW(D$9:$D2931)-ROW($D$9)+1, 0)))</f>
        <v>47927</v>
      </c>
      <c r="F2932" s="36" t="n">
        <f aca="false">(A2932-$A$2)/365.25</f>
        <v>11.2060232717317</v>
      </c>
      <c r="G2932" s="37" t="n">
        <f aca="false">INDEX('Default Prob'!$P$5:$P$14,MIN(1+_xlfn.IFNA(MATCH(F2932,'Default Prob'!$F$5:$F$14,1),0),COUNT('Default Prob'!$P$5:$P$14)))</f>
        <v>0.0473961358254833</v>
      </c>
      <c r="H2932" s="37" t="n">
        <f aca="false">H2931*EXP(-G2931*(F2932-F2931))</f>
        <v>0.628378344809194</v>
      </c>
      <c r="I2932" s="38" t="n">
        <f aca="false">H2931-H2932</f>
        <v>0.000244669430775835</v>
      </c>
      <c r="J2932" s="39" t="n">
        <f aca="false">INDEX('Default Prob'!$C$3:$C$20, _xlfn.IFNA(MATCH(F2932, 'Default Prob'!$B$3:$B$20, 1), 1))</f>
        <v>6E-005</v>
      </c>
      <c r="K2932" s="40" t="n">
        <f aca="false">1/((1+J2932)^F2932)</f>
        <v>0.999327884744448</v>
      </c>
      <c r="L2932" s="41" t="n">
        <f aca="false">IF(AND(D2932, A2932 &lt;= $G$2), $D$5*$D$2*(A2932-E2932)/365.25, 0)</f>
        <v>0</v>
      </c>
      <c r="M2932" s="41" t="n">
        <f aca="false">IF(A2932&lt;=$G$2, $D$5*$D$2*(A2932-E2932)/365.25, 0)</f>
        <v>0</v>
      </c>
      <c r="N2932" s="42" t="n">
        <f aca="false">(L2932*H2932 + M2932*I2932) * K2932</f>
        <v>0</v>
      </c>
      <c r="O2932" s="43" t="n">
        <f aca="false">IF(A2932&lt;=$G$2, $D$2*(1-$D$3), 0)</f>
        <v>0</v>
      </c>
      <c r="P2932" s="44" t="n">
        <f aca="false">O2932*I2932*K2932</f>
        <v>0</v>
      </c>
    </row>
    <row r="2933" customFormat="false" ht="15" hidden="false" customHeight="false" outlineLevel="0" collapsed="false">
      <c r="A2933" s="4" t="n">
        <f aca="false">WORKDAY(A2932, 1)</f>
        <v>47988</v>
      </c>
      <c r="B2933" s="33" t="n">
        <f aca="false">DATE(2000, MONTH(A2933), DAY(A2933))</f>
        <v>36666</v>
      </c>
      <c r="C2933" s="33" t="n">
        <f aca="false">VLOOKUP(B2933, $R$9:$S$13, 2)</f>
        <v>36697</v>
      </c>
      <c r="D2933" s="34" t="n">
        <f aca="false">IF(OR(C2933=B2933, AND(C2933&lt;&gt;C2932, C2932&gt;B2932)), 1, 0)</f>
        <v>0</v>
      </c>
      <c r="E2933" s="4" t="n">
        <f aca="false" t="array" ref="E2933:E2933">INDEX($A$9:A2932, MAX(IF($D$9:D2932=1, ROW(D$9:$D2932)-ROW($D$9)+1, 0)))</f>
        <v>47927</v>
      </c>
      <c r="F2933" s="36" t="n">
        <f aca="false">(A2933-$A$2)/365.25</f>
        <v>11.2087611225188</v>
      </c>
      <c r="G2933" s="37" t="n">
        <f aca="false">INDEX('Default Prob'!$P$5:$P$14,MIN(1+_xlfn.IFNA(MATCH(F2933,'Default Prob'!$F$5:$F$14,1),0),COUNT('Default Prob'!$P$5:$P$14)))</f>
        <v>0.0473961358254833</v>
      </c>
      <c r="H2933" s="37" t="n">
        <f aca="false">H2932*EXP(-G2932*(F2933-F2932))</f>
        <v>0.628296809496095</v>
      </c>
      <c r="I2933" s="38" t="n">
        <f aca="false">H2932-H2933</f>
        <v>8.1535313098291E-005</v>
      </c>
      <c r="J2933" s="39" t="n">
        <f aca="false">INDEX('Default Prob'!$C$3:$C$20, _xlfn.IFNA(MATCH(F2933, 'Default Prob'!$B$3:$B$20, 1), 1))</f>
        <v>6E-005</v>
      </c>
      <c r="K2933" s="40" t="n">
        <f aca="false">1/((1+J2933)^F2933)</f>
        <v>0.999327720588748</v>
      </c>
      <c r="L2933" s="41" t="n">
        <f aca="false">IF(AND(D2933, A2933 &lt;= $G$2), $D$5*$D$2*(A2933-E2933)/365.25, 0)</f>
        <v>0</v>
      </c>
      <c r="M2933" s="41" t="n">
        <f aca="false">IF(A2933&lt;=$G$2, $D$5*$D$2*(A2933-E2933)/365.25, 0)</f>
        <v>0</v>
      </c>
      <c r="N2933" s="42" t="n">
        <f aca="false">(L2933*H2933 + M2933*I2933) * K2933</f>
        <v>0</v>
      </c>
      <c r="O2933" s="43" t="n">
        <f aca="false">IF(A2933&lt;=$G$2, $D$2*(1-$D$3), 0)</f>
        <v>0</v>
      </c>
      <c r="P2933" s="44" t="n">
        <f aca="false">O2933*I2933*K2933</f>
        <v>0</v>
      </c>
    </row>
    <row r="2934" customFormat="false" ht="15" hidden="false" customHeight="false" outlineLevel="0" collapsed="false">
      <c r="A2934" s="4" t="n">
        <f aca="false">WORKDAY(A2933, 1)</f>
        <v>47989</v>
      </c>
      <c r="B2934" s="33" t="n">
        <f aca="false">DATE(2000, MONTH(A2934), DAY(A2934))</f>
        <v>36667</v>
      </c>
      <c r="C2934" s="33" t="n">
        <f aca="false">VLOOKUP(B2934, $R$9:$S$13, 2)</f>
        <v>36697</v>
      </c>
      <c r="D2934" s="34" t="n">
        <f aca="false">IF(OR(C2934=B2934, AND(C2934&lt;&gt;C2933, C2933&gt;B2933)), 1, 0)</f>
        <v>0</v>
      </c>
      <c r="E2934" s="4" t="n">
        <f aca="false" t="array" ref="E2934:E2934">INDEX($A$9:A2933, MAX(IF($D$9:D2933=1, ROW(D$9:$D2933)-ROW($D$9)+1, 0)))</f>
        <v>47927</v>
      </c>
      <c r="F2934" s="36" t="n">
        <f aca="false">(A2934-$A$2)/365.25</f>
        <v>11.211498973306</v>
      </c>
      <c r="G2934" s="37" t="n">
        <f aca="false">INDEX('Default Prob'!$P$5:$P$14,MIN(1+_xlfn.IFNA(MATCH(F2934,'Default Prob'!$F$5:$F$14,1),0),COUNT('Default Prob'!$P$5:$P$14)))</f>
        <v>0.0473961358254833</v>
      </c>
      <c r="H2934" s="37" t="n">
        <f aca="false">H2933*EXP(-G2933*(F2934-F2933))</f>
        <v>0.628215284762622</v>
      </c>
      <c r="I2934" s="38" t="n">
        <f aca="false">H2933-H2934</f>
        <v>8.15247334733371E-005</v>
      </c>
      <c r="J2934" s="39" t="n">
        <f aca="false">INDEX('Default Prob'!$C$3:$C$20, _xlfn.IFNA(MATCH(F2934, 'Default Prob'!$B$3:$B$20, 1), 1))</f>
        <v>6E-005</v>
      </c>
      <c r="K2934" s="40" t="n">
        <f aca="false">1/((1+J2934)^F2934)</f>
        <v>0.999327556433075</v>
      </c>
      <c r="L2934" s="41" t="n">
        <f aca="false">IF(AND(D2934, A2934 &lt;= $G$2), $D$5*$D$2*(A2934-E2934)/365.25, 0)</f>
        <v>0</v>
      </c>
      <c r="M2934" s="41" t="n">
        <f aca="false">IF(A2934&lt;=$G$2, $D$5*$D$2*(A2934-E2934)/365.25, 0)</f>
        <v>0</v>
      </c>
      <c r="N2934" s="42" t="n">
        <f aca="false">(L2934*H2934 + M2934*I2934) * K2934</f>
        <v>0</v>
      </c>
      <c r="O2934" s="43" t="n">
        <f aca="false">IF(A2934&lt;=$G$2, $D$2*(1-$D$3), 0)</f>
        <v>0</v>
      </c>
      <c r="P2934" s="44" t="n">
        <f aca="false">O2934*I2934*K2934</f>
        <v>0</v>
      </c>
    </row>
    <row r="2935" customFormat="false" ht="15" hidden="false" customHeight="false" outlineLevel="0" collapsed="false">
      <c r="A2935" s="4" t="n">
        <f aca="false">WORKDAY(A2934, 1)</f>
        <v>47990</v>
      </c>
      <c r="B2935" s="33" t="n">
        <f aca="false">DATE(2000, MONTH(A2935), DAY(A2935))</f>
        <v>36668</v>
      </c>
      <c r="C2935" s="33" t="n">
        <f aca="false">VLOOKUP(B2935, $R$9:$S$13, 2)</f>
        <v>36697</v>
      </c>
      <c r="D2935" s="34" t="n">
        <f aca="false">IF(OR(C2935=B2935, AND(C2935&lt;&gt;C2934, C2934&gt;B2934)), 1, 0)</f>
        <v>0</v>
      </c>
      <c r="E2935" s="4" t="n">
        <f aca="false" t="array" ref="E2935:E2935">INDEX($A$9:A2934, MAX(IF($D$9:D2934=1, ROW(D$9:$D2934)-ROW($D$9)+1, 0)))</f>
        <v>47927</v>
      </c>
      <c r="F2935" s="36" t="n">
        <f aca="false">(A2935-$A$2)/365.25</f>
        <v>11.2142368240931</v>
      </c>
      <c r="G2935" s="37" t="n">
        <f aca="false">INDEX('Default Prob'!$P$5:$P$14,MIN(1+_xlfn.IFNA(MATCH(F2935,'Default Prob'!$F$5:$F$14,1),0),COUNT('Default Prob'!$P$5:$P$14)))</f>
        <v>0.0473961358254833</v>
      </c>
      <c r="H2935" s="37" t="n">
        <f aca="false">H2934*EXP(-G2934*(F2935-F2934))</f>
        <v>0.628133770607401</v>
      </c>
      <c r="I2935" s="38" t="n">
        <f aca="false">H2934-H2935</f>
        <v>8.1514155220952E-005</v>
      </c>
      <c r="J2935" s="39" t="n">
        <f aca="false">INDEX('Default Prob'!$C$3:$C$20, _xlfn.IFNA(MATCH(F2935, 'Default Prob'!$B$3:$B$20, 1), 1))</f>
        <v>6E-005</v>
      </c>
      <c r="K2935" s="40" t="n">
        <f aca="false">1/((1+J2935)^F2935)</f>
        <v>0.999327392277429</v>
      </c>
      <c r="L2935" s="41" t="n">
        <f aca="false">IF(AND(D2935, A2935 &lt;= $G$2), $D$5*$D$2*(A2935-E2935)/365.25, 0)</f>
        <v>0</v>
      </c>
      <c r="M2935" s="41" t="n">
        <f aca="false">IF(A2935&lt;=$G$2, $D$5*$D$2*(A2935-E2935)/365.25, 0)</f>
        <v>0</v>
      </c>
      <c r="N2935" s="42" t="n">
        <f aca="false">(L2935*H2935 + M2935*I2935) * K2935</f>
        <v>0</v>
      </c>
      <c r="O2935" s="43" t="n">
        <f aca="false">IF(A2935&lt;=$G$2, $D$2*(1-$D$3), 0)</f>
        <v>0</v>
      </c>
      <c r="P2935" s="44" t="n">
        <f aca="false">O2935*I2935*K2935</f>
        <v>0</v>
      </c>
    </row>
    <row r="2936" customFormat="false" ht="15" hidden="false" customHeight="false" outlineLevel="0" collapsed="false">
      <c r="A2936" s="4" t="n">
        <f aca="false">WORKDAY(A2935, 1)</f>
        <v>47991</v>
      </c>
      <c r="B2936" s="33" t="n">
        <f aca="false">DATE(2000, MONTH(A2936), DAY(A2936))</f>
        <v>36669</v>
      </c>
      <c r="C2936" s="33" t="n">
        <f aca="false">VLOOKUP(B2936, $R$9:$S$13, 2)</f>
        <v>36697</v>
      </c>
      <c r="D2936" s="34" t="n">
        <f aca="false">IF(OR(C2936=B2936, AND(C2936&lt;&gt;C2935, C2935&gt;B2935)), 1, 0)</f>
        <v>0</v>
      </c>
      <c r="E2936" s="4" t="n">
        <f aca="false" t="array" ref="E2936:E2936">INDEX($A$9:A2935, MAX(IF($D$9:D2935=1, ROW(D$9:$D2935)-ROW($D$9)+1, 0)))</f>
        <v>47927</v>
      </c>
      <c r="F2936" s="36" t="n">
        <f aca="false">(A2936-$A$2)/365.25</f>
        <v>11.2169746748802</v>
      </c>
      <c r="G2936" s="37" t="n">
        <f aca="false">INDEX('Default Prob'!$P$5:$P$14,MIN(1+_xlfn.IFNA(MATCH(F2936,'Default Prob'!$F$5:$F$14,1),0),COUNT('Default Prob'!$P$5:$P$14)))</f>
        <v>0.0473961358254833</v>
      </c>
      <c r="H2936" s="37" t="n">
        <f aca="false">H2935*EXP(-G2935*(F2936-F2935))</f>
        <v>0.62805226702906</v>
      </c>
      <c r="I2936" s="38" t="n">
        <f aca="false">H2935-H2936</f>
        <v>8.15035783413576E-005</v>
      </c>
      <c r="J2936" s="39" t="n">
        <f aca="false">INDEX('Default Prob'!$C$3:$C$20, _xlfn.IFNA(MATCH(F2936, 'Default Prob'!$B$3:$B$20, 1), 1))</f>
        <v>6E-005</v>
      </c>
      <c r="K2936" s="40" t="n">
        <f aca="false">1/((1+J2936)^F2936)</f>
        <v>0.99932722812181</v>
      </c>
      <c r="L2936" s="41" t="n">
        <f aca="false">IF(AND(D2936, A2936 &lt;= $G$2), $D$5*$D$2*(A2936-E2936)/365.25, 0)</f>
        <v>0</v>
      </c>
      <c r="M2936" s="41" t="n">
        <f aca="false">IF(A2936&lt;=$G$2, $D$5*$D$2*(A2936-E2936)/365.25, 0)</f>
        <v>0</v>
      </c>
      <c r="N2936" s="42" t="n">
        <f aca="false">(L2936*H2936 + M2936*I2936) * K2936</f>
        <v>0</v>
      </c>
      <c r="O2936" s="43" t="n">
        <f aca="false">IF(A2936&lt;=$G$2, $D$2*(1-$D$3), 0)</f>
        <v>0</v>
      </c>
      <c r="P2936" s="44" t="n">
        <f aca="false">O2936*I2936*K2936</f>
        <v>0</v>
      </c>
    </row>
    <row r="2937" customFormat="false" ht="15" hidden="false" customHeight="false" outlineLevel="0" collapsed="false">
      <c r="A2937" s="4" t="n">
        <f aca="false">WORKDAY(A2936, 1)</f>
        <v>47994</v>
      </c>
      <c r="B2937" s="33" t="n">
        <f aca="false">DATE(2000, MONTH(A2937), DAY(A2937))</f>
        <v>36672</v>
      </c>
      <c r="C2937" s="33" t="n">
        <f aca="false">VLOOKUP(B2937, $R$9:$S$13, 2)</f>
        <v>36697</v>
      </c>
      <c r="D2937" s="34" t="n">
        <f aca="false">IF(OR(C2937=B2937, AND(C2937&lt;&gt;C2936, C2936&gt;B2936)), 1, 0)</f>
        <v>0</v>
      </c>
      <c r="E2937" s="4" t="n">
        <f aca="false" t="array" ref="E2937:E2937">INDEX($A$9:A2936, MAX(IF($D$9:D2936=1, ROW(D$9:$D2936)-ROW($D$9)+1, 0)))</f>
        <v>47927</v>
      </c>
      <c r="F2937" s="36" t="n">
        <f aca="false">(A2937-$A$2)/365.25</f>
        <v>11.2251882272416</v>
      </c>
      <c r="G2937" s="37" t="n">
        <f aca="false">INDEX('Default Prob'!$P$5:$P$14,MIN(1+_xlfn.IFNA(MATCH(F2937,'Default Prob'!$F$5:$F$14,1),0),COUNT('Default Prob'!$P$5:$P$14)))</f>
        <v>0.0473961358254833</v>
      </c>
      <c r="H2937" s="37" t="n">
        <f aca="false">H2936*EXP(-G2936*(F2937-F2936))</f>
        <v>0.627807819741591</v>
      </c>
      <c r="I2937" s="38" t="n">
        <f aca="false">H2936-H2937</f>
        <v>0.000244447287468863</v>
      </c>
      <c r="J2937" s="39" t="n">
        <f aca="false">INDEX('Default Prob'!$C$3:$C$20, _xlfn.IFNA(MATCH(F2937, 'Default Prob'!$B$3:$B$20, 1), 1))</f>
        <v>6E-005</v>
      </c>
      <c r="K2937" s="40" t="n">
        <f aca="false">1/((1+J2937)^F2937)</f>
        <v>0.999326735655114</v>
      </c>
      <c r="L2937" s="41" t="n">
        <f aca="false">IF(AND(D2937, A2937 &lt;= $G$2), $D$5*$D$2*(A2937-E2937)/365.25, 0)</f>
        <v>0</v>
      </c>
      <c r="M2937" s="41" t="n">
        <f aca="false">IF(A2937&lt;=$G$2, $D$5*$D$2*(A2937-E2937)/365.25, 0)</f>
        <v>0</v>
      </c>
      <c r="N2937" s="42" t="n">
        <f aca="false">(L2937*H2937 + M2937*I2937) * K2937</f>
        <v>0</v>
      </c>
      <c r="O2937" s="43" t="n">
        <f aca="false">IF(A2937&lt;=$G$2, $D$2*(1-$D$3), 0)</f>
        <v>0</v>
      </c>
      <c r="P2937" s="44" t="n">
        <f aca="false">O2937*I2937*K2937</f>
        <v>0</v>
      </c>
    </row>
    <row r="2938" customFormat="false" ht="15" hidden="false" customHeight="false" outlineLevel="0" collapsed="false">
      <c r="A2938" s="4" t="n">
        <f aca="false">WORKDAY(A2937, 1)</f>
        <v>47995</v>
      </c>
      <c r="B2938" s="33" t="n">
        <f aca="false">DATE(2000, MONTH(A2938), DAY(A2938))</f>
        <v>36673</v>
      </c>
      <c r="C2938" s="33" t="n">
        <f aca="false">VLOOKUP(B2938, $R$9:$S$13, 2)</f>
        <v>36697</v>
      </c>
      <c r="D2938" s="34" t="n">
        <f aca="false">IF(OR(C2938=B2938, AND(C2938&lt;&gt;C2937, C2937&gt;B2937)), 1, 0)</f>
        <v>0</v>
      </c>
      <c r="E2938" s="4" t="n">
        <f aca="false" t="array" ref="E2938:E2938">INDEX($A$9:A2937, MAX(IF($D$9:D2937=1, ROW(D$9:$D2937)-ROW($D$9)+1, 0)))</f>
        <v>47927</v>
      </c>
      <c r="F2938" s="36" t="n">
        <f aca="false">(A2938-$A$2)/365.25</f>
        <v>11.2279260780287</v>
      </c>
      <c r="G2938" s="37" t="n">
        <f aca="false">INDEX('Default Prob'!$P$5:$P$14,MIN(1+_xlfn.IFNA(MATCH(F2938,'Default Prob'!$F$5:$F$14,1),0),COUNT('Default Prob'!$P$5:$P$14)))</f>
        <v>0.0473961358254833</v>
      </c>
      <c r="H2938" s="37" t="n">
        <f aca="false">H2937*EXP(-G2937*(F2938-F2937))</f>
        <v>0.627726358457046</v>
      </c>
      <c r="I2938" s="38" t="n">
        <f aca="false">H2937-H2938</f>
        <v>8.14612845447815E-005</v>
      </c>
      <c r="J2938" s="39" t="n">
        <f aca="false">INDEX('Default Prob'!$C$3:$C$20, _xlfn.IFNA(MATCH(F2938, 'Default Prob'!$B$3:$B$20, 1), 1))</f>
        <v>6E-005</v>
      </c>
      <c r="K2938" s="40" t="n">
        <f aca="false">1/((1+J2938)^F2938)</f>
        <v>0.999326571499603</v>
      </c>
      <c r="L2938" s="41" t="n">
        <f aca="false">IF(AND(D2938, A2938 &lt;= $G$2), $D$5*$D$2*(A2938-E2938)/365.25, 0)</f>
        <v>0</v>
      </c>
      <c r="M2938" s="41" t="n">
        <f aca="false">IF(A2938&lt;=$G$2, $D$5*$D$2*(A2938-E2938)/365.25, 0)</f>
        <v>0</v>
      </c>
      <c r="N2938" s="42" t="n">
        <f aca="false">(L2938*H2938 + M2938*I2938) * K2938</f>
        <v>0</v>
      </c>
      <c r="O2938" s="43" t="n">
        <f aca="false">IF(A2938&lt;=$G$2, $D$2*(1-$D$3), 0)</f>
        <v>0</v>
      </c>
      <c r="P2938" s="44" t="n">
        <f aca="false">O2938*I2938*K2938</f>
        <v>0</v>
      </c>
    </row>
    <row r="2939" customFormat="false" ht="15" hidden="false" customHeight="false" outlineLevel="0" collapsed="false">
      <c r="A2939" s="4" t="n">
        <f aca="false">WORKDAY(A2938, 1)</f>
        <v>47996</v>
      </c>
      <c r="B2939" s="33" t="n">
        <f aca="false">DATE(2000, MONTH(A2939), DAY(A2939))</f>
        <v>36674</v>
      </c>
      <c r="C2939" s="33" t="n">
        <f aca="false">VLOOKUP(B2939, $R$9:$S$13, 2)</f>
        <v>36697</v>
      </c>
      <c r="D2939" s="34" t="n">
        <f aca="false">IF(OR(C2939=B2939, AND(C2939&lt;&gt;C2938, C2938&gt;B2938)), 1, 0)</f>
        <v>0</v>
      </c>
      <c r="E2939" s="4" t="n">
        <f aca="false" t="array" ref="E2939:E2939">INDEX($A$9:A2938, MAX(IF($D$9:D2938=1, ROW(D$9:$D2938)-ROW($D$9)+1, 0)))</f>
        <v>47927</v>
      </c>
      <c r="F2939" s="36" t="n">
        <f aca="false">(A2939-$A$2)/365.25</f>
        <v>11.2306639288159</v>
      </c>
      <c r="G2939" s="37" t="n">
        <f aca="false">INDEX('Default Prob'!$P$5:$P$14,MIN(1+_xlfn.IFNA(MATCH(F2939,'Default Prob'!$F$5:$F$14,1),0),COUNT('Default Prob'!$P$5:$P$14)))</f>
        <v>0.0473961358254833</v>
      </c>
      <c r="H2939" s="37" t="n">
        <f aca="false">H2938*EXP(-G2938*(F2939-F2938))</f>
        <v>0.627644907742521</v>
      </c>
      <c r="I2939" s="38" t="n">
        <f aca="false">H2938-H2939</f>
        <v>8.14507145252552E-005</v>
      </c>
      <c r="J2939" s="39" t="n">
        <f aca="false">INDEX('Default Prob'!$C$3:$C$20, _xlfn.IFNA(MATCH(F2939, 'Default Prob'!$B$3:$B$20, 1), 1))</f>
        <v>6E-005</v>
      </c>
      <c r="K2939" s="40" t="n">
        <f aca="false">1/((1+J2939)^F2939)</f>
        <v>0.999326407344118</v>
      </c>
      <c r="L2939" s="41" t="n">
        <f aca="false">IF(AND(D2939, A2939 &lt;= $G$2), $D$5*$D$2*(A2939-E2939)/365.25, 0)</f>
        <v>0</v>
      </c>
      <c r="M2939" s="41" t="n">
        <f aca="false">IF(A2939&lt;=$G$2, $D$5*$D$2*(A2939-E2939)/365.25, 0)</f>
        <v>0</v>
      </c>
      <c r="N2939" s="42" t="n">
        <f aca="false">(L2939*H2939 + M2939*I2939) * K2939</f>
        <v>0</v>
      </c>
      <c r="O2939" s="43" t="n">
        <f aca="false">IF(A2939&lt;=$G$2, $D$2*(1-$D$3), 0)</f>
        <v>0</v>
      </c>
      <c r="P2939" s="44" t="n">
        <f aca="false">O2939*I2939*K2939</f>
        <v>0</v>
      </c>
    </row>
    <row r="2940" customFormat="false" ht="15" hidden="false" customHeight="false" outlineLevel="0" collapsed="false">
      <c r="A2940" s="4" t="n">
        <f aca="false">WORKDAY(A2939, 1)</f>
        <v>47997</v>
      </c>
      <c r="B2940" s="33" t="n">
        <f aca="false">DATE(2000, MONTH(A2940), DAY(A2940))</f>
        <v>36675</v>
      </c>
      <c r="C2940" s="33" t="n">
        <f aca="false">VLOOKUP(B2940, $R$9:$S$13, 2)</f>
        <v>36697</v>
      </c>
      <c r="D2940" s="34" t="n">
        <f aca="false">IF(OR(C2940=B2940, AND(C2940&lt;&gt;C2939, C2939&gt;B2939)), 1, 0)</f>
        <v>0</v>
      </c>
      <c r="E2940" s="4" t="n">
        <f aca="false" t="array" ref="E2940:E2940">INDEX($A$9:A2939, MAX(IF($D$9:D2939=1, ROW(D$9:$D2939)-ROW($D$9)+1, 0)))</f>
        <v>47927</v>
      </c>
      <c r="F2940" s="36" t="n">
        <f aca="false">(A2940-$A$2)/365.25</f>
        <v>11.233401779603</v>
      </c>
      <c r="G2940" s="37" t="n">
        <f aca="false">INDEX('Default Prob'!$P$5:$P$14,MIN(1+_xlfn.IFNA(MATCH(F2940,'Default Prob'!$F$5:$F$14,1),0),COUNT('Default Prob'!$P$5:$P$14)))</f>
        <v>0.0473961358254833</v>
      </c>
      <c r="H2940" s="37" t="n">
        <f aca="false">H2939*EXP(-G2939*(F2940-F2939))</f>
        <v>0.627563467596643</v>
      </c>
      <c r="I2940" s="38" t="n">
        <f aca="false">H2939-H2940</f>
        <v>8.14401458772984E-005</v>
      </c>
      <c r="J2940" s="39" t="n">
        <f aca="false">INDEX('Default Prob'!$C$3:$C$20, _xlfn.IFNA(MATCH(F2940, 'Default Prob'!$B$3:$B$20, 1), 1))</f>
        <v>6E-005</v>
      </c>
      <c r="K2940" s="40" t="n">
        <f aca="false">1/((1+J2940)^F2940)</f>
        <v>0.999326243188661</v>
      </c>
      <c r="L2940" s="41" t="n">
        <f aca="false">IF(AND(D2940, A2940 &lt;= $G$2), $D$5*$D$2*(A2940-E2940)/365.25, 0)</f>
        <v>0</v>
      </c>
      <c r="M2940" s="41" t="n">
        <f aca="false">IF(A2940&lt;=$G$2, $D$5*$D$2*(A2940-E2940)/365.25, 0)</f>
        <v>0</v>
      </c>
      <c r="N2940" s="42" t="n">
        <f aca="false">(L2940*H2940 + M2940*I2940) * K2940</f>
        <v>0</v>
      </c>
      <c r="O2940" s="43" t="n">
        <f aca="false">IF(A2940&lt;=$G$2, $D$2*(1-$D$3), 0)</f>
        <v>0</v>
      </c>
      <c r="P2940" s="44" t="n">
        <f aca="false">O2940*I2940*K2940</f>
        <v>0</v>
      </c>
    </row>
    <row r="2941" customFormat="false" ht="15" hidden="false" customHeight="false" outlineLevel="0" collapsed="false">
      <c r="A2941" s="4" t="n">
        <f aca="false">WORKDAY(A2940, 1)</f>
        <v>47998</v>
      </c>
      <c r="B2941" s="33" t="n">
        <f aca="false">DATE(2000, MONTH(A2941), DAY(A2941))</f>
        <v>36676</v>
      </c>
      <c r="C2941" s="33" t="n">
        <f aca="false">VLOOKUP(B2941, $R$9:$S$13, 2)</f>
        <v>36697</v>
      </c>
      <c r="D2941" s="34" t="n">
        <f aca="false">IF(OR(C2941=B2941, AND(C2941&lt;&gt;C2940, C2940&gt;B2940)), 1, 0)</f>
        <v>0</v>
      </c>
      <c r="E2941" s="4" t="n">
        <f aca="false" t="array" ref="E2941:E2941">INDEX($A$9:A2940, MAX(IF($D$9:D2940=1, ROW(D$9:$D2940)-ROW($D$9)+1, 0)))</f>
        <v>47927</v>
      </c>
      <c r="F2941" s="36" t="n">
        <f aca="false">(A2941-$A$2)/365.25</f>
        <v>11.2361396303901</v>
      </c>
      <c r="G2941" s="37" t="n">
        <f aca="false">INDEX('Default Prob'!$P$5:$P$14,MIN(1+_xlfn.IFNA(MATCH(F2941,'Default Prob'!$F$5:$F$14,1),0),COUNT('Default Prob'!$P$5:$P$14)))</f>
        <v>0.0473961358254833</v>
      </c>
      <c r="H2941" s="37" t="n">
        <f aca="false">H2940*EXP(-G2940*(F2941-F2940))</f>
        <v>0.627482038018043</v>
      </c>
      <c r="I2941" s="38" t="n">
        <f aca="false">H2940-H2941</f>
        <v>8.14295786005781E-005</v>
      </c>
      <c r="J2941" s="39" t="n">
        <f aca="false">INDEX('Default Prob'!$C$3:$C$20, _xlfn.IFNA(MATCH(F2941, 'Default Prob'!$B$3:$B$20, 1), 1))</f>
        <v>6E-005</v>
      </c>
      <c r="K2941" s="40" t="n">
        <f aca="false">1/((1+J2941)^F2941)</f>
        <v>0.999326079033231</v>
      </c>
      <c r="L2941" s="41" t="n">
        <f aca="false">IF(AND(D2941, A2941 &lt;= $G$2), $D$5*$D$2*(A2941-E2941)/365.25, 0)</f>
        <v>0</v>
      </c>
      <c r="M2941" s="41" t="n">
        <f aca="false">IF(A2941&lt;=$G$2, $D$5*$D$2*(A2941-E2941)/365.25, 0)</f>
        <v>0</v>
      </c>
      <c r="N2941" s="42" t="n">
        <f aca="false">(L2941*H2941 + M2941*I2941) * K2941</f>
        <v>0</v>
      </c>
      <c r="O2941" s="43" t="n">
        <f aca="false">IF(A2941&lt;=$G$2, $D$2*(1-$D$3), 0)</f>
        <v>0</v>
      </c>
      <c r="P2941" s="44" t="n">
        <f aca="false">O2941*I2941*K2941</f>
        <v>0</v>
      </c>
    </row>
    <row r="2942" customFormat="false" ht="15" hidden="false" customHeight="false" outlineLevel="0" collapsed="false">
      <c r="A2942" s="4" t="n">
        <f aca="false">WORKDAY(A2941, 1)</f>
        <v>48001</v>
      </c>
      <c r="B2942" s="33" t="n">
        <f aca="false">DATE(2000, MONTH(A2942), DAY(A2942))</f>
        <v>36679</v>
      </c>
      <c r="C2942" s="33" t="n">
        <f aca="false">VLOOKUP(B2942, $R$9:$S$13, 2)</f>
        <v>36697</v>
      </c>
      <c r="D2942" s="34" t="n">
        <f aca="false">IF(OR(C2942=B2942, AND(C2942&lt;&gt;C2941, C2941&gt;B2941)), 1, 0)</f>
        <v>0</v>
      </c>
      <c r="E2942" s="4" t="n">
        <f aca="false" t="array" ref="E2942:E2942">INDEX($A$9:A2941, MAX(IF($D$9:D2941=1, ROW(D$9:$D2941)-ROW($D$9)+1, 0)))</f>
        <v>47927</v>
      </c>
      <c r="F2942" s="36" t="n">
        <f aca="false">(A2942-$A$2)/365.25</f>
        <v>11.2443531827515</v>
      </c>
      <c r="G2942" s="37" t="n">
        <f aca="false">INDEX('Default Prob'!$P$5:$P$14,MIN(1+_xlfn.IFNA(MATCH(F2942,'Default Prob'!$F$5:$F$14,1),0),COUNT('Default Prob'!$P$5:$P$14)))</f>
        <v>0.0473961358254833</v>
      </c>
      <c r="H2942" s="37" t="n">
        <f aca="false">H2941*EXP(-G2941*(F2942-F2941))</f>
        <v>0.62723781267219</v>
      </c>
      <c r="I2942" s="38" t="n">
        <f aca="false">H2941-H2942</f>
        <v>0.000244225345853</v>
      </c>
      <c r="J2942" s="39" t="n">
        <f aca="false">INDEX('Default Prob'!$C$3:$C$20, _xlfn.IFNA(MATCH(F2942, 'Default Prob'!$B$3:$B$20, 1), 1))</f>
        <v>6E-005</v>
      </c>
      <c r="K2942" s="40" t="n">
        <f aca="false">1/((1+J2942)^F2942)</f>
        <v>0.999325586567101</v>
      </c>
      <c r="L2942" s="41" t="n">
        <f aca="false">IF(AND(D2942, A2942 &lt;= $G$2), $D$5*$D$2*(A2942-E2942)/365.25, 0)</f>
        <v>0</v>
      </c>
      <c r="M2942" s="41" t="n">
        <f aca="false">IF(A2942&lt;=$G$2, $D$5*$D$2*(A2942-E2942)/365.25, 0)</f>
        <v>0</v>
      </c>
      <c r="N2942" s="42" t="n">
        <f aca="false">(L2942*H2942 + M2942*I2942) * K2942</f>
        <v>0</v>
      </c>
      <c r="O2942" s="43" t="n">
        <f aca="false">IF(A2942&lt;=$G$2, $D$2*(1-$D$3), 0)</f>
        <v>0</v>
      </c>
      <c r="P2942" s="44" t="n">
        <f aca="false">O2942*I2942*K2942</f>
        <v>0</v>
      </c>
    </row>
    <row r="2943" customFormat="false" ht="15" hidden="false" customHeight="false" outlineLevel="0" collapsed="false">
      <c r="A2943" s="4" t="n">
        <f aca="false">WORKDAY(A2942, 1)</f>
        <v>48002</v>
      </c>
      <c r="B2943" s="33" t="n">
        <f aca="false">DATE(2000, MONTH(A2943), DAY(A2943))</f>
        <v>36680</v>
      </c>
      <c r="C2943" s="33" t="n">
        <f aca="false">VLOOKUP(B2943, $R$9:$S$13, 2)</f>
        <v>36697</v>
      </c>
      <c r="D2943" s="34" t="n">
        <f aca="false">IF(OR(C2943=B2943, AND(C2943&lt;&gt;C2942, C2942&gt;B2942)), 1, 0)</f>
        <v>0</v>
      </c>
      <c r="E2943" s="4" t="n">
        <f aca="false" t="array" ref="E2943:E2943">INDEX($A$9:A2942, MAX(IF($D$9:D2942=1, ROW(D$9:$D2942)-ROW($D$9)+1, 0)))</f>
        <v>47927</v>
      </c>
      <c r="F2943" s="36" t="n">
        <f aca="false">(A2943-$A$2)/365.25</f>
        <v>11.2470910335387</v>
      </c>
      <c r="G2943" s="37" t="n">
        <f aca="false">INDEX('Default Prob'!$P$5:$P$14,MIN(1+_xlfn.IFNA(MATCH(F2943,'Default Prob'!$F$5:$F$14,1),0),COUNT('Default Prob'!$P$5:$P$14)))</f>
        <v>0.0473961358254833</v>
      </c>
      <c r="H2943" s="37" t="n">
        <f aca="false">H2942*EXP(-G2942*(F2943-F2942))</f>
        <v>0.627156425348986</v>
      </c>
      <c r="I2943" s="38" t="n">
        <f aca="false">H2942-H2943</f>
        <v>8.13873232039519E-005</v>
      </c>
      <c r="J2943" s="39" t="n">
        <f aca="false">INDEX('Default Prob'!$C$3:$C$20, _xlfn.IFNA(MATCH(F2943, 'Default Prob'!$B$3:$B$20, 1), 1))</f>
        <v>6E-005</v>
      </c>
      <c r="K2943" s="40" t="n">
        <f aca="false">1/((1+J2943)^F2943)</f>
        <v>0.999325422411779</v>
      </c>
      <c r="L2943" s="41" t="n">
        <f aca="false">IF(AND(D2943, A2943 &lt;= $G$2), $D$5*$D$2*(A2943-E2943)/365.25, 0)</f>
        <v>0</v>
      </c>
      <c r="M2943" s="41" t="n">
        <f aca="false">IF(A2943&lt;=$G$2, $D$5*$D$2*(A2943-E2943)/365.25, 0)</f>
        <v>0</v>
      </c>
      <c r="N2943" s="42" t="n">
        <f aca="false">(L2943*H2943 + M2943*I2943) * K2943</f>
        <v>0</v>
      </c>
      <c r="O2943" s="43" t="n">
        <f aca="false">IF(A2943&lt;=$G$2, $D$2*(1-$D$3), 0)</f>
        <v>0</v>
      </c>
      <c r="P2943" s="44" t="n">
        <f aca="false">O2943*I2943*K2943</f>
        <v>0</v>
      </c>
    </row>
    <row r="2944" customFormat="false" ht="15" hidden="false" customHeight="false" outlineLevel="0" collapsed="false">
      <c r="A2944" s="4" t="n">
        <f aca="false">WORKDAY(A2943, 1)</f>
        <v>48003</v>
      </c>
      <c r="B2944" s="33" t="n">
        <f aca="false">DATE(2000, MONTH(A2944), DAY(A2944))</f>
        <v>36681</v>
      </c>
      <c r="C2944" s="33" t="n">
        <f aca="false">VLOOKUP(B2944, $R$9:$S$13, 2)</f>
        <v>36697</v>
      </c>
      <c r="D2944" s="34" t="n">
        <f aca="false">IF(OR(C2944=B2944, AND(C2944&lt;&gt;C2943, C2943&gt;B2943)), 1, 0)</f>
        <v>0</v>
      </c>
      <c r="E2944" s="4" t="n">
        <f aca="false" t="array" ref="E2944:E2944">INDEX($A$9:A2943, MAX(IF($D$9:D2943=1, ROW(D$9:$D2943)-ROW($D$9)+1, 0)))</f>
        <v>47927</v>
      </c>
      <c r="F2944" s="36" t="n">
        <f aca="false">(A2944-$A$2)/365.25</f>
        <v>11.2498288843258</v>
      </c>
      <c r="G2944" s="37" t="n">
        <f aca="false">INDEX('Default Prob'!$P$5:$P$14,MIN(1+_xlfn.IFNA(MATCH(F2944,'Default Prob'!$F$5:$F$14,1),0),COUNT('Default Prob'!$P$5:$P$14)))</f>
        <v>0.0473961358254833</v>
      </c>
      <c r="H2944" s="37" t="n">
        <f aca="false">H2943*EXP(-G2943*(F2944-F2943))</f>
        <v>0.627075048586204</v>
      </c>
      <c r="I2944" s="38" t="n">
        <f aca="false">H2943-H2944</f>
        <v>8.13767627814155E-005</v>
      </c>
      <c r="J2944" s="39" t="n">
        <f aca="false">INDEX('Default Prob'!$C$3:$C$20, _xlfn.IFNA(MATCH(F2944, 'Default Prob'!$B$3:$B$20, 1), 1))</f>
        <v>6E-005</v>
      </c>
      <c r="K2944" s="40" t="n">
        <f aca="false">1/((1+J2944)^F2944)</f>
        <v>0.999325258256483</v>
      </c>
      <c r="L2944" s="41" t="n">
        <f aca="false">IF(AND(D2944, A2944 &lt;= $G$2), $D$5*$D$2*(A2944-E2944)/365.25, 0)</f>
        <v>0</v>
      </c>
      <c r="M2944" s="41" t="n">
        <f aca="false">IF(A2944&lt;=$G$2, $D$5*$D$2*(A2944-E2944)/365.25, 0)</f>
        <v>0</v>
      </c>
      <c r="N2944" s="42" t="n">
        <f aca="false">(L2944*H2944 + M2944*I2944) * K2944</f>
        <v>0</v>
      </c>
      <c r="O2944" s="43" t="n">
        <f aca="false">IF(A2944&lt;=$G$2, $D$2*(1-$D$3), 0)</f>
        <v>0</v>
      </c>
      <c r="P2944" s="44" t="n">
        <f aca="false">O2944*I2944*K2944</f>
        <v>0</v>
      </c>
    </row>
    <row r="2945" customFormat="false" ht="15" hidden="false" customHeight="false" outlineLevel="0" collapsed="false">
      <c r="A2945" s="4" t="n">
        <f aca="false">WORKDAY(A2944, 1)</f>
        <v>48004</v>
      </c>
      <c r="B2945" s="33" t="n">
        <f aca="false">DATE(2000, MONTH(A2945), DAY(A2945))</f>
        <v>36682</v>
      </c>
      <c r="C2945" s="33" t="n">
        <f aca="false">VLOOKUP(B2945, $R$9:$S$13, 2)</f>
        <v>36697</v>
      </c>
      <c r="D2945" s="34" t="n">
        <f aca="false">IF(OR(C2945=B2945, AND(C2945&lt;&gt;C2944, C2944&gt;B2944)), 1, 0)</f>
        <v>0</v>
      </c>
      <c r="E2945" s="4" t="n">
        <f aca="false" t="array" ref="E2945:E2945">INDEX($A$9:A2944, MAX(IF($D$9:D2944=1, ROW(D$9:$D2944)-ROW($D$9)+1, 0)))</f>
        <v>47927</v>
      </c>
      <c r="F2945" s="36" t="n">
        <f aca="false">(A2945-$A$2)/365.25</f>
        <v>11.2525667351129</v>
      </c>
      <c r="G2945" s="37" t="n">
        <f aca="false">INDEX('Default Prob'!$P$5:$P$14,MIN(1+_xlfn.IFNA(MATCH(F2945,'Default Prob'!$F$5:$F$14,1),0),COUNT('Default Prob'!$P$5:$P$14)))</f>
        <v>0.0473961358254833</v>
      </c>
      <c r="H2945" s="37" t="n">
        <f aca="false">H2944*EXP(-G2944*(F2945-F2944))</f>
        <v>0.626993682382475</v>
      </c>
      <c r="I2945" s="38" t="n">
        <f aca="false">H2944-H2945</f>
        <v>8.13662037290053E-005</v>
      </c>
      <c r="J2945" s="39" t="n">
        <f aca="false">INDEX('Default Prob'!$C$3:$C$20, _xlfn.IFNA(MATCH(F2945, 'Default Prob'!$B$3:$B$20, 1), 1))</f>
        <v>6E-005</v>
      </c>
      <c r="K2945" s="40" t="n">
        <f aca="false">1/((1+J2945)^F2945)</f>
        <v>0.999325094101215</v>
      </c>
      <c r="L2945" s="41" t="n">
        <f aca="false">IF(AND(D2945, A2945 &lt;= $G$2), $D$5*$D$2*(A2945-E2945)/365.25, 0)</f>
        <v>0</v>
      </c>
      <c r="M2945" s="41" t="n">
        <f aca="false">IF(A2945&lt;=$G$2, $D$5*$D$2*(A2945-E2945)/365.25, 0)</f>
        <v>0</v>
      </c>
      <c r="N2945" s="42" t="n">
        <f aca="false">(L2945*H2945 + M2945*I2945) * K2945</f>
        <v>0</v>
      </c>
      <c r="O2945" s="43" t="n">
        <f aca="false">IF(A2945&lt;=$G$2, $D$2*(1-$D$3), 0)</f>
        <v>0</v>
      </c>
      <c r="P2945" s="44" t="n">
        <f aca="false">O2945*I2945*K2945</f>
        <v>0</v>
      </c>
    </row>
    <row r="2946" customFormat="false" ht="15" hidden="false" customHeight="false" outlineLevel="0" collapsed="false">
      <c r="A2946" s="4" t="n">
        <f aca="false">WORKDAY(A2945, 1)</f>
        <v>48005</v>
      </c>
      <c r="B2946" s="33" t="n">
        <f aca="false">DATE(2000, MONTH(A2946), DAY(A2946))</f>
        <v>36683</v>
      </c>
      <c r="C2946" s="33" t="n">
        <f aca="false">VLOOKUP(B2946, $R$9:$S$13, 2)</f>
        <v>36697</v>
      </c>
      <c r="D2946" s="34" t="n">
        <f aca="false">IF(OR(C2946=B2946, AND(C2946&lt;&gt;C2945, C2945&gt;B2945)), 1, 0)</f>
        <v>0</v>
      </c>
      <c r="E2946" s="4" t="n">
        <f aca="false" t="array" ref="E2946:E2946">INDEX($A$9:A2945, MAX(IF($D$9:D2945=1, ROW(D$9:$D2945)-ROW($D$9)+1, 0)))</f>
        <v>47927</v>
      </c>
      <c r="F2946" s="36" t="n">
        <f aca="false">(A2946-$A$2)/365.25</f>
        <v>11.2553045859001</v>
      </c>
      <c r="G2946" s="37" t="n">
        <f aca="false">INDEX('Default Prob'!$P$5:$P$14,MIN(1+_xlfn.IFNA(MATCH(F2946,'Default Prob'!$F$5:$F$14,1),0),COUNT('Default Prob'!$P$5:$P$14)))</f>
        <v>0.0473961358254833</v>
      </c>
      <c r="H2946" s="37" t="n">
        <f aca="false">H2945*EXP(-G2945*(F2946-F2945))</f>
        <v>0.626912326736429</v>
      </c>
      <c r="I2946" s="38" t="n">
        <f aca="false">H2945-H2946</f>
        <v>8.13556460468323E-005</v>
      </c>
      <c r="J2946" s="39" t="n">
        <f aca="false">INDEX('Default Prob'!$C$3:$C$20, _xlfn.IFNA(MATCH(F2946, 'Default Prob'!$B$3:$B$20, 1), 1))</f>
        <v>6E-005</v>
      </c>
      <c r="K2946" s="40" t="n">
        <f aca="false">1/((1+J2946)^F2946)</f>
        <v>0.999324929945973</v>
      </c>
      <c r="L2946" s="41" t="n">
        <f aca="false">IF(AND(D2946, A2946 &lt;= $G$2), $D$5*$D$2*(A2946-E2946)/365.25, 0)</f>
        <v>0</v>
      </c>
      <c r="M2946" s="41" t="n">
        <f aca="false">IF(A2946&lt;=$G$2, $D$5*$D$2*(A2946-E2946)/365.25, 0)</f>
        <v>0</v>
      </c>
      <c r="N2946" s="42" t="n">
        <f aca="false">(L2946*H2946 + M2946*I2946) * K2946</f>
        <v>0</v>
      </c>
      <c r="O2946" s="43" t="n">
        <f aca="false">IF(A2946&lt;=$G$2, $D$2*(1-$D$3), 0)</f>
        <v>0</v>
      </c>
      <c r="P2946" s="44" t="n">
        <f aca="false">O2946*I2946*K2946</f>
        <v>0</v>
      </c>
    </row>
    <row r="2947" customFormat="false" ht="15" hidden="false" customHeight="false" outlineLevel="0" collapsed="false">
      <c r="A2947" s="4" t="n">
        <f aca="false">WORKDAY(A2946, 1)</f>
        <v>48008</v>
      </c>
      <c r="B2947" s="33" t="n">
        <f aca="false">DATE(2000, MONTH(A2947), DAY(A2947))</f>
        <v>36686</v>
      </c>
      <c r="C2947" s="33" t="n">
        <f aca="false">VLOOKUP(B2947, $R$9:$S$13, 2)</f>
        <v>36697</v>
      </c>
      <c r="D2947" s="34" t="n">
        <f aca="false">IF(OR(C2947=B2947, AND(C2947&lt;&gt;C2946, C2946&gt;B2946)), 1, 0)</f>
        <v>0</v>
      </c>
      <c r="E2947" s="4" t="n">
        <f aca="false" t="array" ref="E2947:E2947">INDEX($A$9:A2946, MAX(IF($D$9:D2946=1, ROW(D$9:$D2946)-ROW($D$9)+1, 0)))</f>
        <v>47927</v>
      </c>
      <c r="F2947" s="36" t="n">
        <f aca="false">(A2947-$A$2)/365.25</f>
        <v>11.2635181382615</v>
      </c>
      <c r="G2947" s="37" t="n">
        <f aca="false">INDEX('Default Prob'!$P$5:$P$14,MIN(1+_xlfn.IFNA(MATCH(F2947,'Default Prob'!$F$5:$F$14,1),0),COUNT('Default Prob'!$P$5:$P$14)))</f>
        <v>0.0473961358254833</v>
      </c>
      <c r="H2947" s="37" t="n">
        <f aca="false">H2946*EXP(-G2946*(F2947-F2946))</f>
        <v>0.626668323130683</v>
      </c>
      <c r="I2947" s="38" t="n">
        <f aca="false">H2946-H2947</f>
        <v>0.000244003605745169</v>
      </c>
      <c r="J2947" s="39" t="n">
        <f aca="false">INDEX('Default Prob'!$C$3:$C$20, _xlfn.IFNA(MATCH(F2947, 'Default Prob'!$B$3:$B$20, 1), 1))</f>
        <v>6E-005</v>
      </c>
      <c r="K2947" s="40" t="n">
        <f aca="false">1/((1+J2947)^F2947)</f>
        <v>0.99932443748041</v>
      </c>
      <c r="L2947" s="41" t="n">
        <f aca="false">IF(AND(D2947, A2947 &lt;= $G$2), $D$5*$D$2*(A2947-E2947)/365.25, 0)</f>
        <v>0</v>
      </c>
      <c r="M2947" s="41" t="n">
        <f aca="false">IF(A2947&lt;=$G$2, $D$5*$D$2*(A2947-E2947)/365.25, 0)</f>
        <v>0</v>
      </c>
      <c r="N2947" s="42" t="n">
        <f aca="false">(L2947*H2947 + M2947*I2947) * K2947</f>
        <v>0</v>
      </c>
      <c r="O2947" s="43" t="n">
        <f aca="false">IF(A2947&lt;=$G$2, $D$2*(1-$D$3), 0)</f>
        <v>0</v>
      </c>
      <c r="P2947" s="44" t="n">
        <f aca="false">O2947*I2947*K2947</f>
        <v>0</v>
      </c>
    </row>
    <row r="2948" customFormat="false" ht="15" hidden="false" customHeight="false" outlineLevel="0" collapsed="false">
      <c r="A2948" s="4" t="n">
        <f aca="false">WORKDAY(A2947, 1)</f>
        <v>48009</v>
      </c>
      <c r="B2948" s="33" t="n">
        <f aca="false">DATE(2000, MONTH(A2948), DAY(A2948))</f>
        <v>36687</v>
      </c>
      <c r="C2948" s="33" t="n">
        <f aca="false">VLOOKUP(B2948, $R$9:$S$13, 2)</f>
        <v>36697</v>
      </c>
      <c r="D2948" s="34" t="n">
        <f aca="false">IF(OR(C2948=B2948, AND(C2948&lt;&gt;C2947, C2947&gt;B2947)), 1, 0)</f>
        <v>0</v>
      </c>
      <c r="E2948" s="4" t="n">
        <f aca="false" t="array" ref="E2948:E2948">INDEX($A$9:A2947, MAX(IF($D$9:D2947=1, ROW(D$9:$D2947)-ROW($D$9)+1, 0)))</f>
        <v>47927</v>
      </c>
      <c r="F2948" s="36" t="n">
        <f aca="false">(A2948-$A$2)/365.25</f>
        <v>11.2662559890486</v>
      </c>
      <c r="G2948" s="37" t="n">
        <f aca="false">INDEX('Default Prob'!$P$5:$P$14,MIN(1+_xlfn.IFNA(MATCH(F2948,'Default Prob'!$F$5:$F$14,1),0),COUNT('Default Prob'!$P$5:$P$14)))</f>
        <v>0.0473961358254833</v>
      </c>
      <c r="H2948" s="37" t="n">
        <f aca="false">H2947*EXP(-G2947*(F2948-F2947))</f>
        <v>0.626587009701668</v>
      </c>
      <c r="I2948" s="38" t="n">
        <f aca="false">H2947-H2948</f>
        <v>8.1313429015184E-005</v>
      </c>
      <c r="J2948" s="39" t="n">
        <f aca="false">INDEX('Default Prob'!$C$3:$C$20, _xlfn.IFNA(MATCH(F2948, 'Default Prob'!$B$3:$B$20, 1), 1))</f>
        <v>6E-005</v>
      </c>
      <c r="K2948" s="40" t="n">
        <f aca="false">1/((1+J2948)^F2948)</f>
        <v>0.999324273325276</v>
      </c>
      <c r="L2948" s="41" t="n">
        <f aca="false">IF(AND(D2948, A2948 &lt;= $G$2), $D$5*$D$2*(A2948-E2948)/365.25, 0)</f>
        <v>0</v>
      </c>
      <c r="M2948" s="41" t="n">
        <f aca="false">IF(A2948&lt;=$G$2, $D$5*$D$2*(A2948-E2948)/365.25, 0)</f>
        <v>0</v>
      </c>
      <c r="N2948" s="42" t="n">
        <f aca="false">(L2948*H2948 + M2948*I2948) * K2948</f>
        <v>0</v>
      </c>
      <c r="O2948" s="43" t="n">
        <f aca="false">IF(A2948&lt;=$G$2, $D$2*(1-$D$3), 0)</f>
        <v>0</v>
      </c>
      <c r="P2948" s="44" t="n">
        <f aca="false">O2948*I2948*K2948</f>
        <v>0</v>
      </c>
    </row>
    <row r="2949" customFormat="false" ht="15" hidden="false" customHeight="false" outlineLevel="0" collapsed="false">
      <c r="A2949" s="4" t="n">
        <f aca="false">WORKDAY(A2948, 1)</f>
        <v>48010</v>
      </c>
      <c r="B2949" s="33" t="n">
        <f aca="false">DATE(2000, MONTH(A2949), DAY(A2949))</f>
        <v>36688</v>
      </c>
      <c r="C2949" s="33" t="n">
        <f aca="false">VLOOKUP(B2949, $R$9:$S$13, 2)</f>
        <v>36697</v>
      </c>
      <c r="D2949" s="34" t="n">
        <f aca="false">IF(OR(C2949=B2949, AND(C2949&lt;&gt;C2948, C2948&gt;B2948)), 1, 0)</f>
        <v>0</v>
      </c>
      <c r="E2949" s="4" t="n">
        <f aca="false" t="array" ref="E2949:E2949">INDEX($A$9:A2948, MAX(IF($D$9:D2948=1, ROW(D$9:$D2948)-ROW($D$9)+1, 0)))</f>
        <v>47927</v>
      </c>
      <c r="F2949" s="36" t="n">
        <f aca="false">(A2949-$A$2)/365.25</f>
        <v>11.2689938398357</v>
      </c>
      <c r="G2949" s="37" t="n">
        <f aca="false">INDEX('Default Prob'!$P$5:$P$14,MIN(1+_xlfn.IFNA(MATCH(F2949,'Default Prob'!$F$5:$F$14,1),0),COUNT('Default Prob'!$P$5:$P$14)))</f>
        <v>0.0473961358254833</v>
      </c>
      <c r="H2949" s="37" t="n">
        <f aca="false">H2948*EXP(-G2948*(F2949-F2948))</f>
        <v>0.626505706823488</v>
      </c>
      <c r="I2949" s="38" t="n">
        <f aca="false">H2948-H2949</f>
        <v>8.13028781806446E-005</v>
      </c>
      <c r="J2949" s="39" t="n">
        <f aca="false">INDEX('Default Prob'!$C$3:$C$20, _xlfn.IFNA(MATCH(F2949, 'Default Prob'!$B$3:$B$20, 1), 1))</f>
        <v>6E-005</v>
      </c>
      <c r="K2949" s="40" t="n">
        <f aca="false">1/((1+J2949)^F2949)</f>
        <v>0.999324109170169</v>
      </c>
      <c r="L2949" s="41" t="n">
        <f aca="false">IF(AND(D2949, A2949 &lt;= $G$2), $D$5*$D$2*(A2949-E2949)/365.25, 0)</f>
        <v>0</v>
      </c>
      <c r="M2949" s="41" t="n">
        <f aca="false">IF(A2949&lt;=$G$2, $D$5*$D$2*(A2949-E2949)/365.25, 0)</f>
        <v>0</v>
      </c>
      <c r="N2949" s="42" t="n">
        <f aca="false">(L2949*H2949 + M2949*I2949) * K2949</f>
        <v>0</v>
      </c>
      <c r="O2949" s="43" t="n">
        <f aca="false">IF(A2949&lt;=$G$2, $D$2*(1-$D$3), 0)</f>
        <v>0</v>
      </c>
      <c r="P2949" s="44" t="n">
        <f aca="false">O2949*I2949*K2949</f>
        <v>0</v>
      </c>
    </row>
    <row r="2950" customFormat="false" ht="15" hidden="false" customHeight="false" outlineLevel="0" collapsed="false">
      <c r="A2950" s="4" t="n">
        <f aca="false">WORKDAY(A2949, 1)</f>
        <v>48011</v>
      </c>
      <c r="B2950" s="33" t="n">
        <f aca="false">DATE(2000, MONTH(A2950), DAY(A2950))</f>
        <v>36689</v>
      </c>
      <c r="C2950" s="33" t="n">
        <f aca="false">VLOOKUP(B2950, $R$9:$S$13, 2)</f>
        <v>36697</v>
      </c>
      <c r="D2950" s="34" t="n">
        <f aca="false">IF(OR(C2950=B2950, AND(C2950&lt;&gt;C2949, C2949&gt;B2949)), 1, 0)</f>
        <v>0</v>
      </c>
      <c r="E2950" s="4" t="n">
        <f aca="false" t="array" ref="E2950:E2950">INDEX($A$9:A2949, MAX(IF($D$9:D2949=1, ROW(D$9:$D2949)-ROW($D$9)+1, 0)))</f>
        <v>47927</v>
      </c>
      <c r="F2950" s="36" t="n">
        <f aca="false">(A2950-$A$2)/365.25</f>
        <v>11.2717316906229</v>
      </c>
      <c r="G2950" s="37" t="n">
        <f aca="false">INDEX('Default Prob'!$P$5:$P$14,MIN(1+_xlfn.IFNA(MATCH(F2950,'Default Prob'!$F$5:$F$14,1),0),COUNT('Default Prob'!$P$5:$P$14)))</f>
        <v>0.0473961358254833</v>
      </c>
      <c r="H2950" s="37" t="n">
        <f aca="false">H2949*EXP(-G2949*(F2950-F2949))</f>
        <v>0.626424414494772</v>
      </c>
      <c r="I2950" s="38" t="n">
        <f aca="false">H2949-H2950</f>
        <v>8.12923287152323E-005</v>
      </c>
      <c r="J2950" s="39" t="n">
        <f aca="false">INDEX('Default Prob'!$C$3:$C$20, _xlfn.IFNA(MATCH(F2950, 'Default Prob'!$B$3:$B$20, 1), 1))</f>
        <v>6E-005</v>
      </c>
      <c r="K2950" s="40" t="n">
        <f aca="false">1/((1+J2950)^F2950)</f>
        <v>0.999323945015089</v>
      </c>
      <c r="L2950" s="41" t="n">
        <f aca="false">IF(AND(D2950, A2950 &lt;= $G$2), $D$5*$D$2*(A2950-E2950)/365.25, 0)</f>
        <v>0</v>
      </c>
      <c r="M2950" s="41" t="n">
        <f aca="false">IF(A2950&lt;=$G$2, $D$5*$D$2*(A2950-E2950)/365.25, 0)</f>
        <v>0</v>
      </c>
      <c r="N2950" s="42" t="n">
        <f aca="false">(L2950*H2950 + M2950*I2950) * K2950</f>
        <v>0</v>
      </c>
      <c r="O2950" s="43" t="n">
        <f aca="false">IF(A2950&lt;=$G$2, $D$2*(1-$D$3), 0)</f>
        <v>0</v>
      </c>
      <c r="P2950" s="44" t="n">
        <f aca="false">O2950*I2950*K2950</f>
        <v>0</v>
      </c>
    </row>
    <row r="2951" customFormat="false" ht="15" hidden="false" customHeight="false" outlineLevel="0" collapsed="false">
      <c r="A2951" s="4" t="n">
        <f aca="false">WORKDAY(A2950, 1)</f>
        <v>48012</v>
      </c>
      <c r="B2951" s="33" t="n">
        <f aca="false">DATE(2000, MONTH(A2951), DAY(A2951))</f>
        <v>36690</v>
      </c>
      <c r="C2951" s="33" t="n">
        <f aca="false">VLOOKUP(B2951, $R$9:$S$13, 2)</f>
        <v>36697</v>
      </c>
      <c r="D2951" s="34" t="n">
        <f aca="false">IF(OR(C2951=B2951, AND(C2951&lt;&gt;C2950, C2950&gt;B2950)), 1, 0)</f>
        <v>0</v>
      </c>
      <c r="E2951" s="4" t="n">
        <f aca="false" t="array" ref="E2951:E2951">INDEX($A$9:A2950, MAX(IF($D$9:D2950=1, ROW(D$9:$D2950)-ROW($D$9)+1, 0)))</f>
        <v>47927</v>
      </c>
      <c r="F2951" s="36" t="n">
        <f aca="false">(A2951-$A$2)/365.25</f>
        <v>11.27446954141</v>
      </c>
      <c r="G2951" s="37" t="n">
        <f aca="false">INDEX('Default Prob'!$P$5:$P$14,MIN(1+_xlfn.IFNA(MATCH(F2951,'Default Prob'!$F$5:$F$14,1),0),COUNT('Default Prob'!$P$5:$P$14)))</f>
        <v>0.0473961358254833</v>
      </c>
      <c r="H2951" s="37" t="n">
        <f aca="false">H2950*EXP(-G2950*(F2951-F2950))</f>
        <v>0.626343132714154</v>
      </c>
      <c r="I2951" s="38" t="n">
        <f aca="false">H2950-H2951</f>
        <v>8.12817806187249E-005</v>
      </c>
      <c r="J2951" s="39" t="n">
        <f aca="false">INDEX('Default Prob'!$C$3:$C$20, _xlfn.IFNA(MATCH(F2951, 'Default Prob'!$B$3:$B$20, 1), 1))</f>
        <v>6E-005</v>
      </c>
      <c r="K2951" s="40" t="n">
        <f aca="false">1/((1+J2951)^F2951)</f>
        <v>0.999323780860036</v>
      </c>
      <c r="L2951" s="41" t="n">
        <f aca="false">IF(AND(D2951, A2951 &lt;= $G$2), $D$5*$D$2*(A2951-E2951)/365.25, 0)</f>
        <v>0</v>
      </c>
      <c r="M2951" s="41" t="n">
        <f aca="false">IF(A2951&lt;=$G$2, $D$5*$D$2*(A2951-E2951)/365.25, 0)</f>
        <v>0</v>
      </c>
      <c r="N2951" s="42" t="n">
        <f aca="false">(L2951*H2951 + M2951*I2951) * K2951</f>
        <v>0</v>
      </c>
      <c r="O2951" s="43" t="n">
        <f aca="false">IF(A2951&lt;=$G$2, $D$2*(1-$D$3), 0)</f>
        <v>0</v>
      </c>
      <c r="P2951" s="44" t="n">
        <f aca="false">O2951*I2951*K2951</f>
        <v>0</v>
      </c>
    </row>
    <row r="2952" customFormat="false" ht="15" hidden="false" customHeight="false" outlineLevel="0" collapsed="false">
      <c r="A2952" s="4" t="n">
        <f aca="false">WORKDAY(A2951, 1)</f>
        <v>48015</v>
      </c>
      <c r="B2952" s="33" t="n">
        <f aca="false">DATE(2000, MONTH(A2952), DAY(A2952))</f>
        <v>36693</v>
      </c>
      <c r="C2952" s="33" t="n">
        <f aca="false">VLOOKUP(B2952, $R$9:$S$13, 2)</f>
        <v>36697</v>
      </c>
      <c r="D2952" s="34" t="n">
        <f aca="false">IF(OR(C2952=B2952, AND(C2952&lt;&gt;C2951, C2951&gt;B2951)), 1, 0)</f>
        <v>0</v>
      </c>
      <c r="E2952" s="4" t="n">
        <f aca="false" t="array" ref="E2952:E2952">INDEX($A$9:A2951, MAX(IF($D$9:D2951=1, ROW(D$9:$D2951)-ROW($D$9)+1, 0)))</f>
        <v>47927</v>
      </c>
      <c r="F2952" s="36" t="n">
        <f aca="false">(A2952-$A$2)/365.25</f>
        <v>11.2826830937714</v>
      </c>
      <c r="G2952" s="37" t="n">
        <f aca="false">INDEX('Default Prob'!$P$5:$P$14,MIN(1+_xlfn.IFNA(MATCH(F2952,'Default Prob'!$F$5:$F$14,1),0),COUNT('Default Prob'!$P$5:$P$14)))</f>
        <v>0.0473961358254833</v>
      </c>
      <c r="H2952" s="37" t="n">
        <f aca="false">H2951*EXP(-G2951*(F2952-F2951))</f>
        <v>0.626099350647191</v>
      </c>
      <c r="I2952" s="38" t="n">
        <f aca="false">H2951-H2952</f>
        <v>0.000243782066962295</v>
      </c>
      <c r="J2952" s="39" t="n">
        <f aca="false">INDEX('Default Prob'!$C$3:$C$20, _xlfn.IFNA(MATCH(F2952, 'Default Prob'!$B$3:$B$20, 1), 1))</f>
        <v>6E-005</v>
      </c>
      <c r="K2952" s="40" t="n">
        <f aca="false">1/((1+J2952)^F2952)</f>
        <v>0.999323288395039</v>
      </c>
      <c r="L2952" s="41" t="n">
        <f aca="false">IF(AND(D2952, A2952 &lt;= $G$2), $D$5*$D$2*(A2952-E2952)/365.25, 0)</f>
        <v>0</v>
      </c>
      <c r="M2952" s="41" t="n">
        <f aca="false">IF(A2952&lt;=$G$2, $D$5*$D$2*(A2952-E2952)/365.25, 0)</f>
        <v>0</v>
      </c>
      <c r="N2952" s="42" t="n">
        <f aca="false">(L2952*H2952 + M2952*I2952) * K2952</f>
        <v>0</v>
      </c>
      <c r="O2952" s="43" t="n">
        <f aca="false">IF(A2952&lt;=$G$2, $D$2*(1-$D$3), 0)</f>
        <v>0</v>
      </c>
      <c r="P2952" s="44" t="n">
        <f aca="false">O2952*I2952*K2952</f>
        <v>0</v>
      </c>
    </row>
    <row r="2953" customFormat="false" ht="15" hidden="false" customHeight="false" outlineLevel="0" collapsed="false">
      <c r="A2953" s="4" t="n">
        <f aca="false">WORKDAY(A2952, 1)</f>
        <v>48016</v>
      </c>
      <c r="B2953" s="33" t="n">
        <f aca="false">DATE(2000, MONTH(A2953), DAY(A2953))</f>
        <v>36694</v>
      </c>
      <c r="C2953" s="33" t="n">
        <f aca="false">VLOOKUP(B2953, $R$9:$S$13, 2)</f>
        <v>36697</v>
      </c>
      <c r="D2953" s="34" t="n">
        <f aca="false">IF(OR(C2953=B2953, AND(C2953&lt;&gt;C2952, C2952&gt;B2952)), 1, 0)</f>
        <v>0</v>
      </c>
      <c r="E2953" s="4" t="n">
        <f aca="false" t="array" ref="E2953:E2953">INDEX($A$9:A2952, MAX(IF($D$9:D2952=1, ROW(D$9:$D2952)-ROW($D$9)+1, 0)))</f>
        <v>47927</v>
      </c>
      <c r="F2953" s="36" t="n">
        <f aca="false">(A2953-$A$2)/365.25</f>
        <v>11.2854209445585</v>
      </c>
      <c r="G2953" s="37" t="n">
        <f aca="false">INDEX('Default Prob'!$P$5:$P$14,MIN(1+_xlfn.IFNA(MATCH(F2953,'Default Prob'!$F$5:$F$14,1),0),COUNT('Default Prob'!$P$5:$P$14)))</f>
        <v>0.0473961358254833</v>
      </c>
      <c r="H2953" s="37" t="n">
        <f aca="false">H2952*EXP(-G2952*(F2953-F2952))</f>
        <v>0.626018111045274</v>
      </c>
      <c r="I2953" s="38" t="n">
        <f aca="false">H2952-H2953</f>
        <v>8.12396019173045E-005</v>
      </c>
      <c r="J2953" s="39" t="n">
        <f aca="false">INDEX('Default Prob'!$C$3:$C$20, _xlfn.IFNA(MATCH(F2953, 'Default Prob'!$B$3:$B$20, 1), 1))</f>
        <v>6E-005</v>
      </c>
      <c r="K2953" s="40" t="n">
        <f aca="false">1/((1+J2953)^F2953)</f>
        <v>0.999323124240095</v>
      </c>
      <c r="L2953" s="41" t="n">
        <f aca="false">IF(AND(D2953, A2953 &lt;= $G$2), $D$5*$D$2*(A2953-E2953)/365.25, 0)</f>
        <v>0</v>
      </c>
      <c r="M2953" s="41" t="n">
        <f aca="false">IF(A2953&lt;=$G$2, $D$5*$D$2*(A2953-E2953)/365.25, 0)</f>
        <v>0</v>
      </c>
      <c r="N2953" s="42" t="n">
        <f aca="false">(L2953*H2953 + M2953*I2953) * K2953</f>
        <v>0</v>
      </c>
      <c r="O2953" s="43" t="n">
        <f aca="false">IF(A2953&lt;=$G$2, $D$2*(1-$D$3), 0)</f>
        <v>0</v>
      </c>
      <c r="P2953" s="44" t="n">
        <f aca="false">O2953*I2953*K2953</f>
        <v>0</v>
      </c>
    </row>
    <row r="2954" customFormat="false" ht="15" hidden="false" customHeight="false" outlineLevel="0" collapsed="false">
      <c r="A2954" s="4" t="n">
        <f aca="false">WORKDAY(A2953, 1)</f>
        <v>48017</v>
      </c>
      <c r="B2954" s="33" t="n">
        <f aca="false">DATE(2000, MONTH(A2954), DAY(A2954))</f>
        <v>36695</v>
      </c>
      <c r="C2954" s="33" t="n">
        <f aca="false">VLOOKUP(B2954, $R$9:$S$13, 2)</f>
        <v>36697</v>
      </c>
      <c r="D2954" s="34" t="n">
        <f aca="false">IF(OR(C2954=B2954, AND(C2954&lt;&gt;C2953, C2953&gt;B2953)), 1, 0)</f>
        <v>0</v>
      </c>
      <c r="E2954" s="4" t="n">
        <f aca="false" t="array" ref="E2954:E2954">INDEX($A$9:A2953, MAX(IF($D$9:D2953=1, ROW(D$9:$D2953)-ROW($D$9)+1, 0)))</f>
        <v>47927</v>
      </c>
      <c r="F2954" s="36" t="n">
        <f aca="false">(A2954-$A$2)/365.25</f>
        <v>11.2881587953457</v>
      </c>
      <c r="G2954" s="37" t="n">
        <f aca="false">INDEX('Default Prob'!$P$5:$P$14,MIN(1+_xlfn.IFNA(MATCH(F2954,'Default Prob'!$F$5:$F$14,1),0),COUNT('Default Prob'!$P$5:$P$14)))</f>
        <v>0.0473961358254833</v>
      </c>
      <c r="H2954" s="37" t="n">
        <f aca="false">H2953*EXP(-G2953*(F2954-F2953))</f>
        <v>0.625936881984612</v>
      </c>
      <c r="I2954" s="38" t="n">
        <f aca="false">H2953-H2954</f>
        <v>8.12290606622135E-005</v>
      </c>
      <c r="J2954" s="39" t="n">
        <f aca="false">INDEX('Default Prob'!$C$3:$C$20, _xlfn.IFNA(MATCH(F2954, 'Default Prob'!$B$3:$B$20, 1), 1))</f>
        <v>6E-005</v>
      </c>
      <c r="K2954" s="40" t="n">
        <f aca="false">1/((1+J2954)^F2954)</f>
        <v>0.999322960085176</v>
      </c>
      <c r="L2954" s="41" t="n">
        <f aca="false">IF(AND(D2954, A2954 &lt;= $G$2), $D$5*$D$2*(A2954-E2954)/365.25, 0)</f>
        <v>0</v>
      </c>
      <c r="M2954" s="41" t="n">
        <f aca="false">IF(A2954&lt;=$G$2, $D$5*$D$2*(A2954-E2954)/365.25, 0)</f>
        <v>0</v>
      </c>
      <c r="N2954" s="42" t="n">
        <f aca="false">(L2954*H2954 + M2954*I2954) * K2954</f>
        <v>0</v>
      </c>
      <c r="O2954" s="43" t="n">
        <f aca="false">IF(A2954&lt;=$G$2, $D$2*(1-$D$3), 0)</f>
        <v>0</v>
      </c>
      <c r="P2954" s="44" t="n">
        <f aca="false">O2954*I2954*K2954</f>
        <v>0</v>
      </c>
    </row>
    <row r="2955" customFormat="false" ht="15" hidden="false" customHeight="false" outlineLevel="0" collapsed="false">
      <c r="A2955" s="4" t="n">
        <f aca="false">WORKDAY(A2954, 1)</f>
        <v>48018</v>
      </c>
      <c r="B2955" s="33" t="n">
        <f aca="false">DATE(2000, MONTH(A2955), DAY(A2955))</f>
        <v>36696</v>
      </c>
      <c r="C2955" s="33" t="n">
        <f aca="false">VLOOKUP(B2955, $R$9:$S$13, 2)</f>
        <v>36697</v>
      </c>
      <c r="D2955" s="34" t="n">
        <f aca="false">IF(OR(C2955=B2955, AND(C2955&lt;&gt;C2954, C2954&gt;B2954)), 1, 0)</f>
        <v>0</v>
      </c>
      <c r="E2955" s="4" t="n">
        <f aca="false" t="array" ref="E2955:E2955">INDEX($A$9:A2954, MAX(IF($D$9:D2954=1, ROW(D$9:$D2954)-ROW($D$9)+1, 0)))</f>
        <v>47927</v>
      </c>
      <c r="F2955" s="36" t="n">
        <f aca="false">(A2955-$A$2)/365.25</f>
        <v>11.2908966461328</v>
      </c>
      <c r="G2955" s="37" t="n">
        <f aca="false">INDEX('Default Prob'!$P$5:$P$14,MIN(1+_xlfn.IFNA(MATCH(F2955,'Default Prob'!$F$5:$F$14,1),0),COUNT('Default Prob'!$P$5:$P$14)))</f>
        <v>0.0473961358254833</v>
      </c>
      <c r="H2955" s="37" t="n">
        <f aca="false">H2954*EXP(-G2954*(F2955-F2954))</f>
        <v>0.625855663463837</v>
      </c>
      <c r="I2955" s="38" t="n">
        <f aca="false">H2954-H2955</f>
        <v>8.12185207750282E-005</v>
      </c>
      <c r="J2955" s="39" t="n">
        <f aca="false">INDEX('Default Prob'!$C$3:$C$20, _xlfn.IFNA(MATCH(F2955, 'Default Prob'!$B$3:$B$20, 1), 1))</f>
        <v>6E-005</v>
      </c>
      <c r="K2955" s="40" t="n">
        <f aca="false">1/((1+J2955)^F2955)</f>
        <v>0.999322795930285</v>
      </c>
      <c r="L2955" s="41" t="n">
        <f aca="false">IF(AND(D2955, A2955 &lt;= $G$2), $D$5*$D$2*(A2955-E2955)/365.25, 0)</f>
        <v>0</v>
      </c>
      <c r="M2955" s="41" t="n">
        <f aca="false">IF(A2955&lt;=$G$2, $D$5*$D$2*(A2955-E2955)/365.25, 0)</f>
        <v>0</v>
      </c>
      <c r="N2955" s="42" t="n">
        <f aca="false">(L2955*H2955 + M2955*I2955) * K2955</f>
        <v>0</v>
      </c>
      <c r="O2955" s="43" t="n">
        <f aca="false">IF(A2955&lt;=$G$2, $D$2*(1-$D$3), 0)</f>
        <v>0</v>
      </c>
      <c r="P2955" s="44" t="n">
        <f aca="false">O2955*I2955*K2955</f>
        <v>0</v>
      </c>
    </row>
    <row r="2956" customFormat="false" ht="15" hidden="false" customHeight="false" outlineLevel="0" collapsed="false">
      <c r="A2956" s="4" t="n">
        <f aca="false">WORKDAY(A2955, 1)</f>
        <v>48019</v>
      </c>
      <c r="B2956" s="33" t="n">
        <f aca="false">DATE(2000, MONTH(A2956), DAY(A2956))</f>
        <v>36697</v>
      </c>
      <c r="C2956" s="33" t="n">
        <f aca="false">VLOOKUP(B2956, $R$9:$S$13, 2)</f>
        <v>36697</v>
      </c>
      <c r="D2956" s="34" t="n">
        <f aca="false">IF(OR(C2956=B2956, AND(C2956&lt;&gt;C2955, C2955&gt;B2955)), 1, 0)</f>
        <v>1</v>
      </c>
      <c r="E2956" s="4" t="n">
        <f aca="false" t="array" ref="E2956:E2956">INDEX($A$9:A2955, MAX(IF($D$9:D2955=1, ROW(D$9:$D2955)-ROW($D$9)+1, 0)))</f>
        <v>47927</v>
      </c>
      <c r="F2956" s="36" t="n">
        <f aca="false">(A2956-$A$2)/365.25</f>
        <v>11.2936344969199</v>
      </c>
      <c r="G2956" s="37" t="n">
        <f aca="false">INDEX('Default Prob'!$P$5:$P$14,MIN(1+_xlfn.IFNA(MATCH(F2956,'Default Prob'!$F$5:$F$14,1),0),COUNT('Default Prob'!$P$5:$P$14)))</f>
        <v>0.0473961358254833</v>
      </c>
      <c r="H2956" s="37" t="n">
        <f aca="false">H2955*EXP(-G2955*(F2956-F2955))</f>
        <v>0.625774455481581</v>
      </c>
      <c r="I2956" s="38" t="n">
        <f aca="false">H2955-H2956</f>
        <v>8.12079822553047E-005</v>
      </c>
      <c r="J2956" s="39" t="n">
        <f aca="false">INDEX('Default Prob'!$C$3:$C$20, _xlfn.IFNA(MATCH(F2956, 'Default Prob'!$B$3:$B$20, 1), 1))</f>
        <v>6E-005</v>
      </c>
      <c r="K2956" s="40" t="n">
        <f aca="false">1/((1+J2956)^F2956)</f>
        <v>0.999322631775421</v>
      </c>
      <c r="L2956" s="41" t="n">
        <f aca="false">IF(AND(D2956, A2956 &lt;= $G$2), $D$5*$D$2*(A2956-E2956)/365.25, 0)</f>
        <v>0</v>
      </c>
      <c r="M2956" s="41" t="n">
        <f aca="false">IF(A2956&lt;=$G$2, $D$5*$D$2*(A2956-E2956)/365.25, 0)</f>
        <v>0</v>
      </c>
      <c r="N2956" s="42" t="n">
        <f aca="false">(L2956*H2956 + M2956*I2956) * K2956</f>
        <v>0</v>
      </c>
      <c r="O2956" s="43" t="n">
        <f aca="false">IF(A2956&lt;=$G$2, $D$2*(1-$D$3), 0)</f>
        <v>0</v>
      </c>
      <c r="P2956" s="44" t="n">
        <f aca="false">O2956*I2956*K2956</f>
        <v>0</v>
      </c>
    </row>
    <row r="2957" customFormat="false" ht="15" hidden="false" customHeight="false" outlineLevel="0" collapsed="false">
      <c r="A2957" s="4" t="n">
        <f aca="false">WORKDAY(A2956, 1)</f>
        <v>48022</v>
      </c>
      <c r="B2957" s="33" t="n">
        <f aca="false">DATE(2000, MONTH(A2957), DAY(A2957))</f>
        <v>36700</v>
      </c>
      <c r="C2957" s="33" t="n">
        <f aca="false">VLOOKUP(B2957, $R$9:$S$13, 2)</f>
        <v>36789</v>
      </c>
      <c r="D2957" s="34" t="n">
        <f aca="false">IF(OR(C2957=B2957, AND(C2957&lt;&gt;C2956, C2956&gt;B2956)), 1, 0)</f>
        <v>0</v>
      </c>
      <c r="E2957" s="4" t="n">
        <f aca="false" t="array" ref="E2957:E2957">INDEX($A$9:A2956, MAX(IF($D$9:D2956=1, ROW(D$9:$D2956)-ROW($D$9)+1, 0)))</f>
        <v>48019</v>
      </c>
      <c r="F2957" s="36" t="n">
        <f aca="false">(A2957-$A$2)/365.25</f>
        <v>11.3018480492813</v>
      </c>
      <c r="G2957" s="37" t="n">
        <f aca="false">INDEX('Default Prob'!$P$5:$P$14,MIN(1+_xlfn.IFNA(MATCH(F2957,'Default Prob'!$F$5:$F$14,1),0),COUNT('Default Prob'!$P$5:$P$14)))</f>
        <v>0.0473961358254833</v>
      </c>
      <c r="H2957" s="37" t="n">
        <f aca="false">H2956*EXP(-G2956*(F2957-F2956))</f>
        <v>0.62553089475226</v>
      </c>
      <c r="I2957" s="38" t="n">
        <f aca="false">H2956-H2957</f>
        <v>0.000243560729321746</v>
      </c>
      <c r="J2957" s="39" t="n">
        <f aca="false">INDEX('Default Prob'!$C$3:$C$20, _xlfn.IFNA(MATCH(F2957, 'Default Prob'!$B$3:$B$20, 1), 1))</f>
        <v>6E-005</v>
      </c>
      <c r="K2957" s="40" t="n">
        <f aca="false">1/((1+J2957)^F2957)</f>
        <v>0.999322139310991</v>
      </c>
      <c r="L2957" s="41" t="n">
        <f aca="false">IF(AND(D2957, A2957 &lt;= $G$2), $D$5*$D$2*(A2957-E2957)/365.25, 0)</f>
        <v>0</v>
      </c>
      <c r="M2957" s="41" t="n">
        <f aca="false">IF(A2957&lt;=$G$2, $D$5*$D$2*(A2957-E2957)/365.25, 0)</f>
        <v>0</v>
      </c>
      <c r="N2957" s="42" t="n">
        <f aca="false">(L2957*H2957 + M2957*I2957) * K2957</f>
        <v>0</v>
      </c>
      <c r="O2957" s="43" t="n">
        <f aca="false">IF(A2957&lt;=$G$2, $D$2*(1-$D$3), 0)</f>
        <v>0</v>
      </c>
      <c r="P2957" s="44" t="n">
        <f aca="false">O2957*I2957*K2957</f>
        <v>0</v>
      </c>
    </row>
    <row r="2958" customFormat="false" ht="15" hidden="false" customHeight="false" outlineLevel="0" collapsed="false">
      <c r="A2958" s="4" t="n">
        <f aca="false">WORKDAY(A2957, 1)</f>
        <v>48023</v>
      </c>
      <c r="B2958" s="33" t="n">
        <f aca="false">DATE(2000, MONTH(A2958), DAY(A2958))</f>
        <v>36701</v>
      </c>
      <c r="C2958" s="33" t="n">
        <f aca="false">VLOOKUP(B2958, $R$9:$S$13, 2)</f>
        <v>36789</v>
      </c>
      <c r="D2958" s="34" t="n">
        <f aca="false">IF(OR(C2958=B2958, AND(C2958&lt;&gt;C2957, C2957&gt;B2957)), 1, 0)</f>
        <v>0</v>
      </c>
      <c r="E2958" s="4" t="n">
        <f aca="false" t="array" ref="E2958:E2958">INDEX($A$9:A2957, MAX(IF($D$9:D2957=1, ROW(D$9:$D2957)-ROW($D$9)+1, 0)))</f>
        <v>48019</v>
      </c>
      <c r="F2958" s="36" t="n">
        <f aca="false">(A2958-$A$2)/365.25</f>
        <v>11.3045859000684</v>
      </c>
      <c r="G2958" s="37" t="n">
        <f aca="false">INDEX('Default Prob'!$P$5:$P$14,MIN(1+_xlfn.IFNA(MATCH(F2958,'Default Prob'!$F$5:$F$14,1),0),COUNT('Default Prob'!$P$5:$P$14)))</f>
        <v>0.0473961358254833</v>
      </c>
      <c r="H2958" s="37" t="n">
        <f aca="false">H2957*EXP(-G2957*(F2958-F2957))</f>
        <v>0.62544972891041</v>
      </c>
      <c r="I2958" s="38" t="n">
        <f aca="false">H2957-H2958</f>
        <v>8.11658418493622E-005</v>
      </c>
      <c r="J2958" s="39" t="n">
        <f aca="false">INDEX('Default Prob'!$C$3:$C$20, _xlfn.IFNA(MATCH(F2958, 'Default Prob'!$B$3:$B$20, 1), 1))</f>
        <v>6E-005</v>
      </c>
      <c r="K2958" s="40" t="n">
        <f aca="false">1/((1+J2958)^F2958)</f>
        <v>0.999321975156234</v>
      </c>
      <c r="L2958" s="41" t="n">
        <f aca="false">IF(AND(D2958, A2958 &lt;= $G$2), $D$5*$D$2*(A2958-E2958)/365.25, 0)</f>
        <v>0</v>
      </c>
      <c r="M2958" s="41" t="n">
        <f aca="false">IF(A2958&lt;=$G$2, $D$5*$D$2*(A2958-E2958)/365.25, 0)</f>
        <v>0</v>
      </c>
      <c r="N2958" s="42" t="n">
        <f aca="false">(L2958*H2958 + M2958*I2958) * K2958</f>
        <v>0</v>
      </c>
      <c r="O2958" s="43" t="n">
        <f aca="false">IF(A2958&lt;=$G$2, $D$2*(1-$D$3), 0)</f>
        <v>0</v>
      </c>
      <c r="P2958" s="44" t="n">
        <f aca="false">O2958*I2958*K2958</f>
        <v>0</v>
      </c>
    </row>
    <row r="2959" customFormat="false" ht="15" hidden="false" customHeight="false" outlineLevel="0" collapsed="false">
      <c r="A2959" s="4" t="n">
        <f aca="false">WORKDAY(A2958, 1)</f>
        <v>48024</v>
      </c>
      <c r="B2959" s="33" t="n">
        <f aca="false">DATE(2000, MONTH(A2959), DAY(A2959))</f>
        <v>36702</v>
      </c>
      <c r="C2959" s="33" t="n">
        <f aca="false">VLOOKUP(B2959, $R$9:$S$13, 2)</f>
        <v>36789</v>
      </c>
      <c r="D2959" s="34" t="n">
        <f aca="false">IF(OR(C2959=B2959, AND(C2959&lt;&gt;C2958, C2958&gt;B2958)), 1, 0)</f>
        <v>0</v>
      </c>
      <c r="E2959" s="4" t="n">
        <f aca="false" t="array" ref="E2959:E2959">INDEX($A$9:A2958, MAX(IF($D$9:D2958=1, ROW(D$9:$D2958)-ROW($D$9)+1, 0)))</f>
        <v>48019</v>
      </c>
      <c r="F2959" s="36" t="n">
        <f aca="false">(A2959-$A$2)/365.25</f>
        <v>11.3073237508556</v>
      </c>
      <c r="G2959" s="37" t="n">
        <f aca="false">INDEX('Default Prob'!$P$5:$P$14,MIN(1+_xlfn.IFNA(MATCH(F2959,'Default Prob'!$F$5:$F$14,1),0),COUNT('Default Prob'!$P$5:$P$14)))</f>
        <v>0.0473961358254833</v>
      </c>
      <c r="H2959" s="37" t="n">
        <f aca="false">H2958*EXP(-G2958*(F2959-F2958))</f>
        <v>0.625368573600245</v>
      </c>
      <c r="I2959" s="38" t="n">
        <f aca="false">H2958-H2959</f>
        <v>8.11553101650597E-005</v>
      </c>
      <c r="J2959" s="39" t="n">
        <f aca="false">INDEX('Default Prob'!$C$3:$C$20, _xlfn.IFNA(MATCH(F2959, 'Default Prob'!$B$3:$B$20, 1), 1))</f>
        <v>6E-005</v>
      </c>
      <c r="K2959" s="40" t="n">
        <f aca="false">1/((1+J2959)^F2959)</f>
        <v>0.999321811001505</v>
      </c>
      <c r="L2959" s="41" t="n">
        <f aca="false">IF(AND(D2959, A2959 &lt;= $G$2), $D$5*$D$2*(A2959-E2959)/365.25, 0)</f>
        <v>0</v>
      </c>
      <c r="M2959" s="41" t="n">
        <f aca="false">IF(A2959&lt;=$G$2, $D$5*$D$2*(A2959-E2959)/365.25, 0)</f>
        <v>0</v>
      </c>
      <c r="N2959" s="42" t="n">
        <f aca="false">(L2959*H2959 + M2959*I2959) * K2959</f>
        <v>0</v>
      </c>
      <c r="O2959" s="43" t="n">
        <f aca="false">IF(A2959&lt;=$G$2, $D$2*(1-$D$3), 0)</f>
        <v>0</v>
      </c>
      <c r="P2959" s="44" t="n">
        <f aca="false">O2959*I2959*K2959</f>
        <v>0</v>
      </c>
    </row>
    <row r="2960" customFormat="false" ht="15" hidden="false" customHeight="false" outlineLevel="0" collapsed="false">
      <c r="A2960" s="4" t="n">
        <f aca="false">WORKDAY(A2959, 1)</f>
        <v>48025</v>
      </c>
      <c r="B2960" s="33" t="n">
        <f aca="false">DATE(2000, MONTH(A2960), DAY(A2960))</f>
        <v>36703</v>
      </c>
      <c r="C2960" s="33" t="n">
        <f aca="false">VLOOKUP(B2960, $R$9:$S$13, 2)</f>
        <v>36789</v>
      </c>
      <c r="D2960" s="34" t="n">
        <f aca="false">IF(OR(C2960=B2960, AND(C2960&lt;&gt;C2959, C2959&gt;B2959)), 1, 0)</f>
        <v>0</v>
      </c>
      <c r="E2960" s="4" t="n">
        <f aca="false" t="array" ref="E2960:E2960">INDEX($A$9:A2959, MAX(IF($D$9:D2959=1, ROW(D$9:$D2959)-ROW($D$9)+1, 0)))</f>
        <v>48019</v>
      </c>
      <c r="F2960" s="36" t="n">
        <f aca="false">(A2960-$A$2)/365.25</f>
        <v>11.3100616016427</v>
      </c>
      <c r="G2960" s="37" t="n">
        <f aca="false">INDEX('Default Prob'!$P$5:$P$14,MIN(1+_xlfn.IFNA(MATCH(F2960,'Default Prob'!$F$5:$F$14,1),0),COUNT('Default Prob'!$P$5:$P$14)))</f>
        <v>0.0473961358254833</v>
      </c>
      <c r="H2960" s="37" t="n">
        <f aca="false">H2959*EXP(-G2959*(F2960-F2959))</f>
        <v>0.625287428820398</v>
      </c>
      <c r="I2960" s="38" t="n">
        <f aca="false">H2959-H2960</f>
        <v>8.11447798473308E-005</v>
      </c>
      <c r="J2960" s="39" t="n">
        <f aca="false">INDEX('Default Prob'!$C$3:$C$20, _xlfn.IFNA(MATCH(F2960, 'Default Prob'!$B$3:$B$20, 1), 1))</f>
        <v>6E-005</v>
      </c>
      <c r="K2960" s="40" t="n">
        <f aca="false">1/((1+J2960)^F2960)</f>
        <v>0.999321646846803</v>
      </c>
      <c r="L2960" s="41" t="n">
        <f aca="false">IF(AND(D2960, A2960 &lt;= $G$2), $D$5*$D$2*(A2960-E2960)/365.25, 0)</f>
        <v>0</v>
      </c>
      <c r="M2960" s="41" t="n">
        <f aca="false">IF(A2960&lt;=$G$2, $D$5*$D$2*(A2960-E2960)/365.25, 0)</f>
        <v>0</v>
      </c>
      <c r="N2960" s="42" t="n">
        <f aca="false">(L2960*H2960 + M2960*I2960) * K2960</f>
        <v>0</v>
      </c>
      <c r="O2960" s="43" t="n">
        <f aca="false">IF(A2960&lt;=$G$2, $D$2*(1-$D$3), 0)</f>
        <v>0</v>
      </c>
      <c r="P2960" s="44" t="n">
        <f aca="false">O2960*I2960*K2960</f>
        <v>0</v>
      </c>
    </row>
    <row r="2961" customFormat="false" ht="15" hidden="false" customHeight="false" outlineLevel="0" collapsed="false">
      <c r="A2961" s="4" t="n">
        <f aca="false">WORKDAY(A2960, 1)</f>
        <v>48026</v>
      </c>
      <c r="B2961" s="33" t="n">
        <f aca="false">DATE(2000, MONTH(A2961), DAY(A2961))</f>
        <v>36704</v>
      </c>
      <c r="C2961" s="33" t="n">
        <f aca="false">VLOOKUP(B2961, $R$9:$S$13, 2)</f>
        <v>36789</v>
      </c>
      <c r="D2961" s="34" t="n">
        <f aca="false">IF(OR(C2961=B2961, AND(C2961&lt;&gt;C2960, C2960&gt;B2960)), 1, 0)</f>
        <v>0</v>
      </c>
      <c r="E2961" s="4" t="n">
        <f aca="false" t="array" ref="E2961:E2961">INDEX($A$9:A2960, MAX(IF($D$9:D2960=1, ROW(D$9:$D2960)-ROW($D$9)+1, 0)))</f>
        <v>48019</v>
      </c>
      <c r="F2961" s="36" t="n">
        <f aca="false">(A2961-$A$2)/365.25</f>
        <v>11.3127994524298</v>
      </c>
      <c r="G2961" s="37" t="n">
        <f aca="false">INDEX('Default Prob'!$P$5:$P$14,MIN(1+_xlfn.IFNA(MATCH(F2961,'Default Prob'!$F$5:$F$14,1),0),COUNT('Default Prob'!$P$5:$P$14)))</f>
        <v>0.0473961358254833</v>
      </c>
      <c r="H2961" s="37" t="n">
        <f aca="false">H2960*EXP(-G2960*(F2961-F2960))</f>
        <v>0.625206294569502</v>
      </c>
      <c r="I2961" s="38" t="n">
        <f aca="false">H2960-H2961</f>
        <v>8.11342508960644E-005</v>
      </c>
      <c r="J2961" s="39" t="n">
        <f aca="false">INDEX('Default Prob'!$C$3:$C$20, _xlfn.IFNA(MATCH(F2961, 'Default Prob'!$B$3:$B$20, 1), 1))</f>
        <v>6E-005</v>
      </c>
      <c r="K2961" s="40" t="n">
        <f aca="false">1/((1+J2961)^F2961)</f>
        <v>0.999321482692127</v>
      </c>
      <c r="L2961" s="41" t="n">
        <f aca="false">IF(AND(D2961, A2961 &lt;= $G$2), $D$5*$D$2*(A2961-E2961)/365.25, 0)</f>
        <v>0</v>
      </c>
      <c r="M2961" s="41" t="n">
        <f aca="false">IF(A2961&lt;=$G$2, $D$5*$D$2*(A2961-E2961)/365.25, 0)</f>
        <v>0</v>
      </c>
      <c r="N2961" s="42" t="n">
        <f aca="false">(L2961*H2961 + M2961*I2961) * K2961</f>
        <v>0</v>
      </c>
      <c r="O2961" s="43" t="n">
        <f aca="false">IF(A2961&lt;=$G$2, $D$2*(1-$D$3), 0)</f>
        <v>0</v>
      </c>
      <c r="P2961" s="44" t="n">
        <f aca="false">O2961*I2961*K2961</f>
        <v>0</v>
      </c>
    </row>
    <row r="2962" customFormat="false" ht="15" hidden="false" customHeight="false" outlineLevel="0" collapsed="false">
      <c r="A2962" s="4" t="n">
        <f aca="false">WORKDAY(A2961, 1)</f>
        <v>48029</v>
      </c>
      <c r="B2962" s="33" t="n">
        <f aca="false">DATE(2000, MONTH(A2962), DAY(A2962))</f>
        <v>36707</v>
      </c>
      <c r="C2962" s="33" t="n">
        <f aca="false">VLOOKUP(B2962, $R$9:$S$13, 2)</f>
        <v>36789</v>
      </c>
      <c r="D2962" s="34" t="n">
        <f aca="false">IF(OR(C2962=B2962, AND(C2962&lt;&gt;C2961, C2961&gt;B2961)), 1, 0)</f>
        <v>0</v>
      </c>
      <c r="E2962" s="4" t="n">
        <f aca="false" t="array" ref="E2962:E2962">INDEX($A$9:A2961, MAX(IF($D$9:D2961=1, ROW(D$9:$D2961)-ROW($D$9)+1, 0)))</f>
        <v>48019</v>
      </c>
      <c r="F2962" s="36" t="n">
        <f aca="false">(A2962-$A$2)/365.25</f>
        <v>11.3210130047912</v>
      </c>
      <c r="G2962" s="37" t="n">
        <f aca="false">INDEX('Default Prob'!$P$5:$P$14,MIN(1+_xlfn.IFNA(MATCH(F2962,'Default Prob'!$F$5:$F$14,1),0),COUNT('Default Prob'!$P$5:$P$14)))</f>
        <v>0.0473961358254833</v>
      </c>
      <c r="H2962" s="37" t="n">
        <f aca="false">H2961*EXP(-G2961*(F2962-F2961))</f>
        <v>0.624962954976861</v>
      </c>
      <c r="I2962" s="38" t="n">
        <f aca="false">H2961-H2962</f>
        <v>0.000243339592640779</v>
      </c>
      <c r="J2962" s="39" t="n">
        <f aca="false">INDEX('Default Prob'!$C$3:$C$20, _xlfn.IFNA(MATCH(F2962, 'Default Prob'!$B$3:$B$20, 1), 1))</f>
        <v>6E-005</v>
      </c>
      <c r="K2962" s="40" t="n">
        <f aca="false">1/((1+J2962)^F2962)</f>
        <v>0.999320990228263</v>
      </c>
      <c r="L2962" s="41" t="n">
        <f aca="false">IF(AND(D2962, A2962 &lt;= $G$2), $D$5*$D$2*(A2962-E2962)/365.25, 0)</f>
        <v>0</v>
      </c>
      <c r="M2962" s="41" t="n">
        <f aca="false">IF(A2962&lt;=$G$2, $D$5*$D$2*(A2962-E2962)/365.25, 0)</f>
        <v>0</v>
      </c>
      <c r="N2962" s="42" t="n">
        <f aca="false">(L2962*H2962 + M2962*I2962) * K2962</f>
        <v>0</v>
      </c>
      <c r="O2962" s="43" t="n">
        <f aca="false">IF(A2962&lt;=$G$2, $D$2*(1-$D$3), 0)</f>
        <v>0</v>
      </c>
      <c r="P2962" s="44" t="n">
        <f aca="false">O2962*I2962*K2962</f>
        <v>0</v>
      </c>
    </row>
    <row r="2963" customFormat="false" ht="15" hidden="false" customHeight="false" outlineLevel="0" collapsed="false">
      <c r="A2963" s="4" t="n">
        <f aca="false">WORKDAY(A2962, 1)</f>
        <v>48030</v>
      </c>
      <c r="B2963" s="33" t="n">
        <f aca="false">DATE(2000, MONTH(A2963), DAY(A2963))</f>
        <v>36708</v>
      </c>
      <c r="C2963" s="33" t="n">
        <f aca="false">VLOOKUP(B2963, $R$9:$S$13, 2)</f>
        <v>36789</v>
      </c>
      <c r="D2963" s="34" t="n">
        <f aca="false">IF(OR(C2963=B2963, AND(C2963&lt;&gt;C2962, C2962&gt;B2962)), 1, 0)</f>
        <v>0</v>
      </c>
      <c r="E2963" s="4" t="n">
        <f aca="false" t="array" ref="E2963:E2963">INDEX($A$9:A2962, MAX(IF($D$9:D2962=1, ROW(D$9:$D2962)-ROW($D$9)+1, 0)))</f>
        <v>48019</v>
      </c>
      <c r="F2963" s="36" t="n">
        <f aca="false">(A2963-$A$2)/365.25</f>
        <v>11.3237508555784</v>
      </c>
      <c r="G2963" s="37" t="n">
        <f aca="false">INDEX('Default Prob'!$P$5:$P$14,MIN(1+_xlfn.IFNA(MATCH(F2963,'Default Prob'!$F$5:$F$14,1),0),COUNT('Default Prob'!$P$5:$P$14)))</f>
        <v>0.0473961358254833</v>
      </c>
      <c r="H2963" s="37" t="n">
        <f aca="false">H2962*EXP(-G2962*(F2963-F2962))</f>
        <v>0.624881862828111</v>
      </c>
      <c r="I2963" s="38" t="n">
        <f aca="false">H2962-H2963</f>
        <v>8.10921487506278E-005</v>
      </c>
      <c r="J2963" s="39" t="n">
        <f aca="false">INDEX('Default Prob'!$C$3:$C$20, _xlfn.IFNA(MATCH(F2963, 'Default Prob'!$B$3:$B$20, 1), 1))</f>
        <v>6E-005</v>
      </c>
      <c r="K2963" s="40" t="n">
        <f aca="false">1/((1+J2963)^F2963)</f>
        <v>0.999320826073696</v>
      </c>
      <c r="L2963" s="41" t="n">
        <f aca="false">IF(AND(D2963, A2963 &lt;= $G$2), $D$5*$D$2*(A2963-E2963)/365.25, 0)</f>
        <v>0</v>
      </c>
      <c r="M2963" s="41" t="n">
        <f aca="false">IF(A2963&lt;=$G$2, $D$5*$D$2*(A2963-E2963)/365.25, 0)</f>
        <v>0</v>
      </c>
      <c r="N2963" s="42" t="n">
        <f aca="false">(L2963*H2963 + M2963*I2963) * K2963</f>
        <v>0</v>
      </c>
      <c r="O2963" s="43" t="n">
        <f aca="false">IF(A2963&lt;=$G$2, $D$2*(1-$D$3), 0)</f>
        <v>0</v>
      </c>
      <c r="P2963" s="44" t="n">
        <f aca="false">O2963*I2963*K2963</f>
        <v>0</v>
      </c>
    </row>
    <row r="2964" customFormat="false" ht="15" hidden="false" customHeight="false" outlineLevel="0" collapsed="false">
      <c r="A2964" s="4" t="n">
        <f aca="false">WORKDAY(A2963, 1)</f>
        <v>48031</v>
      </c>
      <c r="B2964" s="33" t="n">
        <f aca="false">DATE(2000, MONTH(A2964), DAY(A2964))</f>
        <v>36709</v>
      </c>
      <c r="C2964" s="33" t="n">
        <f aca="false">VLOOKUP(B2964, $R$9:$S$13, 2)</f>
        <v>36789</v>
      </c>
      <c r="D2964" s="34" t="n">
        <f aca="false">IF(OR(C2964=B2964, AND(C2964&lt;&gt;C2963, C2963&gt;B2963)), 1, 0)</f>
        <v>0</v>
      </c>
      <c r="E2964" s="4" t="n">
        <f aca="false" t="array" ref="E2964:E2964">INDEX($A$9:A2963, MAX(IF($D$9:D2963=1, ROW(D$9:$D2963)-ROW($D$9)+1, 0)))</f>
        <v>48019</v>
      </c>
      <c r="F2964" s="36" t="n">
        <f aca="false">(A2964-$A$2)/365.25</f>
        <v>11.3264887063655</v>
      </c>
      <c r="G2964" s="37" t="n">
        <f aca="false">INDEX('Default Prob'!$P$5:$P$14,MIN(1+_xlfn.IFNA(MATCH(F2964,'Default Prob'!$F$5:$F$14,1),0),COUNT('Default Prob'!$P$5:$P$14)))</f>
        <v>0.0473961358254833</v>
      </c>
      <c r="H2964" s="37" t="n">
        <f aca="false">H2963*EXP(-G2963*(F2964-F2963))</f>
        <v>0.624800781201482</v>
      </c>
      <c r="I2964" s="38" t="n">
        <f aca="false">H2963-H2964</f>
        <v>8.10816266283432E-005</v>
      </c>
      <c r="J2964" s="39" t="n">
        <f aca="false">INDEX('Default Prob'!$C$3:$C$20, _xlfn.IFNA(MATCH(F2964, 'Default Prob'!$B$3:$B$20, 1), 1))</f>
        <v>6E-005</v>
      </c>
      <c r="K2964" s="40" t="n">
        <f aca="false">1/((1+J2964)^F2964)</f>
        <v>0.999320661919155</v>
      </c>
      <c r="L2964" s="41" t="n">
        <f aca="false">IF(AND(D2964, A2964 &lt;= $G$2), $D$5*$D$2*(A2964-E2964)/365.25, 0)</f>
        <v>0</v>
      </c>
      <c r="M2964" s="41" t="n">
        <f aca="false">IF(A2964&lt;=$G$2, $D$5*$D$2*(A2964-E2964)/365.25, 0)</f>
        <v>0</v>
      </c>
      <c r="N2964" s="42" t="n">
        <f aca="false">(L2964*H2964 + M2964*I2964) * K2964</f>
        <v>0</v>
      </c>
      <c r="O2964" s="43" t="n">
        <f aca="false">IF(A2964&lt;=$G$2, $D$2*(1-$D$3), 0)</f>
        <v>0</v>
      </c>
      <c r="P2964" s="44" t="n">
        <f aca="false">O2964*I2964*K2964</f>
        <v>0</v>
      </c>
    </row>
    <row r="2965" customFormat="false" ht="15" hidden="false" customHeight="false" outlineLevel="0" collapsed="false">
      <c r="A2965" s="4" t="n">
        <f aca="false">WORKDAY(A2964, 1)</f>
        <v>48032</v>
      </c>
      <c r="B2965" s="33" t="n">
        <f aca="false">DATE(2000, MONTH(A2965), DAY(A2965))</f>
        <v>36710</v>
      </c>
      <c r="C2965" s="33" t="n">
        <f aca="false">VLOOKUP(B2965, $R$9:$S$13, 2)</f>
        <v>36789</v>
      </c>
      <c r="D2965" s="34" t="n">
        <f aca="false">IF(OR(C2965=B2965, AND(C2965&lt;&gt;C2964, C2964&gt;B2964)), 1, 0)</f>
        <v>0</v>
      </c>
      <c r="E2965" s="4" t="n">
        <f aca="false" t="array" ref="E2965:E2965">INDEX($A$9:A2964, MAX(IF($D$9:D2964=1, ROW(D$9:$D2964)-ROW($D$9)+1, 0)))</f>
        <v>48019</v>
      </c>
      <c r="F2965" s="36" t="n">
        <f aca="false">(A2965-$A$2)/365.25</f>
        <v>11.3292265571526</v>
      </c>
      <c r="G2965" s="37" t="n">
        <f aca="false">INDEX('Default Prob'!$P$5:$P$14,MIN(1+_xlfn.IFNA(MATCH(F2965,'Default Prob'!$F$5:$F$14,1),0),COUNT('Default Prob'!$P$5:$P$14)))</f>
        <v>0.0473961358254833</v>
      </c>
      <c r="H2965" s="37" t="n">
        <f aca="false">H2964*EXP(-G2964*(F2965-F2964))</f>
        <v>0.624719710095611</v>
      </c>
      <c r="I2965" s="38" t="n">
        <f aca="false">H2964-H2965</f>
        <v>8.10711058715219E-005</v>
      </c>
      <c r="J2965" s="39" t="n">
        <f aca="false">INDEX('Default Prob'!$C$3:$C$20, _xlfn.IFNA(MATCH(F2965, 'Default Prob'!$B$3:$B$20, 1), 1))</f>
        <v>6E-005</v>
      </c>
      <c r="K2965" s="40" t="n">
        <f aca="false">1/((1+J2965)^F2965)</f>
        <v>0.999320497764642</v>
      </c>
      <c r="L2965" s="41" t="n">
        <f aca="false">IF(AND(D2965, A2965 &lt;= $G$2), $D$5*$D$2*(A2965-E2965)/365.25, 0)</f>
        <v>0</v>
      </c>
      <c r="M2965" s="41" t="n">
        <f aca="false">IF(A2965&lt;=$G$2, $D$5*$D$2*(A2965-E2965)/365.25, 0)</f>
        <v>0</v>
      </c>
      <c r="N2965" s="42" t="n">
        <f aca="false">(L2965*H2965 + M2965*I2965) * K2965</f>
        <v>0</v>
      </c>
      <c r="O2965" s="43" t="n">
        <f aca="false">IF(A2965&lt;=$G$2, $D$2*(1-$D$3), 0)</f>
        <v>0</v>
      </c>
      <c r="P2965" s="44" t="n">
        <f aca="false">O2965*I2965*K2965</f>
        <v>0</v>
      </c>
    </row>
    <row r="2966" customFormat="false" ht="15" hidden="false" customHeight="false" outlineLevel="0" collapsed="false">
      <c r="A2966" s="4" t="n">
        <f aca="false">WORKDAY(A2965, 1)</f>
        <v>48033</v>
      </c>
      <c r="B2966" s="33" t="n">
        <f aca="false">DATE(2000, MONTH(A2966), DAY(A2966))</f>
        <v>36711</v>
      </c>
      <c r="C2966" s="33" t="n">
        <f aca="false">VLOOKUP(B2966, $R$9:$S$13, 2)</f>
        <v>36789</v>
      </c>
      <c r="D2966" s="34" t="n">
        <f aca="false">IF(OR(C2966=B2966, AND(C2966&lt;&gt;C2965, C2965&gt;B2965)), 1, 0)</f>
        <v>0</v>
      </c>
      <c r="E2966" s="4" t="n">
        <f aca="false" t="array" ref="E2966:E2966">INDEX($A$9:A2965, MAX(IF($D$9:D2965=1, ROW(D$9:$D2965)-ROW($D$9)+1, 0)))</f>
        <v>48019</v>
      </c>
      <c r="F2966" s="36" t="n">
        <f aca="false">(A2966-$A$2)/365.25</f>
        <v>11.3319644079398</v>
      </c>
      <c r="G2966" s="37" t="n">
        <f aca="false">INDEX('Default Prob'!$P$5:$P$14,MIN(1+_xlfn.IFNA(MATCH(F2966,'Default Prob'!$F$5:$F$14,1),0),COUNT('Default Prob'!$P$5:$P$14)))</f>
        <v>0.0473961358254833</v>
      </c>
      <c r="H2966" s="37" t="n">
        <f aca="false">H2965*EXP(-G2965*(F2966-F2965))</f>
        <v>0.624638649509131</v>
      </c>
      <c r="I2966" s="38" t="n">
        <f aca="false">H2965-H2966</f>
        <v>8.10605864796088E-005</v>
      </c>
      <c r="J2966" s="39" t="n">
        <f aca="false">INDEX('Default Prob'!$C$3:$C$20, _xlfn.IFNA(MATCH(F2966, 'Default Prob'!$B$3:$B$20, 1), 1))</f>
        <v>6E-005</v>
      </c>
      <c r="K2966" s="40" t="n">
        <f aca="false">1/((1+J2966)^F2966)</f>
        <v>0.999320333610155</v>
      </c>
      <c r="L2966" s="41" t="n">
        <f aca="false">IF(AND(D2966, A2966 &lt;= $G$2), $D$5*$D$2*(A2966-E2966)/365.25, 0)</f>
        <v>0</v>
      </c>
      <c r="M2966" s="41" t="n">
        <f aca="false">IF(A2966&lt;=$G$2, $D$5*$D$2*(A2966-E2966)/365.25, 0)</f>
        <v>0</v>
      </c>
      <c r="N2966" s="42" t="n">
        <f aca="false">(L2966*H2966 + M2966*I2966) * K2966</f>
        <v>0</v>
      </c>
      <c r="O2966" s="43" t="n">
        <f aca="false">IF(A2966&lt;=$G$2, $D$2*(1-$D$3), 0)</f>
        <v>0</v>
      </c>
      <c r="P2966" s="44" t="n">
        <f aca="false">O2966*I2966*K2966</f>
        <v>0</v>
      </c>
    </row>
    <row r="2967" customFormat="false" ht="15" hidden="false" customHeight="false" outlineLevel="0" collapsed="false">
      <c r="A2967" s="4" t="n">
        <f aca="false">WORKDAY(A2966, 1)</f>
        <v>48036</v>
      </c>
      <c r="B2967" s="33" t="n">
        <f aca="false">DATE(2000, MONTH(A2967), DAY(A2967))</f>
        <v>36714</v>
      </c>
      <c r="C2967" s="33" t="n">
        <f aca="false">VLOOKUP(B2967, $R$9:$S$13, 2)</f>
        <v>36789</v>
      </c>
      <c r="D2967" s="34" t="n">
        <f aca="false">IF(OR(C2967=B2967, AND(C2967&lt;&gt;C2966, C2966&gt;B2966)), 1, 0)</f>
        <v>0</v>
      </c>
      <c r="E2967" s="4" t="n">
        <f aca="false" t="array" ref="E2967:E2967">INDEX($A$9:A2966, MAX(IF($D$9:D2966=1, ROW(D$9:$D2966)-ROW($D$9)+1, 0)))</f>
        <v>48019</v>
      </c>
      <c r="F2967" s="36" t="n">
        <f aca="false">(A2967-$A$2)/365.25</f>
        <v>11.3401779603012</v>
      </c>
      <c r="G2967" s="37" t="n">
        <f aca="false">INDEX('Default Prob'!$P$5:$P$14,MIN(1+_xlfn.IFNA(MATCH(F2967,'Default Prob'!$F$5:$F$14,1),0),COUNT('Default Prob'!$P$5:$P$14)))</f>
        <v>0.0473961358254833</v>
      </c>
      <c r="H2967" s="37" t="n">
        <f aca="false">H2966*EXP(-G2966*(F2967-F2966))</f>
        <v>0.624395530852394</v>
      </c>
      <c r="I2967" s="38" t="n">
        <f aca="false">H2966-H2967</f>
        <v>0.000243118656736985</v>
      </c>
      <c r="J2967" s="39" t="n">
        <f aca="false">INDEX('Default Prob'!$C$3:$C$20, _xlfn.IFNA(MATCH(F2967, 'Default Prob'!$B$3:$B$20, 1), 1))</f>
        <v>6E-005</v>
      </c>
      <c r="K2967" s="40" t="n">
        <f aca="false">1/((1+J2967)^F2967)</f>
        <v>0.999319841146857</v>
      </c>
      <c r="L2967" s="41" t="n">
        <f aca="false">IF(AND(D2967, A2967 &lt;= $G$2), $D$5*$D$2*(A2967-E2967)/365.25, 0)</f>
        <v>0</v>
      </c>
      <c r="M2967" s="41" t="n">
        <f aca="false">IF(A2967&lt;=$G$2, $D$5*$D$2*(A2967-E2967)/365.25, 0)</f>
        <v>0</v>
      </c>
      <c r="N2967" s="42" t="n">
        <f aca="false">(L2967*H2967 + M2967*I2967) * K2967</f>
        <v>0</v>
      </c>
      <c r="O2967" s="43" t="n">
        <f aca="false">IF(A2967&lt;=$G$2, $D$2*(1-$D$3), 0)</f>
        <v>0</v>
      </c>
      <c r="P2967" s="44" t="n">
        <f aca="false">O2967*I2967*K2967</f>
        <v>0</v>
      </c>
    </row>
    <row r="2968" customFormat="false" ht="15" hidden="false" customHeight="false" outlineLevel="0" collapsed="false">
      <c r="A2968" s="4" t="n">
        <f aca="false">WORKDAY(A2967, 1)</f>
        <v>48037</v>
      </c>
      <c r="B2968" s="33" t="n">
        <f aca="false">DATE(2000, MONTH(A2968), DAY(A2968))</f>
        <v>36715</v>
      </c>
      <c r="C2968" s="33" t="n">
        <f aca="false">VLOOKUP(B2968, $R$9:$S$13, 2)</f>
        <v>36789</v>
      </c>
      <c r="D2968" s="34" t="n">
        <f aca="false">IF(OR(C2968=B2968, AND(C2968&lt;&gt;C2967, C2967&gt;B2967)), 1, 0)</f>
        <v>0</v>
      </c>
      <c r="E2968" s="4" t="n">
        <f aca="false" t="array" ref="E2968:E2968">INDEX($A$9:A2967, MAX(IF($D$9:D2967=1, ROW(D$9:$D2967)-ROW($D$9)+1, 0)))</f>
        <v>48019</v>
      </c>
      <c r="F2968" s="36" t="n">
        <f aca="false">(A2968-$A$2)/365.25</f>
        <v>11.3429158110883</v>
      </c>
      <c r="G2968" s="37" t="n">
        <f aca="false">INDEX('Default Prob'!$P$5:$P$14,MIN(1+_xlfn.IFNA(MATCH(F2968,'Default Prob'!$F$5:$F$14,1),0),COUNT('Default Prob'!$P$5:$P$14)))</f>
        <v>0.0473961358254833</v>
      </c>
      <c r="H2968" s="37" t="n">
        <f aca="false">H2967*EXP(-G2967*(F2968-F2967))</f>
        <v>0.624314512329834</v>
      </c>
      <c r="I2968" s="38" t="n">
        <f aca="false">H2967-H2968</f>
        <v>8.10185225601501E-005</v>
      </c>
      <c r="J2968" s="39" t="n">
        <f aca="false">INDEX('Default Prob'!$C$3:$C$20, _xlfn.IFNA(MATCH(F2968, 'Default Prob'!$B$3:$B$20, 1), 1))</f>
        <v>6E-005</v>
      </c>
      <c r="K2968" s="40" t="n">
        <f aca="false">1/((1+J2968)^F2968)</f>
        <v>0.999319676992478</v>
      </c>
      <c r="L2968" s="41" t="n">
        <f aca="false">IF(AND(D2968, A2968 &lt;= $G$2), $D$5*$D$2*(A2968-E2968)/365.25, 0)</f>
        <v>0</v>
      </c>
      <c r="M2968" s="41" t="n">
        <f aca="false">IF(A2968&lt;=$G$2, $D$5*$D$2*(A2968-E2968)/365.25, 0)</f>
        <v>0</v>
      </c>
      <c r="N2968" s="42" t="n">
        <f aca="false">(L2968*H2968 + M2968*I2968) * K2968</f>
        <v>0</v>
      </c>
      <c r="O2968" s="43" t="n">
        <f aca="false">IF(A2968&lt;=$G$2, $D$2*(1-$D$3), 0)</f>
        <v>0</v>
      </c>
      <c r="P2968" s="44" t="n">
        <f aca="false">O2968*I2968*K2968</f>
        <v>0</v>
      </c>
    </row>
    <row r="2969" customFormat="false" ht="15" hidden="false" customHeight="false" outlineLevel="0" collapsed="false">
      <c r="A2969" s="4" t="n">
        <f aca="false">WORKDAY(A2968, 1)</f>
        <v>48038</v>
      </c>
      <c r="B2969" s="33" t="n">
        <f aca="false">DATE(2000, MONTH(A2969), DAY(A2969))</f>
        <v>36716</v>
      </c>
      <c r="C2969" s="33" t="n">
        <f aca="false">VLOOKUP(B2969, $R$9:$S$13, 2)</f>
        <v>36789</v>
      </c>
      <c r="D2969" s="34" t="n">
        <f aca="false">IF(OR(C2969=B2969, AND(C2969&lt;&gt;C2968, C2968&gt;B2968)), 1, 0)</f>
        <v>0</v>
      </c>
      <c r="E2969" s="4" t="n">
        <f aca="false" t="array" ref="E2969:E2969">INDEX($A$9:A2968, MAX(IF($D$9:D2968=1, ROW(D$9:$D2968)-ROW($D$9)+1, 0)))</f>
        <v>48019</v>
      </c>
      <c r="F2969" s="36" t="n">
        <f aca="false">(A2969-$A$2)/365.25</f>
        <v>11.3456536618754</v>
      </c>
      <c r="G2969" s="37" t="n">
        <f aca="false">INDEX('Default Prob'!$P$5:$P$14,MIN(1+_xlfn.IFNA(MATCH(F2969,'Default Prob'!$F$5:$F$14,1),0),COUNT('Default Prob'!$P$5:$P$14)))</f>
        <v>0.0473961358254833</v>
      </c>
      <c r="H2969" s="37" t="n">
        <f aca="false">H2968*EXP(-G2968*(F2969-F2968))</f>
        <v>0.624233504319842</v>
      </c>
      <c r="I2969" s="38" t="n">
        <f aca="false">H2968-H2969</f>
        <v>8.10080099914456E-005</v>
      </c>
      <c r="J2969" s="39" t="n">
        <f aca="false">INDEX('Default Prob'!$C$3:$C$20, _xlfn.IFNA(MATCH(F2969, 'Default Prob'!$B$3:$B$20, 1), 1))</f>
        <v>6E-005</v>
      </c>
      <c r="K2969" s="40" t="n">
        <f aca="false">1/((1+J2969)^F2969)</f>
        <v>0.999319512838126</v>
      </c>
      <c r="L2969" s="41" t="n">
        <f aca="false">IF(AND(D2969, A2969 &lt;= $G$2), $D$5*$D$2*(A2969-E2969)/365.25, 0)</f>
        <v>0</v>
      </c>
      <c r="M2969" s="41" t="n">
        <f aca="false">IF(A2969&lt;=$G$2, $D$5*$D$2*(A2969-E2969)/365.25, 0)</f>
        <v>0</v>
      </c>
      <c r="N2969" s="42" t="n">
        <f aca="false">(L2969*H2969 + M2969*I2969) * K2969</f>
        <v>0</v>
      </c>
      <c r="O2969" s="43" t="n">
        <f aca="false">IF(A2969&lt;=$G$2, $D$2*(1-$D$3), 0)</f>
        <v>0</v>
      </c>
      <c r="P2969" s="44" t="n">
        <f aca="false">O2969*I2969*K2969</f>
        <v>0</v>
      </c>
    </row>
    <row r="2970" customFormat="false" ht="15" hidden="false" customHeight="false" outlineLevel="0" collapsed="false">
      <c r="A2970" s="4" t="n">
        <f aca="false">WORKDAY(A2969, 1)</f>
        <v>48039</v>
      </c>
      <c r="B2970" s="33" t="n">
        <f aca="false">DATE(2000, MONTH(A2970), DAY(A2970))</f>
        <v>36717</v>
      </c>
      <c r="C2970" s="33" t="n">
        <f aca="false">VLOOKUP(B2970, $R$9:$S$13, 2)</f>
        <v>36789</v>
      </c>
      <c r="D2970" s="34" t="n">
        <f aca="false">IF(OR(C2970=B2970, AND(C2970&lt;&gt;C2969, C2969&gt;B2969)), 1, 0)</f>
        <v>0</v>
      </c>
      <c r="E2970" s="4" t="n">
        <f aca="false" t="array" ref="E2970:E2970">INDEX($A$9:A2969, MAX(IF($D$9:D2969=1, ROW(D$9:$D2969)-ROW($D$9)+1, 0)))</f>
        <v>48019</v>
      </c>
      <c r="F2970" s="36" t="n">
        <f aca="false">(A2970-$A$2)/365.25</f>
        <v>11.3483915126626</v>
      </c>
      <c r="G2970" s="37" t="n">
        <f aca="false">INDEX('Default Prob'!$P$5:$P$14,MIN(1+_xlfn.IFNA(MATCH(F2970,'Default Prob'!$F$5:$F$14,1),0),COUNT('Default Prob'!$P$5:$P$14)))</f>
        <v>0.0473961358254833</v>
      </c>
      <c r="H2970" s="37" t="n">
        <f aca="false">H2969*EXP(-G2969*(F2970-F2969))</f>
        <v>0.624152506821056</v>
      </c>
      <c r="I2970" s="38" t="n">
        <f aca="false">H2969-H2970</f>
        <v>8.09974987866502E-005</v>
      </c>
      <c r="J2970" s="39" t="n">
        <f aca="false">INDEX('Default Prob'!$C$3:$C$20, _xlfn.IFNA(MATCH(F2970, 'Default Prob'!$B$3:$B$20, 1), 1))</f>
        <v>6E-005</v>
      </c>
      <c r="K2970" s="40" t="n">
        <f aca="false">1/((1+J2970)^F2970)</f>
        <v>0.999319348683801</v>
      </c>
      <c r="L2970" s="41" t="n">
        <f aca="false">IF(AND(D2970, A2970 &lt;= $G$2), $D$5*$D$2*(A2970-E2970)/365.25, 0)</f>
        <v>0</v>
      </c>
      <c r="M2970" s="41" t="n">
        <f aca="false">IF(A2970&lt;=$G$2, $D$5*$D$2*(A2970-E2970)/365.25, 0)</f>
        <v>0</v>
      </c>
      <c r="N2970" s="42" t="n">
        <f aca="false">(L2970*H2970 + M2970*I2970) * K2970</f>
        <v>0</v>
      </c>
      <c r="O2970" s="43" t="n">
        <f aca="false">IF(A2970&lt;=$G$2, $D$2*(1-$D$3), 0)</f>
        <v>0</v>
      </c>
      <c r="P2970" s="44" t="n">
        <f aca="false">O2970*I2970*K2970</f>
        <v>0</v>
      </c>
    </row>
    <row r="2971" customFormat="false" ht="15" hidden="false" customHeight="false" outlineLevel="0" collapsed="false">
      <c r="A2971" s="4" t="n">
        <f aca="false">WORKDAY(A2970, 1)</f>
        <v>48040</v>
      </c>
      <c r="B2971" s="33" t="n">
        <f aca="false">DATE(2000, MONTH(A2971), DAY(A2971))</f>
        <v>36718</v>
      </c>
      <c r="C2971" s="33" t="n">
        <f aca="false">VLOOKUP(B2971, $R$9:$S$13, 2)</f>
        <v>36789</v>
      </c>
      <c r="D2971" s="34" t="n">
        <f aca="false">IF(OR(C2971=B2971, AND(C2971&lt;&gt;C2970, C2970&gt;B2970)), 1, 0)</f>
        <v>0</v>
      </c>
      <c r="E2971" s="4" t="n">
        <f aca="false" t="array" ref="E2971:E2971">INDEX($A$9:A2970, MAX(IF($D$9:D2970=1, ROW(D$9:$D2970)-ROW($D$9)+1, 0)))</f>
        <v>48019</v>
      </c>
      <c r="F2971" s="36" t="n">
        <f aca="false">(A2971-$A$2)/365.25</f>
        <v>11.3511293634497</v>
      </c>
      <c r="G2971" s="37" t="n">
        <f aca="false">INDEX('Default Prob'!$P$5:$P$14,MIN(1+_xlfn.IFNA(MATCH(F2971,'Default Prob'!$F$5:$F$14,1),0),COUNT('Default Prob'!$P$5:$P$14)))</f>
        <v>0.0473961358254833</v>
      </c>
      <c r="H2971" s="37" t="n">
        <f aca="false">H2970*EXP(-G2970*(F2971-F2970))</f>
        <v>0.62407151983211</v>
      </c>
      <c r="I2971" s="38" t="n">
        <f aca="false">H2970-H2971</f>
        <v>8.09869889456527E-005</v>
      </c>
      <c r="J2971" s="39" t="n">
        <f aca="false">INDEX('Default Prob'!$C$3:$C$20, _xlfn.IFNA(MATCH(F2971, 'Default Prob'!$B$3:$B$20, 1), 1))</f>
        <v>6E-005</v>
      </c>
      <c r="K2971" s="40" t="n">
        <f aca="false">1/((1+J2971)^F2971)</f>
        <v>0.999319184529504</v>
      </c>
      <c r="L2971" s="41" t="n">
        <f aca="false">IF(AND(D2971, A2971 &lt;= $G$2), $D$5*$D$2*(A2971-E2971)/365.25, 0)</f>
        <v>0</v>
      </c>
      <c r="M2971" s="41" t="n">
        <f aca="false">IF(A2971&lt;=$G$2, $D$5*$D$2*(A2971-E2971)/365.25, 0)</f>
        <v>0</v>
      </c>
      <c r="N2971" s="42" t="n">
        <f aca="false">(L2971*H2971 + M2971*I2971) * K2971</f>
        <v>0</v>
      </c>
      <c r="O2971" s="43" t="n">
        <f aca="false">IF(A2971&lt;=$G$2, $D$2*(1-$D$3), 0)</f>
        <v>0</v>
      </c>
      <c r="P2971" s="44" t="n">
        <f aca="false">O2971*I2971*K2971</f>
        <v>0</v>
      </c>
    </row>
    <row r="2972" customFormat="false" ht="15" hidden="false" customHeight="false" outlineLevel="0" collapsed="false">
      <c r="A2972" s="4" t="n">
        <f aca="false">WORKDAY(A2971, 1)</f>
        <v>48043</v>
      </c>
      <c r="B2972" s="33" t="n">
        <f aca="false">DATE(2000, MONTH(A2972), DAY(A2972))</f>
        <v>36721</v>
      </c>
      <c r="C2972" s="33" t="n">
        <f aca="false">VLOOKUP(B2972, $R$9:$S$13, 2)</f>
        <v>36789</v>
      </c>
      <c r="D2972" s="34" t="n">
        <f aca="false">IF(OR(C2972=B2972, AND(C2972&lt;&gt;C2971, C2971&gt;B2971)), 1, 0)</f>
        <v>0</v>
      </c>
      <c r="E2972" s="4" t="n">
        <f aca="false" t="array" ref="E2972:E2972">INDEX($A$9:A2971, MAX(IF($D$9:D2971=1, ROW(D$9:$D2971)-ROW($D$9)+1, 0)))</f>
        <v>48019</v>
      </c>
      <c r="F2972" s="36" t="n">
        <f aca="false">(A2972-$A$2)/365.25</f>
        <v>11.3593429158111</v>
      </c>
      <c r="G2972" s="37" t="n">
        <f aca="false">INDEX('Default Prob'!$P$5:$P$14,MIN(1+_xlfn.IFNA(MATCH(F2972,'Default Prob'!$F$5:$F$14,1),0),COUNT('Default Prob'!$P$5:$P$14)))</f>
        <v>0.0473961358254833</v>
      </c>
      <c r="H2972" s="37" t="n">
        <f aca="false">H2971*EXP(-G2971*(F2972-F2971))</f>
        <v>0.623828621910682</v>
      </c>
      <c r="I2972" s="38" t="n">
        <f aca="false">H2971-H2972</f>
        <v>0.000242897921428065</v>
      </c>
      <c r="J2972" s="39" t="n">
        <f aca="false">INDEX('Default Prob'!$C$3:$C$20, _xlfn.IFNA(MATCH(F2972, 'Default Prob'!$B$3:$B$20, 1), 1))</f>
        <v>6E-005</v>
      </c>
      <c r="K2972" s="40" t="n">
        <f aca="false">1/((1+J2972)^F2972)</f>
        <v>0.999318692066772</v>
      </c>
      <c r="L2972" s="41" t="n">
        <f aca="false">IF(AND(D2972, A2972 &lt;= $G$2), $D$5*$D$2*(A2972-E2972)/365.25, 0)</f>
        <v>0</v>
      </c>
      <c r="M2972" s="41" t="n">
        <f aca="false">IF(A2972&lt;=$G$2, $D$5*$D$2*(A2972-E2972)/365.25, 0)</f>
        <v>0</v>
      </c>
      <c r="N2972" s="42" t="n">
        <f aca="false">(L2972*H2972 + M2972*I2972) * K2972</f>
        <v>0</v>
      </c>
      <c r="O2972" s="43" t="n">
        <f aca="false">IF(A2972&lt;=$G$2, $D$2*(1-$D$3), 0)</f>
        <v>0</v>
      </c>
      <c r="P2972" s="44" t="n">
        <f aca="false">O2972*I2972*K2972</f>
        <v>0</v>
      </c>
    </row>
    <row r="2973" customFormat="false" ht="15" hidden="false" customHeight="false" outlineLevel="0" collapsed="false">
      <c r="A2973" s="4" t="n">
        <f aca="false">WORKDAY(A2972, 1)</f>
        <v>48044</v>
      </c>
      <c r="B2973" s="33" t="n">
        <f aca="false">DATE(2000, MONTH(A2973), DAY(A2973))</f>
        <v>36722</v>
      </c>
      <c r="C2973" s="33" t="n">
        <f aca="false">VLOOKUP(B2973, $R$9:$S$13, 2)</f>
        <v>36789</v>
      </c>
      <c r="D2973" s="34" t="n">
        <f aca="false">IF(OR(C2973=B2973, AND(C2973&lt;&gt;C2972, C2972&gt;B2972)), 1, 0)</f>
        <v>0</v>
      </c>
      <c r="E2973" s="4" t="n">
        <f aca="false" t="array" ref="E2973:E2973">INDEX($A$9:A2972, MAX(IF($D$9:D2972=1, ROW(D$9:$D2972)-ROW($D$9)+1, 0)))</f>
        <v>48019</v>
      </c>
      <c r="F2973" s="36" t="n">
        <f aca="false">(A2973-$A$2)/365.25</f>
        <v>11.3620807665982</v>
      </c>
      <c r="G2973" s="37" t="n">
        <f aca="false">INDEX('Default Prob'!$P$5:$P$14,MIN(1+_xlfn.IFNA(MATCH(F2973,'Default Prob'!$F$5:$F$14,1),0),COUNT('Default Prob'!$P$5:$P$14)))</f>
        <v>0.0473961358254833</v>
      </c>
      <c r="H2973" s="37" t="n">
        <f aca="false">H2972*EXP(-G2972*(F2973-F2972))</f>
        <v>0.623747676947465</v>
      </c>
      <c r="I2973" s="38" t="n">
        <f aca="false">H2972-H2973</f>
        <v>8.0944963217422E-005</v>
      </c>
      <c r="J2973" s="39" t="n">
        <f aca="false">INDEX('Default Prob'!$C$3:$C$20, _xlfn.IFNA(MATCH(F2973, 'Default Prob'!$B$3:$B$20, 1), 1))</f>
        <v>6E-005</v>
      </c>
      <c r="K2973" s="40" t="n">
        <f aca="false">1/((1+J2973)^F2973)</f>
        <v>0.999318527912582</v>
      </c>
      <c r="L2973" s="41" t="n">
        <f aca="false">IF(AND(D2973, A2973 &lt;= $G$2), $D$5*$D$2*(A2973-E2973)/365.25, 0)</f>
        <v>0</v>
      </c>
      <c r="M2973" s="41" t="n">
        <f aca="false">IF(A2973&lt;=$G$2, $D$5*$D$2*(A2973-E2973)/365.25, 0)</f>
        <v>0</v>
      </c>
      <c r="N2973" s="42" t="n">
        <f aca="false">(L2973*H2973 + M2973*I2973) * K2973</f>
        <v>0</v>
      </c>
      <c r="O2973" s="43" t="n">
        <f aca="false">IF(A2973&lt;=$G$2, $D$2*(1-$D$3), 0)</f>
        <v>0</v>
      </c>
      <c r="P2973" s="44" t="n">
        <f aca="false">O2973*I2973*K2973</f>
        <v>0</v>
      </c>
    </row>
    <row r="2974" customFormat="false" ht="15" hidden="false" customHeight="false" outlineLevel="0" collapsed="false">
      <c r="A2974" s="4" t="n">
        <f aca="false">WORKDAY(A2973, 1)</f>
        <v>48045</v>
      </c>
      <c r="B2974" s="33" t="n">
        <f aca="false">DATE(2000, MONTH(A2974), DAY(A2974))</f>
        <v>36723</v>
      </c>
      <c r="C2974" s="33" t="n">
        <f aca="false">VLOOKUP(B2974, $R$9:$S$13, 2)</f>
        <v>36789</v>
      </c>
      <c r="D2974" s="34" t="n">
        <f aca="false">IF(OR(C2974=B2974, AND(C2974&lt;&gt;C2973, C2973&gt;B2973)), 1, 0)</f>
        <v>0</v>
      </c>
      <c r="E2974" s="4" t="n">
        <f aca="false" t="array" ref="E2974:E2974">INDEX($A$9:A2973, MAX(IF($D$9:D2973=1, ROW(D$9:$D2973)-ROW($D$9)+1, 0)))</f>
        <v>48019</v>
      </c>
      <c r="F2974" s="36" t="n">
        <f aca="false">(A2974-$A$2)/365.25</f>
        <v>11.3648186173854</v>
      </c>
      <c r="G2974" s="37" t="n">
        <f aca="false">INDEX('Default Prob'!$P$5:$P$14,MIN(1+_xlfn.IFNA(MATCH(F2974,'Default Prob'!$F$5:$F$14,1),0),COUNT('Default Prob'!$P$5:$P$14)))</f>
        <v>0.0473961358254833</v>
      </c>
      <c r="H2974" s="37" t="n">
        <f aca="false">H2973*EXP(-G2973*(F2974-F2973))</f>
        <v>0.623666742487271</v>
      </c>
      <c r="I2974" s="38" t="n">
        <f aca="false">H2973-H2974</f>
        <v>8.09344601933049E-005</v>
      </c>
      <c r="J2974" s="39" t="n">
        <f aca="false">INDEX('Default Prob'!$C$3:$C$20, _xlfn.IFNA(MATCH(F2974, 'Default Prob'!$B$3:$B$20, 1), 1))</f>
        <v>6E-005</v>
      </c>
      <c r="K2974" s="40" t="n">
        <f aca="false">1/((1+J2974)^F2974)</f>
        <v>0.999318363758419</v>
      </c>
      <c r="L2974" s="41" t="n">
        <f aca="false">IF(AND(D2974, A2974 &lt;= $G$2), $D$5*$D$2*(A2974-E2974)/365.25, 0)</f>
        <v>0</v>
      </c>
      <c r="M2974" s="41" t="n">
        <f aca="false">IF(A2974&lt;=$G$2, $D$5*$D$2*(A2974-E2974)/365.25, 0)</f>
        <v>0</v>
      </c>
      <c r="N2974" s="42" t="n">
        <f aca="false">(L2974*H2974 + M2974*I2974) * K2974</f>
        <v>0</v>
      </c>
      <c r="O2974" s="43" t="n">
        <f aca="false">IF(A2974&lt;=$G$2, $D$2*(1-$D$3), 0)</f>
        <v>0</v>
      </c>
      <c r="P2974" s="44" t="n">
        <f aca="false">O2974*I2974*K2974</f>
        <v>0</v>
      </c>
    </row>
    <row r="2975" customFormat="false" ht="15" hidden="false" customHeight="false" outlineLevel="0" collapsed="false">
      <c r="A2975" s="4" t="n">
        <f aca="false">WORKDAY(A2974, 1)</f>
        <v>48046</v>
      </c>
      <c r="B2975" s="33" t="n">
        <f aca="false">DATE(2000, MONTH(A2975), DAY(A2975))</f>
        <v>36724</v>
      </c>
      <c r="C2975" s="33" t="n">
        <f aca="false">VLOOKUP(B2975, $R$9:$S$13, 2)</f>
        <v>36789</v>
      </c>
      <c r="D2975" s="34" t="n">
        <f aca="false">IF(OR(C2975=B2975, AND(C2975&lt;&gt;C2974, C2974&gt;B2974)), 1, 0)</f>
        <v>0</v>
      </c>
      <c r="E2975" s="4" t="n">
        <f aca="false" t="array" ref="E2975:E2975">INDEX($A$9:A2974, MAX(IF($D$9:D2974=1, ROW(D$9:$D2974)-ROW($D$9)+1, 0)))</f>
        <v>48019</v>
      </c>
      <c r="F2975" s="36" t="n">
        <f aca="false">(A2975-$A$2)/365.25</f>
        <v>11.3675564681725</v>
      </c>
      <c r="G2975" s="37" t="n">
        <f aca="false">INDEX('Default Prob'!$P$5:$P$14,MIN(1+_xlfn.IFNA(MATCH(F2975,'Default Prob'!$F$5:$F$14,1),0),COUNT('Default Prob'!$P$5:$P$14)))</f>
        <v>0.0473961358254833</v>
      </c>
      <c r="H2975" s="37" t="n">
        <f aca="false">H2974*EXP(-G2974*(F2975-F2974))</f>
        <v>0.623585818528739</v>
      </c>
      <c r="I2975" s="38" t="n">
        <f aca="false">H2974-H2975</f>
        <v>8.09239585319865E-005</v>
      </c>
      <c r="J2975" s="39" t="n">
        <f aca="false">INDEX('Default Prob'!$C$3:$C$20, _xlfn.IFNA(MATCH(F2975, 'Default Prob'!$B$3:$B$20, 1), 1))</f>
        <v>6E-005</v>
      </c>
      <c r="K2975" s="40" t="n">
        <f aca="false">1/((1+J2975)^F2975)</f>
        <v>0.999318199604283</v>
      </c>
      <c r="L2975" s="41" t="n">
        <f aca="false">IF(AND(D2975, A2975 &lt;= $G$2), $D$5*$D$2*(A2975-E2975)/365.25, 0)</f>
        <v>0</v>
      </c>
      <c r="M2975" s="41" t="n">
        <f aca="false">IF(A2975&lt;=$G$2, $D$5*$D$2*(A2975-E2975)/365.25, 0)</f>
        <v>0</v>
      </c>
      <c r="N2975" s="42" t="n">
        <f aca="false">(L2975*H2975 + M2975*I2975) * K2975</f>
        <v>0</v>
      </c>
      <c r="O2975" s="43" t="n">
        <f aca="false">IF(A2975&lt;=$G$2, $D$2*(1-$D$3), 0)</f>
        <v>0</v>
      </c>
      <c r="P2975" s="44" t="n">
        <f aca="false">O2975*I2975*K2975</f>
        <v>0</v>
      </c>
    </row>
    <row r="2976" customFormat="false" ht="15" hidden="false" customHeight="false" outlineLevel="0" collapsed="false">
      <c r="A2976" s="4" t="n">
        <f aca="false">WORKDAY(A2975, 1)</f>
        <v>48047</v>
      </c>
      <c r="B2976" s="33" t="n">
        <f aca="false">DATE(2000, MONTH(A2976), DAY(A2976))</f>
        <v>36725</v>
      </c>
      <c r="C2976" s="33" t="n">
        <f aca="false">VLOOKUP(B2976, $R$9:$S$13, 2)</f>
        <v>36789</v>
      </c>
      <c r="D2976" s="34" t="n">
        <f aca="false">IF(OR(C2976=B2976, AND(C2976&lt;&gt;C2975, C2975&gt;B2975)), 1, 0)</f>
        <v>0</v>
      </c>
      <c r="E2976" s="4" t="n">
        <f aca="false" t="array" ref="E2976:E2976">INDEX($A$9:A2975, MAX(IF($D$9:D2975=1, ROW(D$9:$D2975)-ROW($D$9)+1, 0)))</f>
        <v>48019</v>
      </c>
      <c r="F2976" s="36" t="n">
        <f aca="false">(A2976-$A$2)/365.25</f>
        <v>11.3702943189596</v>
      </c>
      <c r="G2976" s="37" t="n">
        <f aca="false">INDEX('Default Prob'!$P$5:$P$14,MIN(1+_xlfn.IFNA(MATCH(F2976,'Default Prob'!$F$5:$F$14,1),0),COUNT('Default Prob'!$P$5:$P$14)))</f>
        <v>0.0473961358254833</v>
      </c>
      <c r="H2976" s="37" t="n">
        <f aca="false">H2975*EXP(-G2975*(F2976-F2975))</f>
        <v>0.623504905070506</v>
      </c>
      <c r="I2976" s="38" t="n">
        <f aca="false">H2975-H2976</f>
        <v>8.09134582333559E-005</v>
      </c>
      <c r="J2976" s="39" t="n">
        <f aca="false">INDEX('Default Prob'!$C$3:$C$20, _xlfn.IFNA(MATCH(F2976, 'Default Prob'!$B$3:$B$20, 1), 1))</f>
        <v>6E-005</v>
      </c>
      <c r="K2976" s="40" t="n">
        <f aca="false">1/((1+J2976)^F2976)</f>
        <v>0.999318035450174</v>
      </c>
      <c r="L2976" s="41" t="n">
        <f aca="false">IF(AND(D2976, A2976 &lt;= $G$2), $D$5*$D$2*(A2976-E2976)/365.25, 0)</f>
        <v>0</v>
      </c>
      <c r="M2976" s="41" t="n">
        <f aca="false">IF(A2976&lt;=$G$2, $D$5*$D$2*(A2976-E2976)/365.25, 0)</f>
        <v>0</v>
      </c>
      <c r="N2976" s="42" t="n">
        <f aca="false">(L2976*H2976 + M2976*I2976) * K2976</f>
        <v>0</v>
      </c>
      <c r="O2976" s="43" t="n">
        <f aca="false">IF(A2976&lt;=$G$2, $D$2*(1-$D$3), 0)</f>
        <v>0</v>
      </c>
      <c r="P2976" s="44" t="n">
        <f aca="false">O2976*I2976*K2976</f>
        <v>0</v>
      </c>
    </row>
    <row r="2977" customFormat="false" ht="15" hidden="false" customHeight="false" outlineLevel="0" collapsed="false">
      <c r="A2977" s="4" t="n">
        <f aca="false">WORKDAY(A2976, 1)</f>
        <v>48050</v>
      </c>
      <c r="B2977" s="33" t="n">
        <f aca="false">DATE(2000, MONTH(A2977), DAY(A2977))</f>
        <v>36728</v>
      </c>
      <c r="C2977" s="33" t="n">
        <f aca="false">VLOOKUP(B2977, $R$9:$S$13, 2)</f>
        <v>36789</v>
      </c>
      <c r="D2977" s="34" t="n">
        <f aca="false">IF(OR(C2977=B2977, AND(C2977&lt;&gt;C2976, C2976&gt;B2976)), 1, 0)</f>
        <v>0</v>
      </c>
      <c r="E2977" s="4" t="n">
        <f aca="false" t="array" ref="E2977:E2977">INDEX($A$9:A2976, MAX(IF($D$9:D2976=1, ROW(D$9:$D2976)-ROW($D$9)+1, 0)))</f>
        <v>48019</v>
      </c>
      <c r="F2977" s="36" t="n">
        <f aca="false">(A2977-$A$2)/365.25</f>
        <v>11.378507871321</v>
      </c>
      <c r="G2977" s="37" t="n">
        <f aca="false">INDEX('Default Prob'!$P$5:$P$14,MIN(1+_xlfn.IFNA(MATCH(F2977,'Default Prob'!$F$5:$F$14,1),0),COUNT('Default Prob'!$P$5:$P$14)))</f>
        <v>0.0473961358254833</v>
      </c>
      <c r="H2977" s="37" t="n">
        <f aca="false">H2976*EXP(-G2976*(F2977-F2976))</f>
        <v>0.623262227683974</v>
      </c>
      <c r="I2977" s="38" t="n">
        <f aca="false">H2976-H2977</f>
        <v>0.000242677386531831</v>
      </c>
      <c r="J2977" s="39" t="n">
        <f aca="false">INDEX('Default Prob'!$C$3:$C$20, _xlfn.IFNA(MATCH(F2977, 'Default Prob'!$B$3:$B$20, 1), 1))</f>
        <v>6E-005</v>
      </c>
      <c r="K2977" s="40" t="n">
        <f aca="false">1/((1+J2977)^F2977)</f>
        <v>0.999317542988008</v>
      </c>
      <c r="L2977" s="41" t="n">
        <f aca="false">IF(AND(D2977, A2977 &lt;= $G$2), $D$5*$D$2*(A2977-E2977)/365.25, 0)</f>
        <v>0</v>
      </c>
      <c r="M2977" s="41" t="n">
        <f aca="false">IF(A2977&lt;=$G$2, $D$5*$D$2*(A2977-E2977)/365.25, 0)</f>
        <v>0</v>
      </c>
      <c r="N2977" s="42" t="n">
        <f aca="false">(L2977*H2977 + M2977*I2977) * K2977</f>
        <v>0</v>
      </c>
      <c r="O2977" s="43" t="n">
        <f aca="false">IF(A2977&lt;=$G$2, $D$2*(1-$D$3), 0)</f>
        <v>0</v>
      </c>
      <c r="P2977" s="44" t="n">
        <f aca="false">O2977*I2977*K2977</f>
        <v>0</v>
      </c>
    </row>
    <row r="2978" customFormat="false" ht="15" hidden="false" customHeight="false" outlineLevel="0" collapsed="false">
      <c r="A2978" s="4" t="n">
        <f aca="false">WORKDAY(A2977, 1)</f>
        <v>48051</v>
      </c>
      <c r="B2978" s="33" t="n">
        <f aca="false">DATE(2000, MONTH(A2978), DAY(A2978))</f>
        <v>36729</v>
      </c>
      <c r="C2978" s="33" t="n">
        <f aca="false">VLOOKUP(B2978, $R$9:$S$13, 2)</f>
        <v>36789</v>
      </c>
      <c r="D2978" s="34" t="n">
        <f aca="false">IF(OR(C2978=B2978, AND(C2978&lt;&gt;C2977, C2977&gt;B2977)), 1, 0)</f>
        <v>0</v>
      </c>
      <c r="E2978" s="4" t="n">
        <f aca="false" t="array" ref="E2978:E2978">INDEX($A$9:A2977, MAX(IF($D$9:D2977=1, ROW(D$9:$D2977)-ROW($D$9)+1, 0)))</f>
        <v>48019</v>
      </c>
      <c r="F2978" s="36" t="n">
        <f aca="false">(A2978-$A$2)/365.25</f>
        <v>11.3812457221081</v>
      </c>
      <c r="G2978" s="37" t="n">
        <f aca="false">INDEX('Default Prob'!$P$5:$P$14,MIN(1+_xlfn.IFNA(MATCH(F2978,'Default Prob'!$F$5:$F$14,1),0),COUNT('Default Prob'!$P$5:$P$14)))</f>
        <v>0.0473961358254833</v>
      </c>
      <c r="H2978" s="37" t="n">
        <f aca="false">H2977*EXP(-G2977*(F2978-F2977))</f>
        <v>0.623181356213313</v>
      </c>
      <c r="I2978" s="38" t="n">
        <f aca="false">H2977-H2978</f>
        <v>8.08714706616032E-005</v>
      </c>
      <c r="J2978" s="39" t="n">
        <f aca="false">INDEX('Default Prob'!$C$3:$C$20, _xlfn.IFNA(MATCH(F2978, 'Default Prob'!$B$3:$B$20, 1), 1))</f>
        <v>6E-005</v>
      </c>
      <c r="K2978" s="40" t="n">
        <f aca="false">1/((1+J2978)^F2978)</f>
        <v>0.999317378834007</v>
      </c>
      <c r="L2978" s="41" t="n">
        <f aca="false">IF(AND(D2978, A2978 &lt;= $G$2), $D$5*$D$2*(A2978-E2978)/365.25, 0)</f>
        <v>0</v>
      </c>
      <c r="M2978" s="41" t="n">
        <f aca="false">IF(A2978&lt;=$G$2, $D$5*$D$2*(A2978-E2978)/365.25, 0)</f>
        <v>0</v>
      </c>
      <c r="N2978" s="42" t="n">
        <f aca="false">(L2978*H2978 + M2978*I2978) * K2978</f>
        <v>0</v>
      </c>
      <c r="O2978" s="43" t="n">
        <f aca="false">IF(A2978&lt;=$G$2, $D$2*(1-$D$3), 0)</f>
        <v>0</v>
      </c>
      <c r="P2978" s="44" t="n">
        <f aca="false">O2978*I2978*K2978</f>
        <v>0</v>
      </c>
    </row>
    <row r="2979" customFormat="false" ht="15" hidden="false" customHeight="false" outlineLevel="0" collapsed="false">
      <c r="A2979" s="4" t="n">
        <f aca="false">WORKDAY(A2978, 1)</f>
        <v>48052</v>
      </c>
      <c r="B2979" s="33" t="n">
        <f aca="false">DATE(2000, MONTH(A2979), DAY(A2979))</f>
        <v>36730</v>
      </c>
      <c r="C2979" s="33" t="n">
        <f aca="false">VLOOKUP(B2979, $R$9:$S$13, 2)</f>
        <v>36789</v>
      </c>
      <c r="D2979" s="34" t="n">
        <f aca="false">IF(OR(C2979=B2979, AND(C2979&lt;&gt;C2978, C2978&gt;B2978)), 1, 0)</f>
        <v>0</v>
      </c>
      <c r="E2979" s="4" t="n">
        <f aca="false" t="array" ref="E2979:E2979">INDEX($A$9:A2978, MAX(IF($D$9:D2978=1, ROW(D$9:$D2978)-ROW($D$9)+1, 0)))</f>
        <v>48019</v>
      </c>
      <c r="F2979" s="36" t="n">
        <f aca="false">(A2979-$A$2)/365.25</f>
        <v>11.3839835728953</v>
      </c>
      <c r="G2979" s="37" t="n">
        <f aca="false">INDEX('Default Prob'!$P$5:$P$14,MIN(1+_xlfn.IFNA(MATCH(F2979,'Default Prob'!$F$5:$F$14,1),0),COUNT('Default Prob'!$P$5:$P$14)))</f>
        <v>0.0473961358254833</v>
      </c>
      <c r="H2979" s="37" t="n">
        <f aca="false">H2978*EXP(-G2978*(F2979-F2978))</f>
        <v>0.623100495236139</v>
      </c>
      <c r="I2979" s="38" t="n">
        <f aca="false">H2978-H2979</f>
        <v>8.08609771734137E-005</v>
      </c>
      <c r="J2979" s="39" t="n">
        <f aca="false">INDEX('Default Prob'!$C$3:$C$20, _xlfn.IFNA(MATCH(F2979, 'Default Prob'!$B$3:$B$20, 1), 1))</f>
        <v>6E-005</v>
      </c>
      <c r="K2979" s="40" t="n">
        <f aca="false">1/((1+J2979)^F2979)</f>
        <v>0.999317214680032</v>
      </c>
      <c r="L2979" s="41" t="n">
        <f aca="false">IF(AND(D2979, A2979 &lt;= $G$2), $D$5*$D$2*(A2979-E2979)/365.25, 0)</f>
        <v>0</v>
      </c>
      <c r="M2979" s="41" t="n">
        <f aca="false">IF(A2979&lt;=$G$2, $D$5*$D$2*(A2979-E2979)/365.25, 0)</f>
        <v>0</v>
      </c>
      <c r="N2979" s="42" t="n">
        <f aca="false">(L2979*H2979 + M2979*I2979) * K2979</f>
        <v>0</v>
      </c>
      <c r="O2979" s="43" t="n">
        <f aca="false">IF(A2979&lt;=$G$2, $D$2*(1-$D$3), 0)</f>
        <v>0</v>
      </c>
      <c r="P2979" s="44" t="n">
        <f aca="false">O2979*I2979*K2979</f>
        <v>0</v>
      </c>
    </row>
    <row r="2980" customFormat="false" ht="15" hidden="false" customHeight="false" outlineLevel="0" collapsed="false">
      <c r="A2980" s="4" t="n">
        <f aca="false">WORKDAY(A2979, 1)</f>
        <v>48053</v>
      </c>
      <c r="B2980" s="33" t="n">
        <f aca="false">DATE(2000, MONTH(A2980), DAY(A2980))</f>
        <v>36731</v>
      </c>
      <c r="C2980" s="33" t="n">
        <f aca="false">VLOOKUP(B2980, $R$9:$S$13, 2)</f>
        <v>36789</v>
      </c>
      <c r="D2980" s="34" t="n">
        <f aca="false">IF(OR(C2980=B2980, AND(C2980&lt;&gt;C2979, C2979&gt;B2979)), 1, 0)</f>
        <v>0</v>
      </c>
      <c r="E2980" s="4" t="n">
        <f aca="false" t="array" ref="E2980:E2980">INDEX($A$9:A2979, MAX(IF($D$9:D2979=1, ROW(D$9:$D2979)-ROW($D$9)+1, 0)))</f>
        <v>48019</v>
      </c>
      <c r="F2980" s="36" t="n">
        <f aca="false">(A2980-$A$2)/365.25</f>
        <v>11.3867214236824</v>
      </c>
      <c r="G2980" s="37" t="n">
        <f aca="false">INDEX('Default Prob'!$P$5:$P$14,MIN(1+_xlfn.IFNA(MATCH(F2980,'Default Prob'!$F$5:$F$14,1),0),COUNT('Default Prob'!$P$5:$P$14)))</f>
        <v>0.0473961358254833</v>
      </c>
      <c r="H2980" s="37" t="n">
        <f aca="false">H2979*EXP(-G2979*(F2980-F2979))</f>
        <v>0.623019644751092</v>
      </c>
      <c r="I2980" s="38" t="n">
        <f aca="false">H2979-H2980</f>
        <v>8.08504850470237E-005</v>
      </c>
      <c r="J2980" s="39" t="n">
        <f aca="false">INDEX('Default Prob'!$C$3:$C$20, _xlfn.IFNA(MATCH(F2980, 'Default Prob'!$B$3:$B$20, 1), 1))</f>
        <v>6E-005</v>
      </c>
      <c r="K2980" s="40" t="n">
        <f aca="false">1/((1+J2980)^F2980)</f>
        <v>0.999317050526085</v>
      </c>
      <c r="L2980" s="41" t="n">
        <f aca="false">IF(AND(D2980, A2980 &lt;= $G$2), $D$5*$D$2*(A2980-E2980)/365.25, 0)</f>
        <v>0</v>
      </c>
      <c r="M2980" s="41" t="n">
        <f aca="false">IF(A2980&lt;=$G$2, $D$5*$D$2*(A2980-E2980)/365.25, 0)</f>
        <v>0</v>
      </c>
      <c r="N2980" s="42" t="n">
        <f aca="false">(L2980*H2980 + M2980*I2980) * K2980</f>
        <v>0</v>
      </c>
      <c r="O2980" s="43" t="n">
        <f aca="false">IF(A2980&lt;=$G$2, $D$2*(1-$D$3), 0)</f>
        <v>0</v>
      </c>
      <c r="P2980" s="44" t="n">
        <f aca="false">O2980*I2980*K2980</f>
        <v>0</v>
      </c>
    </row>
    <row r="2981" customFormat="false" ht="15" hidden="false" customHeight="false" outlineLevel="0" collapsed="false">
      <c r="A2981" s="4" t="n">
        <f aca="false">WORKDAY(A2980, 1)</f>
        <v>48054</v>
      </c>
      <c r="B2981" s="33" t="n">
        <f aca="false">DATE(2000, MONTH(A2981), DAY(A2981))</f>
        <v>36732</v>
      </c>
      <c r="C2981" s="33" t="n">
        <f aca="false">VLOOKUP(B2981, $R$9:$S$13, 2)</f>
        <v>36789</v>
      </c>
      <c r="D2981" s="34" t="n">
        <f aca="false">IF(OR(C2981=B2981, AND(C2981&lt;&gt;C2980, C2980&gt;B2980)), 1, 0)</f>
        <v>0</v>
      </c>
      <c r="E2981" s="4" t="n">
        <f aca="false" t="array" ref="E2981:E2981">INDEX($A$9:A2980, MAX(IF($D$9:D2980=1, ROW(D$9:$D2980)-ROW($D$9)+1, 0)))</f>
        <v>48019</v>
      </c>
      <c r="F2981" s="36" t="n">
        <f aca="false">(A2981-$A$2)/365.25</f>
        <v>11.3894592744695</v>
      </c>
      <c r="G2981" s="37" t="n">
        <f aca="false">INDEX('Default Prob'!$P$5:$P$14,MIN(1+_xlfn.IFNA(MATCH(F2981,'Default Prob'!$F$5:$F$14,1),0),COUNT('Default Prob'!$P$5:$P$14)))</f>
        <v>0.0473961358254833</v>
      </c>
      <c r="H2981" s="37" t="n">
        <f aca="false">H2980*EXP(-G2980*(F2981-F2980))</f>
        <v>0.62293880475681</v>
      </c>
      <c r="I2981" s="38" t="n">
        <f aca="false">H2980-H2981</f>
        <v>8.08399942818783E-005</v>
      </c>
      <c r="J2981" s="39" t="n">
        <f aca="false">INDEX('Default Prob'!$C$3:$C$20, _xlfn.IFNA(MATCH(F2981, 'Default Prob'!$B$3:$B$20, 1), 1))</f>
        <v>6E-005</v>
      </c>
      <c r="K2981" s="40" t="n">
        <f aca="false">1/((1+J2981)^F2981)</f>
        <v>0.999316886372165</v>
      </c>
      <c r="L2981" s="41" t="n">
        <f aca="false">IF(AND(D2981, A2981 &lt;= $G$2), $D$5*$D$2*(A2981-E2981)/365.25, 0)</f>
        <v>0</v>
      </c>
      <c r="M2981" s="41" t="n">
        <f aca="false">IF(A2981&lt;=$G$2, $D$5*$D$2*(A2981-E2981)/365.25, 0)</f>
        <v>0</v>
      </c>
      <c r="N2981" s="42" t="n">
        <f aca="false">(L2981*H2981 + M2981*I2981) * K2981</f>
        <v>0</v>
      </c>
      <c r="O2981" s="43" t="n">
        <f aca="false">IF(A2981&lt;=$G$2, $D$2*(1-$D$3), 0)</f>
        <v>0</v>
      </c>
      <c r="P2981" s="44" t="n">
        <f aca="false">O2981*I2981*K2981</f>
        <v>0</v>
      </c>
    </row>
    <row r="2982" customFormat="false" ht="15" hidden="false" customHeight="false" outlineLevel="0" collapsed="false">
      <c r="A2982" s="4" t="n">
        <f aca="false">WORKDAY(A2981, 1)</f>
        <v>48057</v>
      </c>
      <c r="B2982" s="33" t="n">
        <f aca="false">DATE(2000, MONTH(A2982), DAY(A2982))</f>
        <v>36735</v>
      </c>
      <c r="C2982" s="33" t="n">
        <f aca="false">VLOOKUP(B2982, $R$9:$S$13, 2)</f>
        <v>36789</v>
      </c>
      <c r="D2982" s="34" t="n">
        <f aca="false">IF(OR(C2982=B2982, AND(C2982&lt;&gt;C2981, C2981&gt;B2981)), 1, 0)</f>
        <v>0</v>
      </c>
      <c r="E2982" s="4" t="n">
        <f aca="false" t="array" ref="E2982:E2982">INDEX($A$9:A2981, MAX(IF($D$9:D2981=1, ROW(D$9:$D2981)-ROW($D$9)+1, 0)))</f>
        <v>48019</v>
      </c>
      <c r="F2982" s="36" t="n">
        <f aca="false">(A2982-$A$2)/365.25</f>
        <v>11.3976728268309</v>
      </c>
      <c r="G2982" s="37" t="n">
        <f aca="false">INDEX('Default Prob'!$P$5:$P$14,MIN(1+_xlfn.IFNA(MATCH(F2982,'Default Prob'!$F$5:$F$14,1),0),COUNT('Default Prob'!$P$5:$P$14)))</f>
        <v>0.0473961358254833</v>
      </c>
      <c r="H2982" s="37" t="n">
        <f aca="false">H2981*EXP(-G2981*(F2982-F2981))</f>
        <v>0.622696347704944</v>
      </c>
      <c r="I2982" s="38" t="n">
        <f aca="false">H2981-H2982</f>
        <v>0.000242457051866429</v>
      </c>
      <c r="J2982" s="39" t="n">
        <f aca="false">INDEX('Default Prob'!$C$3:$C$20, _xlfn.IFNA(MATCH(F2982, 'Default Prob'!$B$3:$B$20, 1), 1))</f>
        <v>6E-005</v>
      </c>
      <c r="K2982" s="40" t="n">
        <f aca="false">1/((1+J2982)^F2982)</f>
        <v>0.999316393910566</v>
      </c>
      <c r="L2982" s="41" t="n">
        <f aca="false">IF(AND(D2982, A2982 &lt;= $G$2), $D$5*$D$2*(A2982-E2982)/365.25, 0)</f>
        <v>0</v>
      </c>
      <c r="M2982" s="41" t="n">
        <f aca="false">IF(A2982&lt;=$G$2, $D$5*$D$2*(A2982-E2982)/365.25, 0)</f>
        <v>0</v>
      </c>
      <c r="N2982" s="42" t="n">
        <f aca="false">(L2982*H2982 + M2982*I2982) * K2982</f>
        <v>0</v>
      </c>
      <c r="O2982" s="43" t="n">
        <f aca="false">IF(A2982&lt;=$G$2, $D$2*(1-$D$3), 0)</f>
        <v>0</v>
      </c>
      <c r="P2982" s="44" t="n">
        <f aca="false">O2982*I2982*K2982</f>
        <v>0</v>
      </c>
    </row>
    <row r="2983" customFormat="false" ht="15" hidden="false" customHeight="false" outlineLevel="0" collapsed="false">
      <c r="A2983" s="4" t="n">
        <f aca="false">WORKDAY(A2982, 1)</f>
        <v>48058</v>
      </c>
      <c r="B2983" s="33" t="n">
        <f aca="false">DATE(2000, MONTH(A2983), DAY(A2983))</f>
        <v>36736</v>
      </c>
      <c r="C2983" s="33" t="n">
        <f aca="false">VLOOKUP(B2983, $R$9:$S$13, 2)</f>
        <v>36789</v>
      </c>
      <c r="D2983" s="34" t="n">
        <f aca="false">IF(OR(C2983=B2983, AND(C2983&lt;&gt;C2982, C2982&gt;B2982)), 1, 0)</f>
        <v>0</v>
      </c>
      <c r="E2983" s="4" t="n">
        <f aca="false" t="array" ref="E2983:E2983">INDEX($A$9:A2982, MAX(IF($D$9:D2982=1, ROW(D$9:$D2982)-ROW($D$9)+1, 0)))</f>
        <v>48019</v>
      </c>
      <c r="F2983" s="36" t="n">
        <f aca="false">(A2983-$A$2)/365.25</f>
        <v>11.4004106776181</v>
      </c>
      <c r="G2983" s="37" t="n">
        <f aca="false">INDEX('Default Prob'!$P$5:$P$14,MIN(1+_xlfn.IFNA(MATCH(F2983,'Default Prob'!$F$5:$F$14,1),0),COUNT('Default Prob'!$P$5:$P$14)))</f>
        <v>0.0473961358254833</v>
      </c>
      <c r="H2983" s="37" t="n">
        <f aca="false">H2982*EXP(-G2982*(F2983-F2982))</f>
        <v>0.622615549660112</v>
      </c>
      <c r="I2983" s="38" t="n">
        <f aca="false">H2982-H2983</f>
        <v>8.07980448319645E-005</v>
      </c>
      <c r="J2983" s="39" t="n">
        <f aca="false">INDEX('Default Prob'!$C$3:$C$20, _xlfn.IFNA(MATCH(F2983, 'Default Prob'!$B$3:$B$20, 1), 1))</f>
        <v>6E-005</v>
      </c>
      <c r="K2983" s="40" t="n">
        <f aca="false">1/((1+J2983)^F2983)</f>
        <v>0.999316229756753</v>
      </c>
      <c r="L2983" s="41" t="n">
        <f aca="false">IF(AND(D2983, A2983 &lt;= $G$2), $D$5*$D$2*(A2983-E2983)/365.25, 0)</f>
        <v>0</v>
      </c>
      <c r="M2983" s="41" t="n">
        <f aca="false">IF(A2983&lt;=$G$2, $D$5*$D$2*(A2983-E2983)/365.25, 0)</f>
        <v>0</v>
      </c>
      <c r="N2983" s="42" t="n">
        <f aca="false">(L2983*H2983 + M2983*I2983) * K2983</f>
        <v>0</v>
      </c>
      <c r="O2983" s="43" t="n">
        <f aca="false">IF(A2983&lt;=$G$2, $D$2*(1-$D$3), 0)</f>
        <v>0</v>
      </c>
      <c r="P2983" s="44" t="n">
        <f aca="false">O2983*I2983*K2983</f>
        <v>0</v>
      </c>
    </row>
    <row r="2984" customFormat="false" ht="15" hidden="false" customHeight="false" outlineLevel="0" collapsed="false">
      <c r="A2984" s="4" t="n">
        <f aca="false">WORKDAY(A2983, 1)</f>
        <v>48059</v>
      </c>
      <c r="B2984" s="33" t="n">
        <f aca="false">DATE(2000, MONTH(A2984), DAY(A2984))</f>
        <v>36737</v>
      </c>
      <c r="C2984" s="33" t="n">
        <f aca="false">VLOOKUP(B2984, $R$9:$S$13, 2)</f>
        <v>36789</v>
      </c>
      <c r="D2984" s="34" t="n">
        <f aca="false">IF(OR(C2984=B2984, AND(C2984&lt;&gt;C2983, C2983&gt;B2983)), 1, 0)</f>
        <v>0</v>
      </c>
      <c r="E2984" s="4" t="n">
        <f aca="false" t="array" ref="E2984:E2984">INDEX($A$9:A2983, MAX(IF($D$9:D2983=1, ROW(D$9:$D2983)-ROW($D$9)+1, 0)))</f>
        <v>48019</v>
      </c>
      <c r="F2984" s="36" t="n">
        <f aca="false">(A2984-$A$2)/365.25</f>
        <v>11.4031485284052</v>
      </c>
      <c r="G2984" s="37" t="n">
        <f aca="false">INDEX('Default Prob'!$P$5:$P$14,MIN(1+_xlfn.IFNA(MATCH(F2984,'Default Prob'!$F$5:$F$14,1),0),COUNT('Default Prob'!$P$5:$P$14)))</f>
        <v>0.0473961358254833</v>
      </c>
      <c r="H2984" s="37" t="n">
        <f aca="false">H2983*EXP(-G2983*(F2984-F2983))</f>
        <v>0.622534762099241</v>
      </c>
      <c r="I2984" s="38" t="n">
        <f aca="false">H2983-H2984</f>
        <v>8.07875608712649E-005</v>
      </c>
      <c r="J2984" s="39" t="n">
        <f aca="false">INDEX('Default Prob'!$C$3:$C$20, _xlfn.IFNA(MATCH(F2984, 'Default Prob'!$B$3:$B$20, 1), 1))</f>
        <v>6E-005</v>
      </c>
      <c r="K2984" s="40" t="n">
        <f aca="false">1/((1+J2984)^F2984)</f>
        <v>0.999316065602967</v>
      </c>
      <c r="L2984" s="41" t="n">
        <f aca="false">IF(AND(D2984, A2984 &lt;= $G$2), $D$5*$D$2*(A2984-E2984)/365.25, 0)</f>
        <v>0</v>
      </c>
      <c r="M2984" s="41" t="n">
        <f aca="false">IF(A2984&lt;=$G$2, $D$5*$D$2*(A2984-E2984)/365.25, 0)</f>
        <v>0</v>
      </c>
      <c r="N2984" s="42" t="n">
        <f aca="false">(L2984*H2984 + M2984*I2984) * K2984</f>
        <v>0</v>
      </c>
      <c r="O2984" s="43" t="n">
        <f aca="false">IF(A2984&lt;=$G$2, $D$2*(1-$D$3), 0)</f>
        <v>0</v>
      </c>
      <c r="P2984" s="44" t="n">
        <f aca="false">O2984*I2984*K2984</f>
        <v>0</v>
      </c>
    </row>
    <row r="2985" customFormat="false" ht="15" hidden="false" customHeight="false" outlineLevel="0" collapsed="false">
      <c r="A2985" s="4" t="n">
        <f aca="false">WORKDAY(A2984, 1)</f>
        <v>48060</v>
      </c>
      <c r="B2985" s="33" t="n">
        <f aca="false">DATE(2000, MONTH(A2985), DAY(A2985))</f>
        <v>36738</v>
      </c>
      <c r="C2985" s="33" t="n">
        <f aca="false">VLOOKUP(B2985, $R$9:$S$13, 2)</f>
        <v>36789</v>
      </c>
      <c r="D2985" s="34" t="n">
        <f aca="false">IF(OR(C2985=B2985, AND(C2985&lt;&gt;C2984, C2984&gt;B2984)), 1, 0)</f>
        <v>0</v>
      </c>
      <c r="E2985" s="4" t="n">
        <f aca="false" t="array" ref="E2985:E2985">INDEX($A$9:A2984, MAX(IF($D$9:D2984=1, ROW(D$9:$D2984)-ROW($D$9)+1, 0)))</f>
        <v>48019</v>
      </c>
      <c r="F2985" s="36" t="n">
        <f aca="false">(A2985-$A$2)/365.25</f>
        <v>11.4058863791923</v>
      </c>
      <c r="G2985" s="37" t="n">
        <f aca="false">INDEX('Default Prob'!$P$5:$P$14,MIN(1+_xlfn.IFNA(MATCH(F2985,'Default Prob'!$F$5:$F$14,1),0),COUNT('Default Prob'!$P$5:$P$14)))</f>
        <v>0.0473961358254833</v>
      </c>
      <c r="H2985" s="37" t="n">
        <f aca="false">H2984*EXP(-G2984*(F2985-F2984))</f>
        <v>0.62245398502097</v>
      </c>
      <c r="I2985" s="38" t="n">
        <f aca="false">H2984-H2985</f>
        <v>8.07770782708106E-005</v>
      </c>
      <c r="J2985" s="39" t="n">
        <f aca="false">INDEX('Default Prob'!$C$3:$C$20, _xlfn.IFNA(MATCH(F2985, 'Default Prob'!$B$3:$B$20, 1), 1))</f>
        <v>6E-005</v>
      </c>
      <c r="K2985" s="40" t="n">
        <f aca="false">1/((1+J2985)^F2985)</f>
        <v>0.999315901449209</v>
      </c>
      <c r="L2985" s="41" t="n">
        <f aca="false">IF(AND(D2985, A2985 &lt;= $G$2), $D$5*$D$2*(A2985-E2985)/365.25, 0)</f>
        <v>0</v>
      </c>
      <c r="M2985" s="41" t="n">
        <f aca="false">IF(A2985&lt;=$G$2, $D$5*$D$2*(A2985-E2985)/365.25, 0)</f>
        <v>0</v>
      </c>
      <c r="N2985" s="42" t="n">
        <f aca="false">(L2985*H2985 + M2985*I2985) * K2985</f>
        <v>0</v>
      </c>
      <c r="O2985" s="43" t="n">
        <f aca="false">IF(A2985&lt;=$G$2, $D$2*(1-$D$3), 0)</f>
        <v>0</v>
      </c>
      <c r="P2985" s="44" t="n">
        <f aca="false">O2985*I2985*K2985</f>
        <v>0</v>
      </c>
    </row>
    <row r="2986" customFormat="false" ht="15" hidden="false" customHeight="false" outlineLevel="0" collapsed="false">
      <c r="A2986" s="4" t="n">
        <f aca="false">WORKDAY(A2985, 1)</f>
        <v>48061</v>
      </c>
      <c r="B2986" s="33" t="n">
        <f aca="false">DATE(2000, MONTH(A2986), DAY(A2986))</f>
        <v>36739</v>
      </c>
      <c r="C2986" s="33" t="n">
        <f aca="false">VLOOKUP(B2986, $R$9:$S$13, 2)</f>
        <v>36789</v>
      </c>
      <c r="D2986" s="34" t="n">
        <f aca="false">IF(OR(C2986=B2986, AND(C2986&lt;&gt;C2985, C2985&gt;B2985)), 1, 0)</f>
        <v>0</v>
      </c>
      <c r="E2986" s="4" t="n">
        <f aca="false" t="array" ref="E2986:E2986">INDEX($A$9:A2985, MAX(IF($D$9:D2985=1, ROW(D$9:$D2985)-ROW($D$9)+1, 0)))</f>
        <v>48019</v>
      </c>
      <c r="F2986" s="36" t="n">
        <f aca="false">(A2986-$A$2)/365.25</f>
        <v>11.4086242299795</v>
      </c>
      <c r="G2986" s="37" t="n">
        <f aca="false">INDEX('Default Prob'!$P$5:$P$14,MIN(1+_xlfn.IFNA(MATCH(F2986,'Default Prob'!$F$5:$F$14,1),0),COUNT('Default Prob'!$P$5:$P$14)))</f>
        <v>0.0473961358254833</v>
      </c>
      <c r="H2986" s="37" t="n">
        <f aca="false">H2985*EXP(-G2985*(F2986-F2985))</f>
        <v>0.622373218423939</v>
      </c>
      <c r="I2986" s="38" t="n">
        <f aca="false">H2985-H2986</f>
        <v>8.07665970307125E-005</v>
      </c>
      <c r="J2986" s="39" t="n">
        <f aca="false">INDEX('Default Prob'!$C$3:$C$20, _xlfn.IFNA(MATCH(F2986, 'Default Prob'!$B$3:$B$20, 1), 1))</f>
        <v>6E-005</v>
      </c>
      <c r="K2986" s="40" t="n">
        <f aca="false">1/((1+J2986)^F2986)</f>
        <v>0.999315737295477</v>
      </c>
      <c r="L2986" s="41" t="n">
        <f aca="false">IF(AND(D2986, A2986 &lt;= $G$2), $D$5*$D$2*(A2986-E2986)/365.25, 0)</f>
        <v>0</v>
      </c>
      <c r="M2986" s="41" t="n">
        <f aca="false">IF(A2986&lt;=$G$2, $D$5*$D$2*(A2986-E2986)/365.25, 0)</f>
        <v>0</v>
      </c>
      <c r="N2986" s="42" t="n">
        <f aca="false">(L2986*H2986 + M2986*I2986) * K2986</f>
        <v>0</v>
      </c>
      <c r="O2986" s="43" t="n">
        <f aca="false">IF(A2986&lt;=$G$2, $D$2*(1-$D$3), 0)</f>
        <v>0</v>
      </c>
      <c r="P2986" s="44" t="n">
        <f aca="false">O2986*I2986*K2986</f>
        <v>0</v>
      </c>
    </row>
    <row r="2987" customFormat="false" ht="15" hidden="false" customHeight="false" outlineLevel="0" collapsed="false">
      <c r="A2987" s="4" t="n">
        <f aca="false">WORKDAY(A2986, 1)</f>
        <v>48064</v>
      </c>
      <c r="B2987" s="33" t="n">
        <f aca="false">DATE(2000, MONTH(A2987), DAY(A2987))</f>
        <v>36742</v>
      </c>
      <c r="C2987" s="33" t="n">
        <f aca="false">VLOOKUP(B2987, $R$9:$S$13, 2)</f>
        <v>36789</v>
      </c>
      <c r="D2987" s="34" t="n">
        <f aca="false">IF(OR(C2987=B2987, AND(C2987&lt;&gt;C2986, C2986&gt;B2986)), 1, 0)</f>
        <v>0</v>
      </c>
      <c r="E2987" s="4" t="n">
        <f aca="false" t="array" ref="E2987:E2987">INDEX($A$9:A2986, MAX(IF($D$9:D2986=1, ROW(D$9:$D2986)-ROW($D$9)+1, 0)))</f>
        <v>48019</v>
      </c>
      <c r="F2987" s="36" t="n">
        <f aca="false">(A2987-$A$2)/365.25</f>
        <v>11.4168377823409</v>
      </c>
      <c r="G2987" s="37" t="n">
        <f aca="false">INDEX('Default Prob'!$P$5:$P$14,MIN(1+_xlfn.IFNA(MATCH(F2987,'Default Prob'!$F$5:$F$14,1),0),COUNT('Default Prob'!$P$5:$P$14)))</f>
        <v>0.0473961358254833</v>
      </c>
      <c r="H2987" s="37" t="n">
        <f aca="false">H2986*EXP(-G2986*(F2987-F2986))</f>
        <v>0.622130981506689</v>
      </c>
      <c r="I2987" s="38" t="n">
        <f aca="false">H2986-H2987</f>
        <v>0.000242236917250005</v>
      </c>
      <c r="J2987" s="39" t="n">
        <f aca="false">INDEX('Default Prob'!$C$3:$C$20, _xlfn.IFNA(MATCH(F2987, 'Default Prob'!$B$3:$B$20, 1), 1))</f>
        <v>6E-005</v>
      </c>
      <c r="K2987" s="40" t="n">
        <f aca="false">1/((1+J2987)^F2987)</f>
        <v>0.999315244834444</v>
      </c>
      <c r="L2987" s="41" t="n">
        <f aca="false">IF(AND(D2987, A2987 &lt;= $G$2), $D$5*$D$2*(A2987-E2987)/365.25, 0)</f>
        <v>0</v>
      </c>
      <c r="M2987" s="41" t="n">
        <f aca="false">IF(A2987&lt;=$G$2, $D$5*$D$2*(A2987-E2987)/365.25, 0)</f>
        <v>0</v>
      </c>
      <c r="N2987" s="42" t="n">
        <f aca="false">(L2987*H2987 + M2987*I2987) * K2987</f>
        <v>0</v>
      </c>
      <c r="O2987" s="43" t="n">
        <f aca="false">IF(A2987&lt;=$G$2, $D$2*(1-$D$3), 0)</f>
        <v>0</v>
      </c>
      <c r="P2987" s="44" t="n">
        <f aca="false">O2987*I2987*K2987</f>
        <v>0</v>
      </c>
    </row>
    <row r="2988" customFormat="false" ht="15" hidden="false" customHeight="false" outlineLevel="0" collapsed="false">
      <c r="A2988" s="4" t="n">
        <f aca="false">WORKDAY(A2987, 1)</f>
        <v>48065</v>
      </c>
      <c r="B2988" s="33" t="n">
        <f aca="false">DATE(2000, MONTH(A2988), DAY(A2988))</f>
        <v>36743</v>
      </c>
      <c r="C2988" s="33" t="n">
        <f aca="false">VLOOKUP(B2988, $R$9:$S$13, 2)</f>
        <v>36789</v>
      </c>
      <c r="D2988" s="34" t="n">
        <f aca="false">IF(OR(C2988=B2988, AND(C2988&lt;&gt;C2987, C2987&gt;B2987)), 1, 0)</f>
        <v>0</v>
      </c>
      <c r="E2988" s="4" t="n">
        <f aca="false" t="array" ref="E2988:E2988">INDEX($A$9:A2987, MAX(IF($D$9:D2987=1, ROW(D$9:$D2987)-ROW($D$9)+1, 0)))</f>
        <v>48019</v>
      </c>
      <c r="F2988" s="36" t="n">
        <f aca="false">(A2988-$A$2)/365.25</f>
        <v>11.419575633128</v>
      </c>
      <c r="G2988" s="37" t="n">
        <f aca="false">INDEX('Default Prob'!$P$5:$P$14,MIN(1+_xlfn.IFNA(MATCH(F2988,'Default Prob'!$F$5:$F$14,1),0),COUNT('Default Prob'!$P$5:$P$14)))</f>
        <v>0.0473961358254833</v>
      </c>
      <c r="H2988" s="37" t="n">
        <f aca="false">H2987*EXP(-G2987*(F2988-F2987))</f>
        <v>0.622050256821021</v>
      </c>
      <c r="I2988" s="38" t="n">
        <f aca="false">H2987-H2988</f>
        <v>8.07246856681099E-005</v>
      </c>
      <c r="J2988" s="39" t="n">
        <f aca="false">INDEX('Default Prob'!$C$3:$C$20, _xlfn.IFNA(MATCH(F2988, 'Default Prob'!$B$3:$B$20, 1), 1))</f>
        <v>6E-005</v>
      </c>
      <c r="K2988" s="40" t="n">
        <f aca="false">1/((1+J2988)^F2988)</f>
        <v>0.99931508068082</v>
      </c>
      <c r="L2988" s="41" t="n">
        <f aca="false">IF(AND(D2988, A2988 &lt;= $G$2), $D$5*$D$2*(A2988-E2988)/365.25, 0)</f>
        <v>0</v>
      </c>
      <c r="M2988" s="41" t="n">
        <f aca="false">IF(A2988&lt;=$G$2, $D$5*$D$2*(A2988-E2988)/365.25, 0)</f>
        <v>0</v>
      </c>
      <c r="N2988" s="42" t="n">
        <f aca="false">(L2988*H2988 + M2988*I2988) * K2988</f>
        <v>0</v>
      </c>
      <c r="O2988" s="43" t="n">
        <f aca="false">IF(A2988&lt;=$G$2, $D$2*(1-$D$3), 0)</f>
        <v>0</v>
      </c>
      <c r="P2988" s="44" t="n">
        <f aca="false">O2988*I2988*K2988</f>
        <v>0</v>
      </c>
    </row>
    <row r="2989" customFormat="false" ht="15" hidden="false" customHeight="false" outlineLevel="0" collapsed="false">
      <c r="A2989" s="4" t="n">
        <f aca="false">WORKDAY(A2988, 1)</f>
        <v>48066</v>
      </c>
      <c r="B2989" s="33" t="n">
        <f aca="false">DATE(2000, MONTH(A2989), DAY(A2989))</f>
        <v>36744</v>
      </c>
      <c r="C2989" s="33" t="n">
        <f aca="false">VLOOKUP(B2989, $R$9:$S$13, 2)</f>
        <v>36789</v>
      </c>
      <c r="D2989" s="34" t="n">
        <f aca="false">IF(OR(C2989=B2989, AND(C2989&lt;&gt;C2988, C2988&gt;B2988)), 1, 0)</f>
        <v>0</v>
      </c>
      <c r="E2989" s="4" t="n">
        <f aca="false" t="array" ref="E2989:E2989">INDEX($A$9:A2988, MAX(IF($D$9:D2988=1, ROW(D$9:$D2988)-ROW($D$9)+1, 0)))</f>
        <v>48019</v>
      </c>
      <c r="F2989" s="36" t="n">
        <f aca="false">(A2989-$A$2)/365.25</f>
        <v>11.4223134839151</v>
      </c>
      <c r="G2989" s="37" t="n">
        <f aca="false">INDEX('Default Prob'!$P$5:$P$14,MIN(1+_xlfn.IFNA(MATCH(F2989,'Default Prob'!$F$5:$F$14,1),0),COUNT('Default Prob'!$P$5:$P$14)))</f>
        <v>0.0473961358254833</v>
      </c>
      <c r="H2989" s="37" t="n">
        <f aca="false">H2988*EXP(-G2988*(F2989-F2988))</f>
        <v>0.621969542609795</v>
      </c>
      <c r="I2989" s="38" t="n">
        <f aca="false">H2988-H2989</f>
        <v>8.07142112261294E-005</v>
      </c>
      <c r="J2989" s="39" t="n">
        <f aca="false">INDEX('Default Prob'!$C$3:$C$20, _xlfn.IFNA(MATCH(F2989, 'Default Prob'!$B$3:$B$20, 1), 1))</f>
        <v>6E-005</v>
      </c>
      <c r="K2989" s="40" t="n">
        <f aca="false">1/((1+J2989)^F2989)</f>
        <v>0.999314916527224</v>
      </c>
      <c r="L2989" s="41" t="n">
        <f aca="false">IF(AND(D2989, A2989 &lt;= $G$2), $D$5*$D$2*(A2989-E2989)/365.25, 0)</f>
        <v>0</v>
      </c>
      <c r="M2989" s="41" t="n">
        <f aca="false">IF(A2989&lt;=$G$2, $D$5*$D$2*(A2989-E2989)/365.25, 0)</f>
        <v>0</v>
      </c>
      <c r="N2989" s="42" t="n">
        <f aca="false">(L2989*H2989 + M2989*I2989) * K2989</f>
        <v>0</v>
      </c>
      <c r="O2989" s="43" t="n">
        <f aca="false">IF(A2989&lt;=$G$2, $D$2*(1-$D$3), 0)</f>
        <v>0</v>
      </c>
      <c r="P2989" s="44" t="n">
        <f aca="false">O2989*I2989*K2989</f>
        <v>0</v>
      </c>
    </row>
    <row r="2990" customFormat="false" ht="15" hidden="false" customHeight="false" outlineLevel="0" collapsed="false">
      <c r="A2990" s="4" t="n">
        <f aca="false">WORKDAY(A2989, 1)</f>
        <v>48067</v>
      </c>
      <c r="B2990" s="33" t="n">
        <f aca="false">DATE(2000, MONTH(A2990), DAY(A2990))</f>
        <v>36745</v>
      </c>
      <c r="C2990" s="33" t="n">
        <f aca="false">VLOOKUP(B2990, $R$9:$S$13, 2)</f>
        <v>36789</v>
      </c>
      <c r="D2990" s="34" t="n">
        <f aca="false">IF(OR(C2990=B2990, AND(C2990&lt;&gt;C2989, C2989&gt;B2989)), 1, 0)</f>
        <v>0</v>
      </c>
      <c r="E2990" s="4" t="n">
        <f aca="false" t="array" ref="E2990:E2990">INDEX($A$9:A2989, MAX(IF($D$9:D2989=1, ROW(D$9:$D2989)-ROW($D$9)+1, 0)))</f>
        <v>48019</v>
      </c>
      <c r="F2990" s="36" t="n">
        <f aca="false">(A2990-$A$2)/365.25</f>
        <v>11.4250513347023</v>
      </c>
      <c r="G2990" s="37" t="n">
        <f aca="false">INDEX('Default Prob'!$P$5:$P$14,MIN(1+_xlfn.IFNA(MATCH(F2990,'Default Prob'!$F$5:$F$14,1),0),COUNT('Default Prob'!$P$5:$P$14)))</f>
        <v>0.0473961358254833</v>
      </c>
      <c r="H2990" s="37" t="n">
        <f aca="false">H2989*EXP(-G2989*(F2990-F2989))</f>
        <v>0.621888838871652</v>
      </c>
      <c r="I2990" s="38" t="n">
        <f aca="false">H2989-H2990</f>
        <v>8.0703738143173E-005</v>
      </c>
      <c r="J2990" s="39" t="n">
        <f aca="false">INDEX('Default Prob'!$C$3:$C$20, _xlfn.IFNA(MATCH(F2990, 'Default Prob'!$B$3:$B$20, 1), 1))</f>
        <v>6E-005</v>
      </c>
      <c r="K2990" s="40" t="n">
        <f aca="false">1/((1+J2990)^F2990)</f>
        <v>0.999314752373654</v>
      </c>
      <c r="L2990" s="41" t="n">
        <f aca="false">IF(AND(D2990, A2990 &lt;= $G$2), $D$5*$D$2*(A2990-E2990)/365.25, 0)</f>
        <v>0</v>
      </c>
      <c r="M2990" s="41" t="n">
        <f aca="false">IF(A2990&lt;=$G$2, $D$5*$D$2*(A2990-E2990)/365.25, 0)</f>
        <v>0</v>
      </c>
      <c r="N2990" s="42" t="n">
        <f aca="false">(L2990*H2990 + M2990*I2990) * K2990</f>
        <v>0</v>
      </c>
      <c r="O2990" s="43" t="n">
        <f aca="false">IF(A2990&lt;=$G$2, $D$2*(1-$D$3), 0)</f>
        <v>0</v>
      </c>
      <c r="P2990" s="44" t="n">
        <f aca="false">O2990*I2990*K2990</f>
        <v>0</v>
      </c>
    </row>
    <row r="2991" customFormat="false" ht="15" hidden="false" customHeight="false" outlineLevel="0" collapsed="false">
      <c r="A2991" s="4" t="n">
        <f aca="false">WORKDAY(A2990, 1)</f>
        <v>48068</v>
      </c>
      <c r="B2991" s="33" t="n">
        <f aca="false">DATE(2000, MONTH(A2991), DAY(A2991))</f>
        <v>36746</v>
      </c>
      <c r="C2991" s="33" t="n">
        <f aca="false">VLOOKUP(B2991, $R$9:$S$13, 2)</f>
        <v>36789</v>
      </c>
      <c r="D2991" s="34" t="n">
        <f aca="false">IF(OR(C2991=B2991, AND(C2991&lt;&gt;C2990, C2990&gt;B2990)), 1, 0)</f>
        <v>0</v>
      </c>
      <c r="E2991" s="4" t="n">
        <f aca="false" t="array" ref="E2991:E2991">INDEX($A$9:A2990, MAX(IF($D$9:D2990=1, ROW(D$9:$D2990)-ROW($D$9)+1, 0)))</f>
        <v>48019</v>
      </c>
      <c r="F2991" s="36" t="n">
        <f aca="false">(A2991-$A$2)/365.25</f>
        <v>11.4277891854894</v>
      </c>
      <c r="G2991" s="37" t="n">
        <f aca="false">INDEX('Default Prob'!$P$5:$P$14,MIN(1+_xlfn.IFNA(MATCH(F2991,'Default Prob'!$F$5:$F$14,1),0),COUNT('Default Prob'!$P$5:$P$14)))</f>
        <v>0.0473961358254833</v>
      </c>
      <c r="H2991" s="37" t="n">
        <f aca="false">H2990*EXP(-G2990*(F2991-F2990))</f>
        <v>0.621808145605232</v>
      </c>
      <c r="I2991" s="38" t="n">
        <f aca="false">H2990-H2991</f>
        <v>8.06932664193516E-005</v>
      </c>
      <c r="J2991" s="39" t="n">
        <f aca="false">INDEX('Default Prob'!$C$3:$C$20, _xlfn.IFNA(MATCH(F2991, 'Default Prob'!$B$3:$B$20, 1), 1))</f>
        <v>6E-005</v>
      </c>
      <c r="K2991" s="40" t="n">
        <f aca="false">1/((1+J2991)^F2991)</f>
        <v>0.999314588220111</v>
      </c>
      <c r="L2991" s="41" t="n">
        <f aca="false">IF(AND(D2991, A2991 &lt;= $G$2), $D$5*$D$2*(A2991-E2991)/365.25, 0)</f>
        <v>0</v>
      </c>
      <c r="M2991" s="41" t="n">
        <f aca="false">IF(A2991&lt;=$G$2, $D$5*$D$2*(A2991-E2991)/365.25, 0)</f>
        <v>0</v>
      </c>
      <c r="N2991" s="42" t="n">
        <f aca="false">(L2991*H2991 + M2991*I2991) * K2991</f>
        <v>0</v>
      </c>
      <c r="O2991" s="43" t="n">
        <f aca="false">IF(A2991&lt;=$G$2, $D$2*(1-$D$3), 0)</f>
        <v>0</v>
      </c>
      <c r="P2991" s="44" t="n">
        <f aca="false">O2991*I2991*K2991</f>
        <v>0</v>
      </c>
    </row>
    <row r="2992" customFormat="false" ht="15" hidden="false" customHeight="false" outlineLevel="0" collapsed="false">
      <c r="A2992" s="4" t="n">
        <f aca="false">WORKDAY(A2991, 1)</f>
        <v>48071</v>
      </c>
      <c r="B2992" s="33" t="n">
        <f aca="false">DATE(2000, MONTH(A2992), DAY(A2992))</f>
        <v>36749</v>
      </c>
      <c r="C2992" s="33" t="n">
        <f aca="false">VLOOKUP(B2992, $R$9:$S$13, 2)</f>
        <v>36789</v>
      </c>
      <c r="D2992" s="34" t="n">
        <f aca="false">IF(OR(C2992=B2992, AND(C2992&lt;&gt;C2991, C2991&gt;B2991)), 1, 0)</f>
        <v>0</v>
      </c>
      <c r="E2992" s="4" t="n">
        <f aca="false" t="array" ref="E2992:E2992">INDEX($A$9:A2991, MAX(IF($D$9:D2991=1, ROW(D$9:$D2991)-ROW($D$9)+1, 0)))</f>
        <v>48019</v>
      </c>
      <c r="F2992" s="36" t="n">
        <f aca="false">(A2992-$A$2)/365.25</f>
        <v>11.4360027378508</v>
      </c>
      <c r="G2992" s="37" t="n">
        <f aca="false">INDEX('Default Prob'!$P$5:$P$14,MIN(1+_xlfn.IFNA(MATCH(F2992,'Default Prob'!$F$5:$F$14,1),0),COUNT('Default Prob'!$P$5:$P$14)))</f>
        <v>0.0473961358254833</v>
      </c>
      <c r="H2992" s="37" t="n">
        <f aca="false">H2991*EXP(-G2991*(F2992-F2991))</f>
        <v>0.621566128622731</v>
      </c>
      <c r="I2992" s="38" t="n">
        <f aca="false">H2991-H2992</f>
        <v>0.000242016982500926</v>
      </c>
      <c r="J2992" s="39" t="n">
        <f aca="false">INDEX('Default Prob'!$C$3:$C$20, _xlfn.IFNA(MATCH(F2992, 'Default Prob'!$B$3:$B$20, 1), 1))</f>
        <v>6E-005</v>
      </c>
      <c r="K2992" s="40" t="n">
        <f aca="false">1/((1+J2992)^F2992)</f>
        <v>0.999314095759644</v>
      </c>
      <c r="L2992" s="41" t="n">
        <f aca="false">IF(AND(D2992, A2992 &lt;= $G$2), $D$5*$D$2*(A2992-E2992)/365.25, 0)</f>
        <v>0</v>
      </c>
      <c r="M2992" s="41" t="n">
        <f aca="false">IF(A2992&lt;=$G$2, $D$5*$D$2*(A2992-E2992)/365.25, 0)</f>
        <v>0</v>
      </c>
      <c r="N2992" s="42" t="n">
        <f aca="false">(L2992*H2992 + M2992*I2992) * K2992</f>
        <v>0</v>
      </c>
      <c r="O2992" s="43" t="n">
        <f aca="false">IF(A2992&lt;=$G$2, $D$2*(1-$D$3), 0)</f>
        <v>0</v>
      </c>
      <c r="P2992" s="44" t="n">
        <f aca="false">O2992*I2992*K2992</f>
        <v>0</v>
      </c>
    </row>
    <row r="2993" customFormat="false" ht="15" hidden="false" customHeight="false" outlineLevel="0" collapsed="false">
      <c r="A2993" s="4" t="n">
        <f aca="false">WORKDAY(A2992, 1)</f>
        <v>48072</v>
      </c>
      <c r="B2993" s="33" t="n">
        <f aca="false">DATE(2000, MONTH(A2993), DAY(A2993))</f>
        <v>36750</v>
      </c>
      <c r="C2993" s="33" t="n">
        <f aca="false">VLOOKUP(B2993, $R$9:$S$13, 2)</f>
        <v>36789</v>
      </c>
      <c r="D2993" s="34" t="n">
        <f aca="false">IF(OR(C2993=B2993, AND(C2993&lt;&gt;C2992, C2992&gt;B2992)), 1, 0)</f>
        <v>0</v>
      </c>
      <c r="E2993" s="4" t="n">
        <f aca="false" t="array" ref="E2993:E2993">INDEX($A$9:A2992, MAX(IF($D$9:D2992=1, ROW(D$9:$D2992)-ROW($D$9)+1, 0)))</f>
        <v>48019</v>
      </c>
      <c r="F2993" s="36" t="n">
        <f aca="false">(A2993-$A$2)/365.25</f>
        <v>11.4387405886379</v>
      </c>
      <c r="G2993" s="37" t="n">
        <f aca="false">INDEX('Default Prob'!$P$5:$P$14,MIN(1+_xlfn.IFNA(MATCH(F2993,'Default Prob'!$F$5:$F$14,1),0),COUNT('Default Prob'!$P$5:$P$14)))</f>
        <v>0.0473961358254833</v>
      </c>
      <c r="H2993" s="37" t="n">
        <f aca="false">H2992*EXP(-G2992*(F2993-F2992))</f>
        <v>0.621485477229622</v>
      </c>
      <c r="I2993" s="38" t="n">
        <f aca="false">H2992-H2993</f>
        <v>8.0651393109421E-005</v>
      </c>
      <c r="J2993" s="39" t="n">
        <f aca="false">INDEX('Default Prob'!$C$3:$C$20, _xlfn.IFNA(MATCH(F2993, 'Default Prob'!$B$3:$B$20, 1), 1))</f>
        <v>6E-005</v>
      </c>
      <c r="K2993" s="40" t="n">
        <f aca="false">1/((1+J2993)^F2993)</f>
        <v>0.99931393160621</v>
      </c>
      <c r="L2993" s="41" t="n">
        <f aca="false">IF(AND(D2993, A2993 &lt;= $G$2), $D$5*$D$2*(A2993-E2993)/365.25, 0)</f>
        <v>0</v>
      </c>
      <c r="M2993" s="41" t="n">
        <f aca="false">IF(A2993&lt;=$G$2, $D$5*$D$2*(A2993-E2993)/365.25, 0)</f>
        <v>0</v>
      </c>
      <c r="N2993" s="42" t="n">
        <f aca="false">(L2993*H2993 + M2993*I2993) * K2993</f>
        <v>0</v>
      </c>
      <c r="O2993" s="43" t="n">
        <f aca="false">IF(A2993&lt;=$G$2, $D$2*(1-$D$3), 0)</f>
        <v>0</v>
      </c>
      <c r="P2993" s="44" t="n">
        <f aca="false">O2993*I2993*K2993</f>
        <v>0</v>
      </c>
    </row>
    <row r="2994" customFormat="false" ht="15" hidden="false" customHeight="false" outlineLevel="0" collapsed="false">
      <c r="A2994" s="4" t="n">
        <f aca="false">WORKDAY(A2993, 1)</f>
        <v>48073</v>
      </c>
      <c r="B2994" s="33" t="n">
        <f aca="false">DATE(2000, MONTH(A2994), DAY(A2994))</f>
        <v>36751</v>
      </c>
      <c r="C2994" s="33" t="n">
        <f aca="false">VLOOKUP(B2994, $R$9:$S$13, 2)</f>
        <v>36789</v>
      </c>
      <c r="D2994" s="34" t="n">
        <f aca="false">IF(OR(C2994=B2994, AND(C2994&lt;&gt;C2993, C2993&gt;B2993)), 1, 0)</f>
        <v>0</v>
      </c>
      <c r="E2994" s="4" t="n">
        <f aca="false" t="array" ref="E2994:E2994">INDEX($A$9:A2993, MAX(IF($D$9:D2993=1, ROW(D$9:$D2993)-ROW($D$9)+1, 0)))</f>
        <v>48019</v>
      </c>
      <c r="F2994" s="36" t="n">
        <f aca="false">(A2994-$A$2)/365.25</f>
        <v>11.4414784394251</v>
      </c>
      <c r="G2994" s="37" t="n">
        <f aca="false">INDEX('Default Prob'!$P$5:$P$14,MIN(1+_xlfn.IFNA(MATCH(F2994,'Default Prob'!$F$5:$F$14,1),0),COUNT('Default Prob'!$P$5:$P$14)))</f>
        <v>0.0473961358254833</v>
      </c>
      <c r="H2994" s="37" t="n">
        <f aca="false">H2993*EXP(-G2993*(F2994-F2993))</f>
        <v>0.621404836301445</v>
      </c>
      <c r="I2994" s="38" t="n">
        <f aca="false">H2993-H2994</f>
        <v>8.0640928177389E-005</v>
      </c>
      <c r="J2994" s="39" t="n">
        <f aca="false">INDEX('Default Prob'!$C$3:$C$20, _xlfn.IFNA(MATCH(F2994, 'Default Prob'!$B$3:$B$20, 1), 1))</f>
        <v>6E-005</v>
      </c>
      <c r="K2994" s="40" t="n">
        <f aca="false">1/((1+J2994)^F2994)</f>
        <v>0.999313767452801</v>
      </c>
      <c r="L2994" s="41" t="n">
        <f aca="false">IF(AND(D2994, A2994 &lt;= $G$2), $D$5*$D$2*(A2994-E2994)/365.25, 0)</f>
        <v>0</v>
      </c>
      <c r="M2994" s="41" t="n">
        <f aca="false">IF(A2994&lt;=$G$2, $D$5*$D$2*(A2994-E2994)/365.25, 0)</f>
        <v>0</v>
      </c>
      <c r="N2994" s="42" t="n">
        <f aca="false">(L2994*H2994 + M2994*I2994) * K2994</f>
        <v>0</v>
      </c>
      <c r="O2994" s="43" t="n">
        <f aca="false">IF(A2994&lt;=$G$2, $D$2*(1-$D$3), 0)</f>
        <v>0</v>
      </c>
      <c r="P2994" s="44" t="n">
        <f aca="false">O2994*I2994*K2994</f>
        <v>0</v>
      </c>
    </row>
    <row r="2995" customFormat="false" ht="15" hidden="false" customHeight="false" outlineLevel="0" collapsed="false">
      <c r="A2995" s="4" t="n">
        <f aca="false">WORKDAY(A2994, 1)</f>
        <v>48074</v>
      </c>
      <c r="B2995" s="33" t="n">
        <f aca="false">DATE(2000, MONTH(A2995), DAY(A2995))</f>
        <v>36752</v>
      </c>
      <c r="C2995" s="33" t="n">
        <f aca="false">VLOOKUP(B2995, $R$9:$S$13, 2)</f>
        <v>36789</v>
      </c>
      <c r="D2995" s="34" t="n">
        <f aca="false">IF(OR(C2995=B2995, AND(C2995&lt;&gt;C2994, C2994&gt;B2994)), 1, 0)</f>
        <v>0</v>
      </c>
      <c r="E2995" s="4" t="n">
        <f aca="false" t="array" ref="E2995:E2995">INDEX($A$9:A2994, MAX(IF($D$9:D2994=1, ROW(D$9:$D2994)-ROW($D$9)+1, 0)))</f>
        <v>48019</v>
      </c>
      <c r="F2995" s="36" t="n">
        <f aca="false">(A2995-$A$2)/365.25</f>
        <v>11.4442162902122</v>
      </c>
      <c r="G2995" s="37" t="n">
        <f aca="false">INDEX('Default Prob'!$P$5:$P$14,MIN(1+_xlfn.IFNA(MATCH(F2995,'Default Prob'!$F$5:$F$14,1),0),COUNT('Default Prob'!$P$5:$P$14)))</f>
        <v>0.0473961358254833</v>
      </c>
      <c r="H2995" s="37" t="n">
        <f aca="false">H2994*EXP(-G2994*(F2995-F2994))</f>
        <v>0.621324205836841</v>
      </c>
      <c r="I2995" s="38" t="n">
        <f aca="false">H2994-H2995</f>
        <v>8.06304646034928E-005</v>
      </c>
      <c r="J2995" s="39" t="n">
        <f aca="false">INDEX('Default Prob'!$C$3:$C$20, _xlfn.IFNA(MATCH(F2995, 'Default Prob'!$B$3:$B$20, 1), 1))</f>
        <v>6E-005</v>
      </c>
      <c r="K2995" s="40" t="n">
        <f aca="false">1/((1+J2995)^F2995)</f>
        <v>0.99931360329942</v>
      </c>
      <c r="L2995" s="41" t="n">
        <f aca="false">IF(AND(D2995, A2995 &lt;= $G$2), $D$5*$D$2*(A2995-E2995)/365.25, 0)</f>
        <v>0</v>
      </c>
      <c r="M2995" s="41" t="n">
        <f aca="false">IF(A2995&lt;=$G$2, $D$5*$D$2*(A2995-E2995)/365.25, 0)</f>
        <v>0</v>
      </c>
      <c r="N2995" s="42" t="n">
        <f aca="false">(L2995*H2995 + M2995*I2995) * K2995</f>
        <v>0</v>
      </c>
      <c r="O2995" s="43" t="n">
        <f aca="false">IF(A2995&lt;=$G$2, $D$2*(1-$D$3), 0)</f>
        <v>0</v>
      </c>
      <c r="P2995" s="44" t="n">
        <f aca="false">O2995*I2995*K2995</f>
        <v>0</v>
      </c>
    </row>
    <row r="2996" customFormat="false" ht="15" hidden="false" customHeight="false" outlineLevel="0" collapsed="false">
      <c r="A2996" s="4" t="n">
        <f aca="false">WORKDAY(A2995, 1)</f>
        <v>48075</v>
      </c>
      <c r="B2996" s="33" t="n">
        <f aca="false">DATE(2000, MONTH(A2996), DAY(A2996))</f>
        <v>36753</v>
      </c>
      <c r="C2996" s="33" t="n">
        <f aca="false">VLOOKUP(B2996, $R$9:$S$13, 2)</f>
        <v>36789</v>
      </c>
      <c r="D2996" s="34" t="n">
        <f aca="false">IF(OR(C2996=B2996, AND(C2996&lt;&gt;C2995, C2995&gt;B2995)), 1, 0)</f>
        <v>0</v>
      </c>
      <c r="E2996" s="4" t="n">
        <f aca="false" t="array" ref="E2996:E2996">INDEX($A$9:A2995, MAX(IF($D$9:D2995=1, ROW(D$9:$D2995)-ROW($D$9)+1, 0)))</f>
        <v>48019</v>
      </c>
      <c r="F2996" s="36" t="n">
        <f aca="false">(A2996-$A$2)/365.25</f>
        <v>11.4469541409993</v>
      </c>
      <c r="G2996" s="37" t="n">
        <f aca="false">INDEX('Default Prob'!$P$5:$P$14,MIN(1+_xlfn.IFNA(MATCH(F2996,'Default Prob'!$F$5:$F$14,1),0),COUNT('Default Prob'!$P$5:$P$14)))</f>
        <v>0.0473961358254833</v>
      </c>
      <c r="H2996" s="37" t="n">
        <f aca="false">H2995*EXP(-G2995*(F2996-F2995))</f>
        <v>0.621243585834454</v>
      </c>
      <c r="I2996" s="38" t="n">
        <f aca="false">H2995-H2996</f>
        <v>8.06200023870662E-005</v>
      </c>
      <c r="J2996" s="39" t="n">
        <f aca="false">INDEX('Default Prob'!$C$3:$C$20, _xlfn.IFNA(MATCH(F2996, 'Default Prob'!$B$3:$B$20, 1), 1))</f>
        <v>6E-005</v>
      </c>
      <c r="K2996" s="40" t="n">
        <f aca="false">1/((1+J2996)^F2996)</f>
        <v>0.999313439146066</v>
      </c>
      <c r="L2996" s="41" t="n">
        <f aca="false">IF(AND(D2996, A2996 &lt;= $G$2), $D$5*$D$2*(A2996-E2996)/365.25, 0)</f>
        <v>0</v>
      </c>
      <c r="M2996" s="41" t="n">
        <f aca="false">IF(A2996&lt;=$G$2, $D$5*$D$2*(A2996-E2996)/365.25, 0)</f>
        <v>0</v>
      </c>
      <c r="N2996" s="42" t="n">
        <f aca="false">(L2996*H2996 + M2996*I2996) * K2996</f>
        <v>0</v>
      </c>
      <c r="O2996" s="43" t="n">
        <f aca="false">IF(A2996&lt;=$G$2, $D$2*(1-$D$3), 0)</f>
        <v>0</v>
      </c>
      <c r="P2996" s="44" t="n">
        <f aca="false">O2996*I2996*K2996</f>
        <v>0</v>
      </c>
    </row>
    <row r="2997" customFormat="false" ht="15" hidden="false" customHeight="false" outlineLevel="0" collapsed="false">
      <c r="A2997" s="4" t="n">
        <f aca="false">WORKDAY(A2996, 1)</f>
        <v>48078</v>
      </c>
      <c r="B2997" s="33" t="n">
        <f aca="false">DATE(2000, MONTH(A2997), DAY(A2997))</f>
        <v>36756</v>
      </c>
      <c r="C2997" s="33" t="n">
        <f aca="false">VLOOKUP(B2997, $R$9:$S$13, 2)</f>
        <v>36789</v>
      </c>
      <c r="D2997" s="34" t="n">
        <f aca="false">IF(OR(C2997=B2997, AND(C2997&lt;&gt;C2996, C2996&gt;B2996)), 1, 0)</f>
        <v>0</v>
      </c>
      <c r="E2997" s="4" t="n">
        <f aca="false" t="array" ref="E2997:E2997">INDEX($A$9:A2996, MAX(IF($D$9:D2996=1, ROW(D$9:$D2996)-ROW($D$9)+1, 0)))</f>
        <v>48019</v>
      </c>
      <c r="F2997" s="36" t="n">
        <f aca="false">(A2997-$A$2)/365.25</f>
        <v>11.4551676933607</v>
      </c>
      <c r="G2997" s="37" t="n">
        <f aca="false">INDEX('Default Prob'!$P$5:$P$14,MIN(1+_xlfn.IFNA(MATCH(F2997,'Default Prob'!$F$5:$F$14,1),0),COUNT('Default Prob'!$P$5:$P$14)))</f>
        <v>0.0473961358254833</v>
      </c>
      <c r="H2997" s="37" t="n">
        <f aca="false">H2996*EXP(-G2996*(F2997-F2996))</f>
        <v>0.621001788587016</v>
      </c>
      <c r="I2997" s="38" t="n">
        <f aca="false">H2996-H2997</f>
        <v>0.000241797247437781</v>
      </c>
      <c r="J2997" s="39" t="n">
        <f aca="false">INDEX('Default Prob'!$C$3:$C$20, _xlfn.IFNA(MATCH(F2997, 'Default Prob'!$B$3:$B$20, 1), 1))</f>
        <v>6E-005</v>
      </c>
      <c r="K2997" s="40" t="n">
        <f aca="false">1/((1+J2997)^F2997)</f>
        <v>0.999312946686166</v>
      </c>
      <c r="L2997" s="41" t="n">
        <f aca="false">IF(AND(D2997, A2997 &lt;= $G$2), $D$5*$D$2*(A2997-E2997)/365.25, 0)</f>
        <v>0</v>
      </c>
      <c r="M2997" s="41" t="n">
        <f aca="false">IF(A2997&lt;=$G$2, $D$5*$D$2*(A2997-E2997)/365.25, 0)</f>
        <v>0</v>
      </c>
      <c r="N2997" s="42" t="n">
        <f aca="false">(L2997*H2997 + M2997*I2997) * K2997</f>
        <v>0</v>
      </c>
      <c r="O2997" s="43" t="n">
        <f aca="false">IF(A2997&lt;=$G$2, $D$2*(1-$D$3), 0)</f>
        <v>0</v>
      </c>
      <c r="P2997" s="44" t="n">
        <f aca="false">O2997*I2997*K2997</f>
        <v>0</v>
      </c>
    </row>
    <row r="2998" customFormat="false" ht="15" hidden="false" customHeight="false" outlineLevel="0" collapsed="false">
      <c r="A2998" s="4" t="n">
        <f aca="false">WORKDAY(A2997, 1)</f>
        <v>48079</v>
      </c>
      <c r="B2998" s="33" t="n">
        <f aca="false">DATE(2000, MONTH(A2998), DAY(A2998))</f>
        <v>36757</v>
      </c>
      <c r="C2998" s="33" t="n">
        <f aca="false">VLOOKUP(B2998, $R$9:$S$13, 2)</f>
        <v>36789</v>
      </c>
      <c r="D2998" s="34" t="n">
        <f aca="false">IF(OR(C2998=B2998, AND(C2998&lt;&gt;C2997, C2997&gt;B2997)), 1, 0)</f>
        <v>0</v>
      </c>
      <c r="E2998" s="4" t="n">
        <f aca="false" t="array" ref="E2998:E2998">INDEX($A$9:A2997, MAX(IF($D$9:D2997=1, ROW(D$9:$D2997)-ROW($D$9)+1, 0)))</f>
        <v>48019</v>
      </c>
      <c r="F2998" s="36" t="n">
        <f aca="false">(A2998-$A$2)/365.25</f>
        <v>11.4579055441478</v>
      </c>
      <c r="G2998" s="37" t="n">
        <f aca="false">INDEX('Default Prob'!$P$5:$P$14,MIN(1+_xlfn.IFNA(MATCH(F2998,'Default Prob'!$F$5:$F$14,1),0),COUNT('Default Prob'!$P$5:$P$14)))</f>
        <v>0.0473961358254833</v>
      </c>
      <c r="H2998" s="37" t="n">
        <f aca="false">H2997*EXP(-G2997*(F2998-F2997))</f>
        <v>0.620921210419921</v>
      </c>
      <c r="I2998" s="38" t="n">
        <f aca="false">H2997-H2998</f>
        <v>8.05781670952799E-005</v>
      </c>
      <c r="J2998" s="39" t="n">
        <f aca="false">INDEX('Default Prob'!$C$3:$C$20, _xlfn.IFNA(MATCH(F2998, 'Default Prob'!$B$3:$B$20, 1), 1))</f>
        <v>6E-005</v>
      </c>
      <c r="K2998" s="40" t="n">
        <f aca="false">1/((1+J2998)^F2998)</f>
        <v>0.99931278253292</v>
      </c>
      <c r="L2998" s="41" t="n">
        <f aca="false">IF(AND(D2998, A2998 &lt;= $G$2), $D$5*$D$2*(A2998-E2998)/365.25, 0)</f>
        <v>0</v>
      </c>
      <c r="M2998" s="41" t="n">
        <f aca="false">IF(A2998&lt;=$G$2, $D$5*$D$2*(A2998-E2998)/365.25, 0)</f>
        <v>0</v>
      </c>
      <c r="N2998" s="42" t="n">
        <f aca="false">(L2998*H2998 + M2998*I2998) * K2998</f>
        <v>0</v>
      </c>
      <c r="O2998" s="43" t="n">
        <f aca="false">IF(A2998&lt;=$G$2, $D$2*(1-$D$3), 0)</f>
        <v>0</v>
      </c>
      <c r="P2998" s="44" t="n">
        <f aca="false">O2998*I2998*K2998</f>
        <v>0</v>
      </c>
    </row>
    <row r="2999" customFormat="false" ht="15" hidden="false" customHeight="false" outlineLevel="0" collapsed="false">
      <c r="A2999" s="4" t="n">
        <f aca="false">WORKDAY(A2998, 1)</f>
        <v>48080</v>
      </c>
      <c r="B2999" s="33" t="n">
        <f aca="false">DATE(2000, MONTH(A2999), DAY(A2999))</f>
        <v>36758</v>
      </c>
      <c r="C2999" s="33" t="n">
        <f aca="false">VLOOKUP(B2999, $R$9:$S$13, 2)</f>
        <v>36789</v>
      </c>
      <c r="D2999" s="34" t="n">
        <f aca="false">IF(OR(C2999=B2999, AND(C2999&lt;&gt;C2998, C2998&gt;B2998)), 1, 0)</f>
        <v>0</v>
      </c>
      <c r="E2999" s="4" t="n">
        <f aca="false" t="array" ref="E2999:E2999">INDEX($A$9:A2998, MAX(IF($D$9:D2998=1, ROW(D$9:$D2998)-ROW($D$9)+1, 0)))</f>
        <v>48019</v>
      </c>
      <c r="F2999" s="36" t="n">
        <f aca="false">(A2999-$A$2)/365.25</f>
        <v>11.460643394935</v>
      </c>
      <c r="G2999" s="37" t="n">
        <f aca="false">INDEX('Default Prob'!$P$5:$P$14,MIN(1+_xlfn.IFNA(MATCH(F2999,'Default Prob'!$F$5:$F$14,1),0),COUNT('Default Prob'!$P$5:$P$14)))</f>
        <v>0.0473961358254833</v>
      </c>
      <c r="H2999" s="37" t="n">
        <f aca="false">H2998*EXP(-G2998*(F2999-F2998))</f>
        <v>0.620840642708256</v>
      </c>
      <c r="I2999" s="38" t="n">
        <f aca="false">H2998-H2999</f>
        <v>8.05677116648695E-005</v>
      </c>
      <c r="J2999" s="39" t="n">
        <f aca="false">INDEX('Default Prob'!$C$3:$C$20, _xlfn.IFNA(MATCH(F2999, 'Default Prob'!$B$3:$B$20, 1), 1))</f>
        <v>6E-005</v>
      </c>
      <c r="K2999" s="40" t="n">
        <f aca="false">1/((1+J2999)^F2999)</f>
        <v>0.9993126183797</v>
      </c>
      <c r="L2999" s="41" t="n">
        <f aca="false">IF(AND(D2999, A2999 &lt;= $G$2), $D$5*$D$2*(A2999-E2999)/365.25, 0)</f>
        <v>0</v>
      </c>
      <c r="M2999" s="41" t="n">
        <f aca="false">IF(A2999&lt;=$G$2, $D$5*$D$2*(A2999-E2999)/365.25, 0)</f>
        <v>0</v>
      </c>
      <c r="N2999" s="42" t="n">
        <f aca="false">(L2999*H2999 + M2999*I2999) * K2999</f>
        <v>0</v>
      </c>
      <c r="O2999" s="43" t="n">
        <f aca="false">IF(A2999&lt;=$G$2, $D$2*(1-$D$3), 0)</f>
        <v>0</v>
      </c>
      <c r="P2999" s="44" t="n">
        <f aca="false">O2999*I2999*K2999</f>
        <v>0</v>
      </c>
    </row>
    <row r="3000" customFormat="false" ht="15" hidden="false" customHeight="false" outlineLevel="0" collapsed="false">
      <c r="A3000" s="4" t="n">
        <f aca="false">WORKDAY(A2999, 1)</f>
        <v>48081</v>
      </c>
      <c r="B3000" s="33" t="n">
        <f aca="false">DATE(2000, MONTH(A3000), DAY(A3000))</f>
        <v>36759</v>
      </c>
      <c r="C3000" s="33" t="n">
        <f aca="false">VLOOKUP(B3000, $R$9:$S$13, 2)</f>
        <v>36789</v>
      </c>
      <c r="D3000" s="34" t="n">
        <f aca="false">IF(OR(C3000=B3000, AND(C3000&lt;&gt;C2999, C2999&gt;B2999)), 1, 0)</f>
        <v>0</v>
      </c>
      <c r="E3000" s="4" t="n">
        <f aca="false" t="array" ref="E3000:E3000">INDEX($A$9:A2999, MAX(IF($D$9:D2999=1, ROW(D$9:$D2999)-ROW($D$9)+1, 0)))</f>
        <v>48019</v>
      </c>
      <c r="F3000" s="36" t="n">
        <f aca="false">(A3000-$A$2)/365.25</f>
        <v>11.4633812457221</v>
      </c>
      <c r="G3000" s="37" t="n">
        <f aca="false">INDEX('Default Prob'!$P$5:$P$14,MIN(1+_xlfn.IFNA(MATCH(F3000,'Default Prob'!$F$5:$F$14,1),0),COUNT('Default Prob'!$P$5:$P$14)))</f>
        <v>0.0473961358254833</v>
      </c>
      <c r="H3000" s="37" t="n">
        <f aca="false">H2999*EXP(-G2999*(F3000-F2999))</f>
        <v>0.620760085450665</v>
      </c>
      <c r="I3000" s="38" t="n">
        <f aca="false">H2999-H3000</f>
        <v>8.05572575910407E-005</v>
      </c>
      <c r="J3000" s="39" t="n">
        <f aca="false">INDEX('Default Prob'!$C$3:$C$20, _xlfn.IFNA(MATCH(F3000, 'Default Prob'!$B$3:$B$20, 1), 1))</f>
        <v>6E-005</v>
      </c>
      <c r="K3000" s="40" t="n">
        <f aca="false">1/((1+J3000)^F3000)</f>
        <v>0.999312454226508</v>
      </c>
      <c r="L3000" s="41" t="n">
        <f aca="false">IF(AND(D3000, A3000 &lt;= $G$2), $D$5*$D$2*(A3000-E3000)/365.25, 0)</f>
        <v>0</v>
      </c>
      <c r="M3000" s="41" t="n">
        <f aca="false">IF(A3000&lt;=$G$2, $D$5*$D$2*(A3000-E3000)/365.25, 0)</f>
        <v>0</v>
      </c>
      <c r="N3000" s="42" t="n">
        <f aca="false">(L3000*H3000 + M3000*I3000) * K3000</f>
        <v>0</v>
      </c>
      <c r="O3000" s="43" t="n">
        <f aca="false">IF(A3000&lt;=$G$2, $D$2*(1-$D$3), 0)</f>
        <v>0</v>
      </c>
      <c r="P3000" s="44" t="n">
        <f aca="false">O3000*I3000*K3000</f>
        <v>0</v>
      </c>
    </row>
    <row r="3001" customFormat="false" ht="15" hidden="false" customHeight="false" outlineLevel="0" collapsed="false">
      <c r="A3001" s="4" t="n">
        <f aca="false">WORKDAY(A3000, 1)</f>
        <v>48082</v>
      </c>
      <c r="B3001" s="33" t="n">
        <f aca="false">DATE(2000, MONTH(A3001), DAY(A3001))</f>
        <v>36760</v>
      </c>
      <c r="C3001" s="33" t="n">
        <f aca="false">VLOOKUP(B3001, $R$9:$S$13, 2)</f>
        <v>36789</v>
      </c>
      <c r="D3001" s="34" t="n">
        <f aca="false">IF(OR(C3001=B3001, AND(C3001&lt;&gt;C3000, C3000&gt;B3000)), 1, 0)</f>
        <v>0</v>
      </c>
      <c r="E3001" s="4" t="n">
        <f aca="false" t="array" ref="E3001:E3001">INDEX($A$9:A3000, MAX(IF($D$9:D3000=1, ROW(D$9:$D3000)-ROW($D$9)+1, 0)))</f>
        <v>48019</v>
      </c>
      <c r="F3001" s="36" t="n">
        <f aca="false">(A3001-$A$2)/365.25</f>
        <v>11.4661190965092</v>
      </c>
      <c r="G3001" s="37" t="n">
        <f aca="false">INDEX('Default Prob'!$P$5:$P$14,MIN(1+_xlfn.IFNA(MATCH(F3001,'Default Prob'!$F$5:$F$14,1),0),COUNT('Default Prob'!$P$5:$P$14)))</f>
        <v>0.0473961358254833</v>
      </c>
      <c r="H3001" s="37" t="n">
        <f aca="false">H3000*EXP(-G3000*(F3001-F3000))</f>
        <v>0.620679538645791</v>
      </c>
      <c r="I3001" s="38" t="n">
        <f aca="false">H3000-H3001</f>
        <v>8.05468048736824E-005</v>
      </c>
      <c r="J3001" s="39" t="n">
        <f aca="false">INDEX('Default Prob'!$C$3:$C$20, _xlfn.IFNA(MATCH(F3001, 'Default Prob'!$B$3:$B$20, 1), 1))</f>
        <v>6E-005</v>
      </c>
      <c r="K3001" s="40" t="n">
        <f aca="false">1/((1+J3001)^F3001)</f>
        <v>0.999312290073343</v>
      </c>
      <c r="L3001" s="41" t="n">
        <f aca="false">IF(AND(D3001, A3001 &lt;= $G$2), $D$5*$D$2*(A3001-E3001)/365.25, 0)</f>
        <v>0</v>
      </c>
      <c r="M3001" s="41" t="n">
        <f aca="false">IF(A3001&lt;=$G$2, $D$5*$D$2*(A3001-E3001)/365.25, 0)</f>
        <v>0</v>
      </c>
      <c r="N3001" s="42" t="n">
        <f aca="false">(L3001*H3001 + M3001*I3001) * K3001</f>
        <v>0</v>
      </c>
      <c r="O3001" s="43" t="n">
        <f aca="false">IF(A3001&lt;=$G$2, $D$2*(1-$D$3), 0)</f>
        <v>0</v>
      </c>
      <c r="P3001" s="44" t="n">
        <f aca="false">O3001*I3001*K3001</f>
        <v>0</v>
      </c>
    </row>
    <row r="3002" customFormat="false" ht="15" hidden="false" customHeight="false" outlineLevel="0" collapsed="false">
      <c r="A3002" s="4" t="n">
        <f aca="false">WORKDAY(A3001, 1)</f>
        <v>48085</v>
      </c>
      <c r="B3002" s="33" t="n">
        <f aca="false">DATE(2000, MONTH(A3002), DAY(A3002))</f>
        <v>36763</v>
      </c>
      <c r="C3002" s="33" t="n">
        <f aca="false">VLOOKUP(B3002, $R$9:$S$13, 2)</f>
        <v>36789</v>
      </c>
      <c r="D3002" s="34" t="n">
        <f aca="false">IF(OR(C3002=B3002, AND(C3002&lt;&gt;C3001, C3001&gt;B3001)), 1, 0)</f>
        <v>0</v>
      </c>
      <c r="E3002" s="4" t="n">
        <f aca="false" t="array" ref="E3002:E3002">INDEX($A$9:A3001, MAX(IF($D$9:D3001=1, ROW(D$9:$D3001)-ROW($D$9)+1, 0)))</f>
        <v>48019</v>
      </c>
      <c r="F3002" s="36" t="n">
        <f aca="false">(A3002-$A$2)/365.25</f>
        <v>11.4743326488706</v>
      </c>
      <c r="G3002" s="37" t="n">
        <f aca="false">INDEX('Default Prob'!$P$5:$P$14,MIN(1+_xlfn.IFNA(MATCH(F3002,'Default Prob'!$F$5:$F$14,1),0),COUNT('Default Prob'!$P$5:$P$14)))</f>
        <v>0.0473961358254833</v>
      </c>
      <c r="H3002" s="37" t="n">
        <f aca="false">H3001*EXP(-G3001*(F3002-F3001))</f>
        <v>0.620437960933912</v>
      </c>
      <c r="I3002" s="38" t="n">
        <f aca="false">H3001-H3002</f>
        <v>0.00024157771187916</v>
      </c>
      <c r="J3002" s="39" t="n">
        <f aca="false">INDEX('Default Prob'!$C$3:$C$20, _xlfn.IFNA(MATCH(F3002, 'Default Prob'!$B$3:$B$20, 1), 1))</f>
        <v>6E-005</v>
      </c>
      <c r="K3002" s="40" t="n">
        <f aca="false">1/((1+J3002)^F3002)</f>
        <v>0.999311797614008</v>
      </c>
      <c r="L3002" s="41" t="n">
        <f aca="false">IF(AND(D3002, A3002 &lt;= $G$2), $D$5*$D$2*(A3002-E3002)/365.25, 0)</f>
        <v>0</v>
      </c>
      <c r="M3002" s="41" t="n">
        <f aca="false">IF(A3002&lt;=$G$2, $D$5*$D$2*(A3002-E3002)/365.25, 0)</f>
        <v>0</v>
      </c>
      <c r="N3002" s="42" t="n">
        <f aca="false">(L3002*H3002 + M3002*I3002) * K3002</f>
        <v>0</v>
      </c>
      <c r="O3002" s="43" t="n">
        <f aca="false">IF(A3002&lt;=$G$2, $D$2*(1-$D$3), 0)</f>
        <v>0</v>
      </c>
      <c r="P3002" s="44" t="n">
        <f aca="false">O3002*I3002*K3002</f>
        <v>0</v>
      </c>
    </row>
    <row r="3003" customFormat="false" ht="15" hidden="false" customHeight="false" outlineLevel="0" collapsed="false">
      <c r="A3003" s="4" t="n">
        <f aca="false">WORKDAY(A3002, 1)</f>
        <v>48086</v>
      </c>
      <c r="B3003" s="33" t="n">
        <f aca="false">DATE(2000, MONTH(A3003), DAY(A3003))</f>
        <v>36764</v>
      </c>
      <c r="C3003" s="33" t="n">
        <f aca="false">VLOOKUP(B3003, $R$9:$S$13, 2)</f>
        <v>36789</v>
      </c>
      <c r="D3003" s="34" t="n">
        <f aca="false">IF(OR(C3003=B3003, AND(C3003&lt;&gt;C3002, C3002&gt;B3002)), 1, 0)</f>
        <v>0</v>
      </c>
      <c r="E3003" s="4" t="n">
        <f aca="false" t="array" ref="E3003:E3003">INDEX($A$9:A3002, MAX(IF($D$9:D3002=1, ROW(D$9:$D3002)-ROW($D$9)+1, 0)))</f>
        <v>48019</v>
      </c>
      <c r="F3003" s="36" t="n">
        <f aca="false">(A3003-$A$2)/365.25</f>
        <v>11.4770704996578</v>
      </c>
      <c r="G3003" s="37" t="n">
        <f aca="false">INDEX('Default Prob'!$P$5:$P$14,MIN(1+_xlfn.IFNA(MATCH(F3003,'Default Prob'!$F$5:$F$14,1),0),COUNT('Default Prob'!$P$5:$P$14)))</f>
        <v>0.0473961358254833</v>
      </c>
      <c r="H3003" s="37" t="n">
        <f aca="false">H3002*EXP(-G3002*(F3003-F3002))</f>
        <v>0.620357455926347</v>
      </c>
      <c r="I3003" s="38" t="n">
        <f aca="false">H3002-H3003</f>
        <v>8.05050075655123E-005</v>
      </c>
      <c r="J3003" s="39" t="n">
        <f aca="false">INDEX('Default Prob'!$C$3:$C$20, _xlfn.IFNA(MATCH(F3003, 'Default Prob'!$B$3:$B$20, 1), 1))</f>
        <v>6E-005</v>
      </c>
      <c r="K3003" s="40" t="n">
        <f aca="false">1/((1+J3003)^F3003)</f>
        <v>0.999311633460951</v>
      </c>
      <c r="L3003" s="41" t="n">
        <f aca="false">IF(AND(D3003, A3003 &lt;= $G$2), $D$5*$D$2*(A3003-E3003)/365.25, 0)</f>
        <v>0</v>
      </c>
      <c r="M3003" s="41" t="n">
        <f aca="false">IF(A3003&lt;=$G$2, $D$5*$D$2*(A3003-E3003)/365.25, 0)</f>
        <v>0</v>
      </c>
      <c r="N3003" s="42" t="n">
        <f aca="false">(L3003*H3003 + M3003*I3003) * K3003</f>
        <v>0</v>
      </c>
      <c r="O3003" s="43" t="n">
        <f aca="false">IF(A3003&lt;=$G$2, $D$2*(1-$D$3), 0)</f>
        <v>0</v>
      </c>
      <c r="P3003" s="44" t="n">
        <f aca="false">O3003*I3003*K3003</f>
        <v>0</v>
      </c>
    </row>
  </sheetData>
  <mergeCells count="17">
    <mergeCell ref="C1:D1"/>
    <mergeCell ref="F1:G1"/>
    <mergeCell ref="F4:F5"/>
    <mergeCell ref="G4:G5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N7"/>
    <mergeCell ref="O7:P7"/>
  </mergeCells>
  <conditionalFormatting sqref="A9:K3003">
    <cfRule type="expression" priority="2" aboveAverage="0" equalAverage="0" bottom="0" percent="0" rank="0" text="" dxfId="0">
      <formula>$D9=1</formula>
    </cfRule>
  </conditionalFormatting>
  <conditionalFormatting sqref="L9:N3003">
    <cfRule type="expression" priority="3" aboveAverage="0" equalAverage="0" bottom="0" percent="0" rank="0" text="" dxfId="1">
      <formula>$D9=1</formula>
    </cfRule>
  </conditionalFormatting>
  <conditionalFormatting sqref="O9:P3003">
    <cfRule type="expression" priority="4" aboveAverage="0" equalAverage="0" bottom="0" percent="0" rank="0" text="" dxfId="2">
      <formula>$D9=1</formula>
    </cfRule>
  </conditionalFormatting>
  <dataValidations count="1">
    <dataValidation allowBlank="true" operator="between" showDropDown="false" showErrorMessage="true" showInputMessage="true" sqref="D4" type="list">
      <formula1>"1,2,3,4,5,6,7,8,9,10"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3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>&amp;C&amp;"Calibri,Regular"&amp;10 For internal use only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</TotalTime>
  <Application>LibreOffice/5.1.6.2$Linux_X86_64 LibreOffice_project/10m0$Build-2</Application>
  <Company>Deutsche Bank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2018-04-19T14:16:48Z</dcterms:created>
  <dc:creator>Artem Bakulin</dc:creator>
  <dc:description/>
  <cp:keywords>For internal use only</cp:keywords>
  <dc:language>en-GB</dc:language>
  <cp:lastModifiedBy/>
  <dcterms:modified xsi:type="dcterms:W3CDTF">2020-03-05T23:30:33Z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Deutsche Bank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MSIP_Label_af1741f6-9e47-426e-a683-937c37d4ebc5_ActionId">
    <vt:lpwstr>2c76e57b-4d92-4626-b01f-dcd282304f43</vt:lpwstr>
  </property>
  <property fmtid="{D5CDD505-2E9C-101B-9397-08002B2CF9AE}" pid="8" name="MSIP_Label_af1741f6-9e47-426e-a683-937c37d4ebc5_Application">
    <vt:lpwstr>Microsoft Azure Information Protection</vt:lpwstr>
  </property>
  <property fmtid="{D5CDD505-2E9C-101B-9397-08002B2CF9AE}" pid="9" name="MSIP_Label_af1741f6-9e47-426e-a683-937c37d4ebc5_Enabled">
    <vt:lpwstr>True</vt:lpwstr>
  </property>
  <property fmtid="{D5CDD505-2E9C-101B-9397-08002B2CF9AE}" pid="10" name="MSIP_Label_af1741f6-9e47-426e-a683-937c37d4ebc5_Extended_MSFT_Method">
    <vt:lpwstr>Automatic</vt:lpwstr>
  </property>
  <property fmtid="{D5CDD505-2E9C-101B-9397-08002B2CF9AE}" pid="11" name="MSIP_Label_af1741f6-9e47-426e-a683-937c37d4ebc5_Name">
    <vt:lpwstr>For internal use only</vt:lpwstr>
  </property>
  <property fmtid="{D5CDD505-2E9C-101B-9397-08002B2CF9AE}" pid="12" name="MSIP_Label_af1741f6-9e47-426e-a683-937c37d4ebc5_Owner">
    <vt:lpwstr>Artem.Bakulin@db.com</vt:lpwstr>
  </property>
  <property fmtid="{D5CDD505-2E9C-101B-9397-08002B2CF9AE}" pid="13" name="MSIP_Label_af1741f6-9e47-426e-a683-937c37d4ebc5_SetDate">
    <vt:lpwstr>2019-11-28T12:31:02.8783974Z</vt:lpwstr>
  </property>
  <property fmtid="{D5CDD505-2E9C-101B-9397-08002B2CF9AE}" pid="14" name="MSIP_Label_af1741f6-9e47-426e-a683-937c37d4ebc5_SiteId">
    <vt:lpwstr>1e9b61e8-e590-4abc-b1af-24125e330d2a</vt:lpwstr>
  </property>
  <property fmtid="{D5CDD505-2E9C-101B-9397-08002B2CF9AE}" pid="15" name="ScaleCrop">
    <vt:bool>0</vt:bool>
  </property>
  <property fmtid="{D5CDD505-2E9C-101B-9397-08002B2CF9AE}" pid="16" name="ShareDoc">
    <vt:bool>0</vt:bool>
  </property>
  <property fmtid="{D5CDD505-2E9C-101B-9397-08002B2CF9AE}" pid="17" name="TitusGUID">
    <vt:lpwstr>3445d705-a709-42da-8761-c9d8d5b5fea8</vt:lpwstr>
  </property>
  <property fmtid="{D5CDD505-2E9C-101B-9397-08002B2CF9AE}" pid="18" name="aliashDocumentMarking">
    <vt:lpwstr>For internal use only</vt:lpwstr>
  </property>
  <property fmtid="{D5CDD505-2E9C-101B-9397-08002B2CF9AE}" pid="19" name="db.comClassification">
    <vt:lpwstr>For internal use only</vt:lpwstr>
  </property>
</Properties>
</file>