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teraichi/Downloads/"/>
    </mc:Choice>
  </mc:AlternateContent>
  <xr:revisionPtr revIDLastSave="0" documentId="8_{769CC3D9-769B-AB4C-B217-EABEB058D60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9" i="1" l="1"/>
  <c r="W99" i="1"/>
  <c r="U98" i="1"/>
  <c r="V98" i="1"/>
  <c r="W98" i="1"/>
  <c r="V97" i="1"/>
  <c r="W97" i="1"/>
  <c r="V95" i="1"/>
  <c r="W95" i="1"/>
  <c r="V96" i="1"/>
  <c r="W96" i="1"/>
  <c r="U79" i="1"/>
  <c r="X79" i="1" s="1"/>
  <c r="U80" i="1"/>
  <c r="X80" i="1" s="1"/>
  <c r="U81" i="1"/>
  <c r="X81" i="1" s="1"/>
  <c r="U82" i="1"/>
  <c r="X82" i="1" s="1"/>
  <c r="U83" i="1"/>
  <c r="X83" i="1" s="1"/>
  <c r="U84" i="1"/>
  <c r="Y84" i="1" s="1"/>
  <c r="Y99" i="1" s="1"/>
  <c r="U85" i="1"/>
  <c r="X85" i="1" s="1"/>
  <c r="U86" i="1"/>
  <c r="X86" i="1" s="1"/>
  <c r="U87" i="1"/>
  <c r="Y87" i="1" s="1"/>
  <c r="U88" i="1"/>
  <c r="X88" i="1" s="1"/>
  <c r="U89" i="1"/>
  <c r="X89" i="1" s="1"/>
  <c r="U90" i="1"/>
  <c r="X90" i="1" s="1"/>
  <c r="U78" i="1"/>
  <c r="X78" i="1" s="1"/>
  <c r="U62" i="1"/>
  <c r="X62" i="1" s="1"/>
  <c r="U63" i="1"/>
  <c r="X63" i="1" s="1"/>
  <c r="U64" i="1"/>
  <c r="X64" i="1" s="1"/>
  <c r="U65" i="1"/>
  <c r="X65" i="1" s="1"/>
  <c r="U66" i="1"/>
  <c r="X66" i="1" s="1"/>
  <c r="U67" i="1"/>
  <c r="X67" i="1" s="1"/>
  <c r="X98" i="1" s="1"/>
  <c r="U68" i="1"/>
  <c r="X68" i="1" s="1"/>
  <c r="U69" i="1"/>
  <c r="X69" i="1" s="1"/>
  <c r="U70" i="1"/>
  <c r="Y70" i="1" s="1"/>
  <c r="U71" i="1"/>
  <c r="X71" i="1" s="1"/>
  <c r="U72" i="1"/>
  <c r="X72" i="1" s="1"/>
  <c r="U73" i="1"/>
  <c r="X73" i="1" s="1"/>
  <c r="U61" i="1"/>
  <c r="X61" i="1" s="1"/>
  <c r="U43" i="1"/>
  <c r="X43" i="1" s="1"/>
  <c r="U44" i="1"/>
  <c r="X44" i="1" s="1"/>
  <c r="U45" i="1"/>
  <c r="X45" i="1" s="1"/>
  <c r="U46" i="1"/>
  <c r="Y46" i="1" s="1"/>
  <c r="U47" i="1"/>
  <c r="X47" i="1" s="1"/>
  <c r="U48" i="1"/>
  <c r="X48" i="1" s="1"/>
  <c r="U49" i="1"/>
  <c r="X49" i="1" s="1"/>
  <c r="X97" i="1" s="1"/>
  <c r="U50" i="1"/>
  <c r="X50" i="1" s="1"/>
  <c r="U51" i="1"/>
  <c r="X51" i="1" s="1"/>
  <c r="U52" i="1"/>
  <c r="X52" i="1" s="1"/>
  <c r="U53" i="1"/>
  <c r="X53" i="1" s="1"/>
  <c r="U54" i="1"/>
  <c r="Y54" i="1" s="1"/>
  <c r="U55" i="1"/>
  <c r="X55" i="1" s="1"/>
  <c r="U56" i="1"/>
  <c r="X56" i="1" s="1"/>
  <c r="U42" i="1"/>
  <c r="X42" i="1" s="1"/>
  <c r="U24" i="1"/>
  <c r="X24" i="1" s="1"/>
  <c r="U25" i="1"/>
  <c r="X25" i="1" s="1"/>
  <c r="U26" i="1"/>
  <c r="X26" i="1" s="1"/>
  <c r="U27" i="1"/>
  <c r="X27" i="1" s="1"/>
  <c r="U28" i="1"/>
  <c r="Y28" i="1" s="1"/>
  <c r="U29" i="1"/>
  <c r="X29" i="1" s="1"/>
  <c r="U30" i="1"/>
  <c r="X30" i="1" s="1"/>
  <c r="X96" i="1" s="1"/>
  <c r="U31" i="1"/>
  <c r="X31" i="1" s="1"/>
  <c r="U32" i="1"/>
  <c r="X32" i="1" s="1"/>
  <c r="U33" i="1"/>
  <c r="X33" i="1" s="1"/>
  <c r="U34" i="1"/>
  <c r="X34" i="1" s="1"/>
  <c r="U35" i="1"/>
  <c r="X35" i="1" s="1"/>
  <c r="U36" i="1"/>
  <c r="Y36" i="1" s="1"/>
  <c r="U37" i="1"/>
  <c r="X37" i="1" s="1"/>
  <c r="U23" i="1"/>
  <c r="X23" i="1" s="1"/>
  <c r="X84" i="1"/>
  <c r="X99" i="1" s="1"/>
  <c r="U5" i="1"/>
  <c r="X5" i="1" s="1"/>
  <c r="U6" i="1"/>
  <c r="X6" i="1" s="1"/>
  <c r="U7" i="1"/>
  <c r="X7" i="1" s="1"/>
  <c r="U8" i="1"/>
  <c r="X8" i="1" s="1"/>
  <c r="U9" i="1"/>
  <c r="X9" i="1" s="1"/>
  <c r="U10" i="1"/>
  <c r="X10" i="1" s="1"/>
  <c r="U11" i="1"/>
  <c r="X11" i="1" s="1"/>
  <c r="X95" i="1" s="1"/>
  <c r="U12" i="1"/>
  <c r="X12" i="1" s="1"/>
  <c r="U13" i="1"/>
  <c r="X13" i="1" s="1"/>
  <c r="U14" i="1"/>
  <c r="X14" i="1" s="1"/>
  <c r="U15" i="1"/>
  <c r="X15" i="1" s="1"/>
  <c r="U16" i="1"/>
  <c r="X16" i="1" s="1"/>
  <c r="U17" i="1"/>
  <c r="X17" i="1" s="1"/>
  <c r="U18" i="1"/>
  <c r="X18" i="1" s="1"/>
  <c r="U4" i="1"/>
  <c r="X4" i="1" s="1"/>
  <c r="L90" i="1"/>
  <c r="L84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8" i="1"/>
  <c r="L79" i="1"/>
  <c r="L80" i="1"/>
  <c r="L81" i="1"/>
  <c r="L82" i="1"/>
  <c r="L83" i="1"/>
  <c r="L85" i="1"/>
  <c r="L86" i="1"/>
  <c r="L87" i="1"/>
  <c r="L88" i="1"/>
  <c r="L89" i="1"/>
  <c r="L29" i="1"/>
  <c r="L31" i="1"/>
  <c r="L23" i="1"/>
  <c r="L24" i="1"/>
  <c r="L25" i="1"/>
  <c r="L26" i="1"/>
  <c r="L27" i="1"/>
  <c r="L28" i="1"/>
  <c r="L30" i="1"/>
  <c r="L32" i="1"/>
  <c r="L33" i="1"/>
  <c r="L34" i="1"/>
  <c r="L35" i="1"/>
  <c r="L36" i="1"/>
  <c r="L37" i="1"/>
  <c r="L10" i="1"/>
  <c r="L12" i="1"/>
  <c r="L13" i="1"/>
  <c r="L14" i="1"/>
  <c r="L15" i="1"/>
  <c r="L16" i="1"/>
  <c r="L17" i="1"/>
  <c r="L18" i="1"/>
  <c r="L5" i="1"/>
  <c r="L6" i="1"/>
  <c r="L7" i="1"/>
  <c r="L8" i="1"/>
  <c r="L9" i="1"/>
  <c r="L11" i="1"/>
  <c r="L4" i="1"/>
  <c r="U95" i="1" l="1"/>
  <c r="X28" i="1"/>
  <c r="X54" i="1"/>
  <c r="U96" i="1"/>
  <c r="X46" i="1"/>
  <c r="X70" i="1"/>
  <c r="U97" i="1"/>
  <c r="U99" i="1"/>
  <c r="Y79" i="1"/>
  <c r="X87" i="1"/>
  <c r="Y73" i="1"/>
  <c r="X36" i="1"/>
  <c r="Y42" i="1"/>
  <c r="Y52" i="1"/>
  <c r="Y68" i="1"/>
  <c r="Y51" i="1"/>
  <c r="Y67" i="1"/>
  <c r="Y98" i="1" s="1"/>
  <c r="Y49" i="1"/>
  <c r="Y97" i="1" s="1"/>
  <c r="Y18" i="1"/>
  <c r="Y88" i="1"/>
  <c r="Y86" i="1"/>
  <c r="Y66" i="1"/>
  <c r="Y12" i="1"/>
  <c r="Y65" i="1"/>
  <c r="Y44" i="1"/>
  <c r="Y30" i="1"/>
  <c r="Y96" i="1" s="1"/>
  <c r="Y11" i="1"/>
  <c r="Y95" i="1" s="1"/>
  <c r="Y50" i="1"/>
  <c r="Y80" i="1"/>
  <c r="Y62" i="1"/>
  <c r="Y43" i="1"/>
  <c r="Y10" i="1"/>
  <c r="Y85" i="1"/>
  <c r="Y33" i="1"/>
  <c r="Y25" i="1"/>
  <c r="Y17" i="1"/>
  <c r="Y9" i="1"/>
  <c r="Y27" i="1"/>
  <c r="Y34" i="1"/>
  <c r="Y72" i="1"/>
  <c r="Y64" i="1"/>
  <c r="Y56" i="1"/>
  <c r="Y48" i="1"/>
  <c r="Y32" i="1"/>
  <c r="Y24" i="1"/>
  <c r="Y16" i="1"/>
  <c r="Y8" i="1"/>
  <c r="Y35" i="1"/>
  <c r="Y4" i="1"/>
  <c r="Y83" i="1"/>
  <c r="Y71" i="1"/>
  <c r="Y63" i="1"/>
  <c r="Y55" i="1"/>
  <c r="Y47" i="1"/>
  <c r="Y31" i="1"/>
  <c r="Y23" i="1"/>
  <c r="Y15" i="1"/>
  <c r="Y7" i="1"/>
  <c r="Y90" i="1"/>
  <c r="Y14" i="1"/>
  <c r="Y6" i="1"/>
  <c r="Y78" i="1"/>
  <c r="Y26" i="1"/>
  <c r="Y82" i="1"/>
  <c r="Y89" i="1"/>
  <c r="Y81" i="1"/>
  <c r="Y69" i="1"/>
  <c r="Y61" i="1"/>
  <c r="Y53" i="1"/>
  <c r="Y45" i="1"/>
  <c r="Y37" i="1"/>
  <c r="Y29" i="1"/>
  <c r="Y13" i="1"/>
  <c r="Y5" i="1"/>
</calcChain>
</file>

<file path=xl/sharedStrings.xml><?xml version="1.0" encoding="utf-8"?>
<sst xmlns="http://schemas.openxmlformats.org/spreadsheetml/2006/main" count="111" uniqueCount="32">
  <si>
    <t>無負荷</t>
    <rPh sb="0" eb="3">
      <t>ムフカ</t>
    </rPh>
    <phoneticPr fontId="1"/>
  </si>
  <si>
    <t>最低0.67</t>
    <rPh sb="0" eb="2">
      <t>サイテイ</t>
    </rPh>
    <phoneticPr fontId="1"/>
  </si>
  <si>
    <t>三相電源</t>
    <rPh sb="0" eb="4">
      <t>サンソウデンゲン</t>
    </rPh>
    <phoneticPr fontId="1"/>
  </si>
  <si>
    <t>界磁</t>
    <rPh sb="0" eb="2">
      <t>カイジ</t>
    </rPh>
    <phoneticPr fontId="1"/>
  </si>
  <si>
    <t>発電機</t>
    <rPh sb="0" eb="3">
      <t>ハツデンキ</t>
    </rPh>
    <phoneticPr fontId="1"/>
  </si>
  <si>
    <r>
      <t>I</t>
    </r>
    <r>
      <rPr>
        <sz val="8"/>
        <color theme="1"/>
        <rFont val="Yu Gothic"/>
        <family val="3"/>
        <charset val="128"/>
        <scheme val="minor"/>
      </rPr>
      <t>am</t>
    </r>
    <r>
      <rPr>
        <sz val="11"/>
        <color theme="1"/>
        <rFont val="Yu Gothic"/>
        <family val="2"/>
        <scheme val="minor"/>
      </rPr>
      <t>[A]</t>
    </r>
    <phoneticPr fontId="1"/>
  </si>
  <si>
    <r>
      <t>V</t>
    </r>
    <r>
      <rPr>
        <sz val="8"/>
        <color theme="1"/>
        <rFont val="Yu Gothic"/>
        <family val="3"/>
        <charset val="128"/>
        <scheme val="minor"/>
      </rPr>
      <t>am</t>
    </r>
    <r>
      <rPr>
        <sz val="11"/>
        <color theme="1"/>
        <rFont val="Yu Gothic"/>
        <family val="2"/>
        <scheme val="minor"/>
      </rPr>
      <t>[V]</t>
    </r>
    <phoneticPr fontId="1"/>
  </si>
  <si>
    <t>cosθ</t>
    <phoneticPr fontId="1"/>
  </si>
  <si>
    <t>P[kW]</t>
    <phoneticPr fontId="1"/>
  </si>
  <si>
    <r>
      <t>I</t>
    </r>
    <r>
      <rPr>
        <sz val="8"/>
        <color theme="1"/>
        <rFont val="Yu Gothic"/>
        <family val="3"/>
        <charset val="128"/>
        <scheme val="minor"/>
      </rPr>
      <t>fm</t>
    </r>
    <r>
      <rPr>
        <sz val="11"/>
        <color theme="1"/>
        <rFont val="Yu Gothic"/>
        <family val="2"/>
        <scheme val="minor"/>
      </rPr>
      <t>[A]</t>
    </r>
    <phoneticPr fontId="1"/>
  </si>
  <si>
    <r>
      <t>V</t>
    </r>
    <r>
      <rPr>
        <sz val="8"/>
        <color theme="1"/>
        <rFont val="Yu Gothic"/>
        <family val="3"/>
        <charset val="128"/>
        <scheme val="minor"/>
      </rPr>
      <t>fm</t>
    </r>
    <r>
      <rPr>
        <sz val="11"/>
        <color theme="1"/>
        <rFont val="Yu Gothic"/>
        <family val="2"/>
        <scheme val="minor"/>
      </rPr>
      <t>[V]</t>
    </r>
    <phoneticPr fontId="1"/>
  </si>
  <si>
    <r>
      <t>I</t>
    </r>
    <r>
      <rPr>
        <sz val="8"/>
        <color theme="1"/>
        <rFont val="Yu Gothic"/>
        <family val="3"/>
        <charset val="128"/>
        <scheme val="minor"/>
      </rPr>
      <t>fg</t>
    </r>
    <r>
      <rPr>
        <sz val="11"/>
        <color theme="1"/>
        <rFont val="Yu Gothic"/>
        <family val="2"/>
        <scheme val="minor"/>
      </rPr>
      <t>[A]</t>
    </r>
    <phoneticPr fontId="1"/>
  </si>
  <si>
    <r>
      <t>V</t>
    </r>
    <r>
      <rPr>
        <sz val="8"/>
        <color theme="1"/>
        <rFont val="Yu Gothic"/>
        <family val="3"/>
        <charset val="128"/>
        <scheme val="minor"/>
      </rPr>
      <t>fg</t>
    </r>
    <r>
      <rPr>
        <sz val="11"/>
        <color theme="1"/>
        <rFont val="Yu Gothic"/>
        <family val="2"/>
        <scheme val="minor"/>
      </rPr>
      <t>[V]</t>
    </r>
    <phoneticPr fontId="1"/>
  </si>
  <si>
    <r>
      <t>I</t>
    </r>
    <r>
      <rPr>
        <sz val="8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2"/>
        <scheme val="minor"/>
      </rPr>
      <t>[A]</t>
    </r>
    <phoneticPr fontId="1"/>
  </si>
  <si>
    <t>計算によるcosθ</t>
    <rPh sb="0" eb="2">
      <t>ケイサン</t>
    </rPh>
    <phoneticPr fontId="1"/>
  </si>
  <si>
    <t>1/4負荷</t>
    <rPh sb="3" eb="5">
      <t>フカ</t>
    </rPh>
    <phoneticPr fontId="1"/>
  </si>
  <si>
    <t>2/4負荷</t>
    <rPh sb="3" eb="5">
      <t>フカ</t>
    </rPh>
    <phoneticPr fontId="1"/>
  </si>
  <si>
    <t>3/4負荷</t>
    <rPh sb="3" eb="5">
      <t>フカ</t>
    </rPh>
    <phoneticPr fontId="1"/>
  </si>
  <si>
    <t>4/4負荷</t>
    <rPh sb="3" eb="5">
      <t>フカ</t>
    </rPh>
    <phoneticPr fontId="1"/>
  </si>
  <si>
    <t>電動機出力</t>
    <rPh sb="0" eb="3">
      <t>デンドウキ</t>
    </rPh>
    <rPh sb="3" eb="5">
      <t>シュツリョク</t>
    </rPh>
    <phoneticPr fontId="1"/>
  </si>
  <si>
    <r>
      <t>P</t>
    </r>
    <r>
      <rPr>
        <sz val="8"/>
        <color theme="1"/>
        <rFont val="Yu Gothic"/>
        <family val="3"/>
        <charset val="128"/>
        <scheme val="minor"/>
      </rPr>
      <t>0</t>
    </r>
    <r>
      <rPr>
        <sz val="11"/>
        <color theme="1"/>
        <rFont val="Yu Gothic"/>
        <family val="2"/>
        <scheme val="minor"/>
      </rPr>
      <t>[W]</t>
    </r>
    <phoneticPr fontId="1"/>
  </si>
  <si>
    <t>力率</t>
    <rPh sb="0" eb="2">
      <t>リキリツ</t>
    </rPh>
    <phoneticPr fontId="1"/>
  </si>
  <si>
    <t>電機子電流</t>
    <rPh sb="0" eb="5">
      <t>デンキシデンリュウ</t>
    </rPh>
    <phoneticPr fontId="1"/>
  </si>
  <si>
    <t>P0[W]</t>
    <phoneticPr fontId="1"/>
  </si>
  <si>
    <t>効率</t>
    <rPh sb="0" eb="2">
      <t>コウリツ</t>
    </rPh>
    <phoneticPr fontId="1"/>
  </si>
  <si>
    <t>η[%]</t>
  </si>
  <si>
    <t>η[%]</t>
    <phoneticPr fontId="1"/>
  </si>
  <si>
    <t>T[N・m]</t>
  </si>
  <si>
    <t>T[N・m]</t>
    <phoneticPr fontId="1"/>
  </si>
  <si>
    <t>cosθ</t>
  </si>
  <si>
    <t>Iam[A]</t>
  </si>
  <si>
    <t>Po[W]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</si>
</sst>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4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全負荷</a:t>
            </a:r>
            <a:r>
              <a:rPr lang="en-US" altLang="ja-JP"/>
              <a:t>Ifm-I</a:t>
            </a:r>
            <a:endParaRPr lang="ja-JP" altLang="en-US"/>
          </a:p>
        </c:rich>
      </c:tx>
      <c:layout>
        <c:manualLayout>
          <c:xMode val="edge"/>
          <c:yMode val="edge"/>
          <c:x val="0.40723600174978125"/>
          <c:y val="2.18340611353711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Sheet1!$F$78:$F$90</c:f>
              <c:numCache>
                <c:formatCode>General</c:formatCode>
                <c:ptCount val="13"/>
                <c:pt idx="0">
                  <c:v>1.79</c:v>
                </c:pt>
                <c:pt idx="1">
                  <c:v>1.73</c:v>
                </c:pt>
                <c:pt idx="2">
                  <c:v>1.7</c:v>
                </c:pt>
                <c:pt idx="3">
                  <c:v>1.64</c:v>
                </c:pt>
                <c:pt idx="4">
                  <c:v>1.57</c:v>
                </c:pt>
                <c:pt idx="5">
                  <c:v>1.49</c:v>
                </c:pt>
                <c:pt idx="6">
                  <c:v>1.3</c:v>
                </c:pt>
                <c:pt idx="7">
                  <c:v>1.1399999999999999</c:v>
                </c:pt>
                <c:pt idx="8">
                  <c:v>1.08</c:v>
                </c:pt>
                <c:pt idx="9">
                  <c:v>1</c:v>
                </c:pt>
                <c:pt idx="10">
                  <c:v>0.96</c:v>
                </c:pt>
                <c:pt idx="11">
                  <c:v>0.9</c:v>
                </c:pt>
                <c:pt idx="12">
                  <c:v>0.88</c:v>
                </c:pt>
              </c:numCache>
            </c:numRef>
          </c:xVal>
          <c:yVal>
            <c:numRef>
              <c:f>Sheet1!$A$78:$A$90</c:f>
              <c:numCache>
                <c:formatCode>General</c:formatCode>
                <c:ptCount val="13"/>
                <c:pt idx="0">
                  <c:v>9.0129999999999999</c:v>
                </c:pt>
                <c:pt idx="1">
                  <c:v>8.8249999999999993</c:v>
                </c:pt>
                <c:pt idx="2">
                  <c:v>8.6229999999999993</c:v>
                </c:pt>
                <c:pt idx="3">
                  <c:v>8.407</c:v>
                </c:pt>
                <c:pt idx="4">
                  <c:v>8.2140000000000004</c:v>
                </c:pt>
                <c:pt idx="5">
                  <c:v>8.0039999999999996</c:v>
                </c:pt>
                <c:pt idx="6">
                  <c:v>7.798</c:v>
                </c:pt>
                <c:pt idx="7">
                  <c:v>8.0150000000000006</c:v>
                </c:pt>
                <c:pt idx="8">
                  <c:v>8.234</c:v>
                </c:pt>
                <c:pt idx="9">
                  <c:v>8.407</c:v>
                </c:pt>
                <c:pt idx="10">
                  <c:v>8.6</c:v>
                </c:pt>
                <c:pt idx="11">
                  <c:v>8.8469999999999995</c:v>
                </c:pt>
                <c:pt idx="12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7F-7A43-804F-05D3B5253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96304"/>
        <c:axId val="157217344"/>
      </c:scatterChart>
      <c:valAx>
        <c:axId val="83696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7217344"/>
        <c:crosses val="autoZero"/>
        <c:crossBetween val="midCat"/>
      </c:valAx>
      <c:valAx>
        <c:axId val="15721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696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Sheet1!$F$4:$F$18</c:f>
              <c:numCache>
                <c:formatCode>General</c:formatCode>
                <c:ptCount val="15"/>
                <c:pt idx="0">
                  <c:v>2.08</c:v>
                </c:pt>
                <c:pt idx="1">
                  <c:v>1.88</c:v>
                </c:pt>
                <c:pt idx="2">
                  <c:v>1.7</c:v>
                </c:pt>
                <c:pt idx="3">
                  <c:v>1.5</c:v>
                </c:pt>
                <c:pt idx="4">
                  <c:v>1.3</c:v>
                </c:pt>
                <c:pt idx="5">
                  <c:v>1.24</c:v>
                </c:pt>
                <c:pt idx="6">
                  <c:v>1.18</c:v>
                </c:pt>
                <c:pt idx="7">
                  <c:v>1.1000000000000001</c:v>
                </c:pt>
                <c:pt idx="8">
                  <c:v>1.05</c:v>
                </c:pt>
                <c:pt idx="9">
                  <c:v>0.95</c:v>
                </c:pt>
                <c:pt idx="10">
                  <c:v>0.9</c:v>
                </c:pt>
                <c:pt idx="11">
                  <c:v>0.7</c:v>
                </c:pt>
                <c:pt idx="12">
                  <c:v>0.53</c:v>
                </c:pt>
                <c:pt idx="13">
                  <c:v>0.34</c:v>
                </c:pt>
                <c:pt idx="14">
                  <c:v>0.16</c:v>
                </c:pt>
              </c:numCache>
            </c:numRef>
          </c:xVal>
          <c:yVal>
            <c:numRef>
              <c:f>Sheet1!$A$4:$A$18</c:f>
              <c:numCache>
                <c:formatCode>General</c:formatCode>
                <c:ptCount val="15"/>
                <c:pt idx="0">
                  <c:v>7.4450000000000003</c:v>
                </c:pt>
                <c:pt idx="1">
                  <c:v>5.9530000000000003</c:v>
                </c:pt>
                <c:pt idx="2">
                  <c:v>4.5129999999999999</c:v>
                </c:pt>
                <c:pt idx="3">
                  <c:v>2.9769999999999999</c:v>
                </c:pt>
                <c:pt idx="4">
                  <c:v>1.5189999999999999</c:v>
                </c:pt>
                <c:pt idx="5">
                  <c:v>1.073</c:v>
                </c:pt>
                <c:pt idx="6">
                  <c:v>0.77400000000000002</c:v>
                </c:pt>
                <c:pt idx="7">
                  <c:v>0.58399999999999996</c:v>
                </c:pt>
                <c:pt idx="8">
                  <c:v>0.75800000000000001</c:v>
                </c:pt>
                <c:pt idx="9">
                  <c:v>1.028</c:v>
                </c:pt>
                <c:pt idx="10">
                  <c:v>1.5489999999999999</c:v>
                </c:pt>
                <c:pt idx="11">
                  <c:v>3.0049999999999999</c:v>
                </c:pt>
                <c:pt idx="12">
                  <c:v>4.5</c:v>
                </c:pt>
                <c:pt idx="13">
                  <c:v>6.008</c:v>
                </c:pt>
                <c:pt idx="14">
                  <c:v>7.5010000000000003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FF-4EF4-9789-61C5CC55B3C0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5FA-437D-87C6-E81D2226AFCA}"/>
              </c:ext>
            </c:extLst>
          </c:dPt>
          <c:xVal>
            <c:numRef>
              <c:f>Sheet1!$F$23:$F$37</c:f>
              <c:numCache>
                <c:formatCode>General</c:formatCode>
                <c:ptCount val="15"/>
                <c:pt idx="0">
                  <c:v>2.02</c:v>
                </c:pt>
                <c:pt idx="1">
                  <c:v>1.82</c:v>
                </c:pt>
                <c:pt idx="2">
                  <c:v>1.6</c:v>
                </c:pt>
                <c:pt idx="3">
                  <c:v>1.5</c:v>
                </c:pt>
                <c:pt idx="4">
                  <c:v>1.44</c:v>
                </c:pt>
                <c:pt idx="5">
                  <c:v>1.3</c:v>
                </c:pt>
                <c:pt idx="6">
                  <c:v>1.3</c:v>
                </c:pt>
                <c:pt idx="7">
                  <c:v>1.0900000000000001</c:v>
                </c:pt>
                <c:pt idx="8">
                  <c:v>0.96</c:v>
                </c:pt>
                <c:pt idx="9">
                  <c:v>0.84</c:v>
                </c:pt>
                <c:pt idx="10">
                  <c:v>0.74</c:v>
                </c:pt>
                <c:pt idx="11">
                  <c:v>0.67</c:v>
                </c:pt>
                <c:pt idx="12">
                  <c:v>0.6</c:v>
                </c:pt>
                <c:pt idx="13">
                  <c:v>0.4</c:v>
                </c:pt>
                <c:pt idx="14">
                  <c:v>0.23</c:v>
                </c:pt>
              </c:numCache>
            </c:numRef>
          </c:xVal>
          <c:yVal>
            <c:numRef>
              <c:f>Sheet1!$A$23:$A$37</c:f>
              <c:numCache>
                <c:formatCode>General</c:formatCode>
                <c:ptCount val="15"/>
                <c:pt idx="0">
                  <c:v>7.516</c:v>
                </c:pt>
                <c:pt idx="1">
                  <c:v>6.0759999999999996</c:v>
                </c:pt>
                <c:pt idx="2">
                  <c:v>4.5229999999999997</c:v>
                </c:pt>
                <c:pt idx="3">
                  <c:v>4.008</c:v>
                </c:pt>
                <c:pt idx="4">
                  <c:v>3.5339999999999998</c:v>
                </c:pt>
                <c:pt idx="5">
                  <c:v>2.9510000000000001</c:v>
                </c:pt>
                <c:pt idx="6">
                  <c:v>2.7490000000000001</c:v>
                </c:pt>
                <c:pt idx="7">
                  <c:v>2.387</c:v>
                </c:pt>
                <c:pt idx="8">
                  <c:v>2.6920000000000002</c:v>
                </c:pt>
                <c:pt idx="9">
                  <c:v>3.0049999999999999</c:v>
                </c:pt>
                <c:pt idx="10">
                  <c:v>3.5</c:v>
                </c:pt>
                <c:pt idx="11">
                  <c:v>3.984</c:v>
                </c:pt>
                <c:pt idx="12">
                  <c:v>4.5069999999999997</c:v>
                </c:pt>
                <c:pt idx="13">
                  <c:v>6.0229999999999997</c:v>
                </c:pt>
                <c:pt idx="14">
                  <c:v>7.5030000000000001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FF-4EF4-9789-61C5CC55B3C0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Sheet1!$F$42:$F$56</c:f>
              <c:numCache>
                <c:formatCode>General</c:formatCode>
                <c:ptCount val="15"/>
                <c:pt idx="0">
                  <c:v>1.92</c:v>
                </c:pt>
                <c:pt idx="1">
                  <c:v>1.84</c:v>
                </c:pt>
                <c:pt idx="2">
                  <c:v>1.75</c:v>
                </c:pt>
                <c:pt idx="3">
                  <c:v>1.68</c:v>
                </c:pt>
                <c:pt idx="4">
                  <c:v>1.58</c:v>
                </c:pt>
                <c:pt idx="5">
                  <c:v>1.5</c:v>
                </c:pt>
                <c:pt idx="6">
                  <c:v>1.36</c:v>
                </c:pt>
                <c:pt idx="7">
                  <c:v>1.1100000000000001</c:v>
                </c:pt>
                <c:pt idx="8">
                  <c:v>0.88</c:v>
                </c:pt>
                <c:pt idx="9">
                  <c:v>0.77</c:v>
                </c:pt>
                <c:pt idx="10">
                  <c:v>0.68</c:v>
                </c:pt>
                <c:pt idx="11">
                  <c:v>0.6</c:v>
                </c:pt>
                <c:pt idx="12">
                  <c:v>0.54</c:v>
                </c:pt>
                <c:pt idx="13">
                  <c:v>0.46</c:v>
                </c:pt>
                <c:pt idx="14">
                  <c:v>0.4</c:v>
                </c:pt>
              </c:numCache>
            </c:numRef>
          </c:xVal>
          <c:yVal>
            <c:numRef>
              <c:f>Sheet1!$A$42:$A$56</c:f>
              <c:numCache>
                <c:formatCode>General</c:formatCode>
                <c:ptCount val="15"/>
                <c:pt idx="0">
                  <c:v>7.4450000000000003</c:v>
                </c:pt>
                <c:pt idx="1">
                  <c:v>7.0730000000000004</c:v>
                </c:pt>
                <c:pt idx="2">
                  <c:v>6.5140000000000002</c:v>
                </c:pt>
                <c:pt idx="3">
                  <c:v>6.0460000000000003</c:v>
                </c:pt>
                <c:pt idx="4">
                  <c:v>5.5330000000000004</c:v>
                </c:pt>
                <c:pt idx="5">
                  <c:v>5.077</c:v>
                </c:pt>
                <c:pt idx="6">
                  <c:v>4.5110000000000001</c:v>
                </c:pt>
                <c:pt idx="7">
                  <c:v>4.1120000000000001</c:v>
                </c:pt>
                <c:pt idx="8">
                  <c:v>4.5129999999999999</c:v>
                </c:pt>
                <c:pt idx="9">
                  <c:v>4.9909999999999997</c:v>
                </c:pt>
                <c:pt idx="10">
                  <c:v>5.5279999999999996</c:v>
                </c:pt>
                <c:pt idx="11">
                  <c:v>5.9930000000000003</c:v>
                </c:pt>
                <c:pt idx="12">
                  <c:v>6.4950000000000001</c:v>
                </c:pt>
                <c:pt idx="13">
                  <c:v>6.9870000000000001</c:v>
                </c:pt>
                <c:pt idx="14">
                  <c:v>7.56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5FF-4EF4-9789-61C5CC55B3C0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Sheet1!$F$61:$F$73</c:f>
              <c:numCache>
                <c:formatCode>General</c:formatCode>
                <c:ptCount val="13"/>
                <c:pt idx="0">
                  <c:v>1.78</c:v>
                </c:pt>
                <c:pt idx="1">
                  <c:v>1.66</c:v>
                </c:pt>
                <c:pt idx="2">
                  <c:v>1.6</c:v>
                </c:pt>
                <c:pt idx="3">
                  <c:v>1.56</c:v>
                </c:pt>
                <c:pt idx="4">
                  <c:v>1.49</c:v>
                </c:pt>
                <c:pt idx="5">
                  <c:v>1.4</c:v>
                </c:pt>
                <c:pt idx="6">
                  <c:v>1.2</c:v>
                </c:pt>
                <c:pt idx="7">
                  <c:v>1</c:v>
                </c:pt>
                <c:pt idx="8">
                  <c:v>0.9</c:v>
                </c:pt>
                <c:pt idx="9">
                  <c:v>0.84</c:v>
                </c:pt>
                <c:pt idx="10">
                  <c:v>0.8</c:v>
                </c:pt>
                <c:pt idx="11">
                  <c:v>0.8</c:v>
                </c:pt>
                <c:pt idx="12">
                  <c:v>0.66</c:v>
                </c:pt>
              </c:numCache>
            </c:numRef>
          </c:xVal>
          <c:yVal>
            <c:numRef>
              <c:f>Sheet1!$A$61:$A$73</c:f>
              <c:numCache>
                <c:formatCode>General</c:formatCode>
                <c:ptCount val="13"/>
                <c:pt idx="0">
                  <c:v>7.5490000000000004</c:v>
                </c:pt>
                <c:pt idx="1">
                  <c:v>7.0220000000000002</c:v>
                </c:pt>
                <c:pt idx="2">
                  <c:v>6.7359999999999998</c:v>
                </c:pt>
                <c:pt idx="3">
                  <c:v>6.5090000000000003</c:v>
                </c:pt>
                <c:pt idx="4">
                  <c:v>6.2469999999999999</c:v>
                </c:pt>
                <c:pt idx="5">
                  <c:v>6.04</c:v>
                </c:pt>
                <c:pt idx="6">
                  <c:v>5.7489999999999997</c:v>
                </c:pt>
                <c:pt idx="7">
                  <c:v>6.0010000000000003</c:v>
                </c:pt>
                <c:pt idx="8">
                  <c:v>6.2590000000000003</c:v>
                </c:pt>
                <c:pt idx="9">
                  <c:v>6.5129999999999999</c:v>
                </c:pt>
                <c:pt idx="10">
                  <c:v>6.7430000000000003</c:v>
                </c:pt>
                <c:pt idx="11">
                  <c:v>7.01</c:v>
                </c:pt>
                <c:pt idx="12">
                  <c:v>7.5030000000000001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5FF-4EF4-9789-61C5CC55B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6365888"/>
        <c:axId val="1596364224"/>
      </c:scatterChart>
      <c:valAx>
        <c:axId val="159636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6364224"/>
        <c:crosses val="autoZero"/>
        <c:crossBetween val="midCat"/>
      </c:valAx>
      <c:valAx>
        <c:axId val="159636422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6365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462643</xdr:colOff>
      <xdr:row>78</xdr:row>
      <xdr:rowOff>152400</xdr:rowOff>
    </xdr:from>
    <xdr:to>
      <xdr:col>19</xdr:col>
      <xdr:colOff>322943</xdr:colOff>
      <xdr:row>91</xdr:row>
      <xdr:rowOff>88900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631A29B-2EDD-CC06-0A1A-1E77DB2FB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196850</xdr:colOff>
      <xdr:row>3</xdr:row>
      <xdr:rowOff>136524</xdr:rowOff>
    </xdr:from>
    <xdr:to>
      <xdr:col>19</xdr:col>
      <xdr:colOff>57150</xdr:colOff>
      <xdr:row>18</xdr:row>
      <xdr:rowOff>133349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85A14FD-A55A-D2F6-D525-DD8FCC0AB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"/>
  <sheetViews>
    <sheetView tabSelected="1" zoomScale="84" zoomScaleNormal="70" workbookViewId="0">
      <selection activeCell="K6" sqref="K6"/>
    </sheetView>
  </sheetViews>
  <sheetFormatPr baseColWidth="10" defaultColWidth="8.83203125" defaultRowHeight="17" x14ac:dyDescent="0.25"/>
  <cols>
    <col min="1" max="1" width="5.5" customWidth="1"/>
    <col min="2" max="2" width="6.83203125" customWidth="1"/>
    <col min="3" max="3" width="7.6640625" customWidth="1"/>
    <col min="4" max="4" width="7.33203125" customWidth="1"/>
    <col min="5" max="5" width="1.83203125" customWidth="1"/>
    <col min="6" max="6" width="5.5" customWidth="1"/>
    <col min="7" max="7" width="6" customWidth="1"/>
    <col min="8" max="8" width="1.33203125" customWidth="1"/>
    <col min="9" max="9" width="5.1640625" customWidth="1"/>
    <col min="10" max="10" width="5.33203125" customWidth="1"/>
    <col min="11" max="11" width="7" customWidth="1"/>
    <col min="12" max="12" width="14" customWidth="1"/>
    <col min="21" max="21" width="9.6640625" customWidth="1"/>
  </cols>
  <sheetData>
    <row r="1" spans="1:26" x14ac:dyDescent="0.25">
      <c r="A1" t="s">
        <v>0</v>
      </c>
      <c r="U1" t="s">
        <v>0</v>
      </c>
    </row>
    <row r="2" spans="1:26" ht="18" thickBot="1" x14ac:dyDescent="0.3">
      <c r="A2" t="s">
        <v>1</v>
      </c>
      <c r="D2" t="s">
        <v>2</v>
      </c>
      <c r="G2" t="s">
        <v>3</v>
      </c>
      <c r="K2" t="s">
        <v>4</v>
      </c>
      <c r="U2" t="s">
        <v>19</v>
      </c>
      <c r="V2" t="s">
        <v>21</v>
      </c>
      <c r="W2" t="s">
        <v>22</v>
      </c>
      <c r="X2" t="s">
        <v>24</v>
      </c>
    </row>
    <row r="3" spans="1:26" ht="18" thickBot="1" x14ac:dyDescent="0.3">
      <c r="A3" s="19" t="s">
        <v>5</v>
      </c>
      <c r="B3" s="20" t="s">
        <v>6</v>
      </c>
      <c r="C3" s="20" t="s">
        <v>7</v>
      </c>
      <c r="D3" s="21" t="s">
        <v>8</v>
      </c>
      <c r="E3" s="22"/>
      <c r="F3" s="19" t="s">
        <v>9</v>
      </c>
      <c r="G3" s="21" t="s">
        <v>10</v>
      </c>
      <c r="H3" s="22"/>
      <c r="I3" s="19" t="s">
        <v>11</v>
      </c>
      <c r="J3" s="20" t="s">
        <v>12</v>
      </c>
      <c r="K3" s="21" t="s">
        <v>13</v>
      </c>
      <c r="L3" s="23" t="s">
        <v>14</v>
      </c>
      <c r="U3" s="2" t="s">
        <v>20</v>
      </c>
      <c r="V3" s="2" t="s">
        <v>7</v>
      </c>
      <c r="W3" s="2" t="s">
        <v>5</v>
      </c>
      <c r="X3" s="3" t="s">
        <v>26</v>
      </c>
      <c r="Y3" s="2" t="s">
        <v>28</v>
      </c>
    </row>
    <row r="4" spans="1:26" x14ac:dyDescent="0.25">
      <c r="A4" s="15">
        <v>7.4450000000000003</v>
      </c>
      <c r="B4" s="13">
        <v>207.52</v>
      </c>
      <c r="C4" s="13">
        <v>-0.1033</v>
      </c>
      <c r="D4" s="16">
        <v>0.27650000000000002</v>
      </c>
      <c r="E4" s="17"/>
      <c r="F4" s="15">
        <v>2.08</v>
      </c>
      <c r="G4" s="16">
        <v>64</v>
      </c>
      <c r="H4" s="17"/>
      <c r="I4" s="15">
        <v>0.04</v>
      </c>
      <c r="J4" s="13">
        <v>11</v>
      </c>
      <c r="K4" s="16">
        <v>0</v>
      </c>
      <c r="L4" s="18">
        <f t="shared" ref="L4:L18" si="0">D4*1000/(SQRT(3)*A4*B4)</f>
        <v>0.10332605479953191</v>
      </c>
      <c r="U4" s="2">
        <f>(I4*J4)+81.3504</f>
        <v>81.790399999999991</v>
      </c>
      <c r="V4" s="2">
        <v>-0.1033</v>
      </c>
      <c r="W4" s="2">
        <v>7.4450000000000003</v>
      </c>
      <c r="X4" s="3">
        <f>(U4/(F4*G4+D4*1000))*100</f>
        <v>19.967384405058343</v>
      </c>
      <c r="Y4" s="2">
        <f>U4/(2*PI()*30)</f>
        <v>0.43391154858211189</v>
      </c>
    </row>
    <row r="5" spans="1:26" x14ac:dyDescent="0.25">
      <c r="A5" s="5">
        <v>5.9530000000000003</v>
      </c>
      <c r="B5" s="2">
        <v>207.79</v>
      </c>
      <c r="C5" s="2">
        <v>-0.1094</v>
      </c>
      <c r="D5" s="6">
        <v>0.23449999999999999</v>
      </c>
      <c r="E5" s="12"/>
      <c r="F5" s="5">
        <v>1.88</v>
      </c>
      <c r="G5" s="6">
        <v>59.5</v>
      </c>
      <c r="H5" s="12"/>
      <c r="I5" s="5">
        <v>0.04</v>
      </c>
      <c r="J5" s="2">
        <v>11</v>
      </c>
      <c r="K5" s="6">
        <v>0</v>
      </c>
      <c r="L5" s="10">
        <f t="shared" si="0"/>
        <v>0.10945149401172657</v>
      </c>
      <c r="U5" s="2">
        <f t="shared" ref="U5:U18" si="1">(I5*J5)+81.3504</f>
        <v>81.790399999999991</v>
      </c>
      <c r="V5" s="2">
        <v>-0.1094</v>
      </c>
      <c r="W5" s="2">
        <v>5.9530000000000003</v>
      </c>
      <c r="X5" s="3">
        <f t="shared" ref="X5:X68" si="2">(U5/(F5*G5+D5*1000))*100</f>
        <v>23.614274165608034</v>
      </c>
      <c r="Y5" s="2">
        <f t="shared" ref="Y5:Y68" si="3">U5/(2*PI()*30)</f>
        <v>0.43391154858211189</v>
      </c>
    </row>
    <row r="6" spans="1:26" x14ac:dyDescent="0.25">
      <c r="A6" s="5">
        <v>4.5129999999999999</v>
      </c>
      <c r="B6" s="2">
        <v>207.4</v>
      </c>
      <c r="C6" s="2">
        <v>-0.1249</v>
      </c>
      <c r="D6" s="6">
        <v>0.20250000000000001</v>
      </c>
      <c r="E6" s="12"/>
      <c r="F6" s="5">
        <v>1.7</v>
      </c>
      <c r="G6" s="6">
        <v>62</v>
      </c>
      <c r="H6" s="12"/>
      <c r="I6" s="5">
        <v>0.04</v>
      </c>
      <c r="J6" s="2">
        <v>11</v>
      </c>
      <c r="K6" s="6">
        <v>0</v>
      </c>
      <c r="L6" s="10">
        <f t="shared" si="0"/>
        <v>0.12490801726641543</v>
      </c>
      <c r="U6" s="2">
        <f t="shared" si="1"/>
        <v>81.790399999999991</v>
      </c>
      <c r="V6" s="2">
        <v>-0.1249</v>
      </c>
      <c r="W6" s="2">
        <v>4.5129999999999999</v>
      </c>
      <c r="X6" s="3">
        <f t="shared" si="2"/>
        <v>26.563949334199418</v>
      </c>
      <c r="Y6" s="2">
        <f t="shared" si="3"/>
        <v>0.43391154858211189</v>
      </c>
    </row>
    <row r="7" spans="1:26" x14ac:dyDescent="0.25">
      <c r="A7" s="5">
        <v>2.9769999999999999</v>
      </c>
      <c r="B7" s="2">
        <v>208.35</v>
      </c>
      <c r="C7" s="2">
        <v>-0.1653</v>
      </c>
      <c r="D7" s="6">
        <v>0.1777</v>
      </c>
      <c r="E7" s="12"/>
      <c r="F7" s="5">
        <v>1.5</v>
      </c>
      <c r="G7" s="6">
        <v>66</v>
      </c>
      <c r="H7" s="12"/>
      <c r="I7" s="5">
        <v>0.04</v>
      </c>
      <c r="J7" s="2">
        <v>11</v>
      </c>
      <c r="K7" s="6">
        <v>0</v>
      </c>
      <c r="L7" s="10">
        <f t="shared" si="0"/>
        <v>0.16540721942378411</v>
      </c>
      <c r="U7" s="2">
        <f t="shared" si="1"/>
        <v>81.790399999999991</v>
      </c>
      <c r="V7" s="2">
        <v>-0.1653</v>
      </c>
      <c r="W7" s="2">
        <v>2.9769999999999999</v>
      </c>
      <c r="X7" s="3">
        <f t="shared" si="2"/>
        <v>29.559233827249727</v>
      </c>
      <c r="Y7" s="2">
        <f t="shared" si="3"/>
        <v>0.43391154858211189</v>
      </c>
    </row>
    <row r="8" spans="1:26" x14ac:dyDescent="0.25">
      <c r="A8" s="5">
        <v>1.5189999999999999</v>
      </c>
      <c r="B8" s="2">
        <v>208.03</v>
      </c>
      <c r="C8" s="2">
        <v>-0.29480000000000001</v>
      </c>
      <c r="D8" s="6">
        <v>0.1615</v>
      </c>
      <c r="E8" s="12"/>
      <c r="F8" s="5">
        <v>1.3</v>
      </c>
      <c r="G8" s="6">
        <v>68</v>
      </c>
      <c r="H8" s="12"/>
      <c r="I8" s="5">
        <v>0.04</v>
      </c>
      <c r="J8" s="2">
        <v>11</v>
      </c>
      <c r="K8" s="6">
        <v>0</v>
      </c>
      <c r="L8" s="10">
        <f t="shared" si="0"/>
        <v>0.29507210601057648</v>
      </c>
      <c r="U8" s="2">
        <f t="shared" si="1"/>
        <v>81.790399999999991</v>
      </c>
      <c r="V8" s="2">
        <v>-0.29480000000000001</v>
      </c>
      <c r="W8" s="2">
        <v>1.5189999999999999</v>
      </c>
      <c r="X8" s="3">
        <f t="shared" si="2"/>
        <v>32.729251700680265</v>
      </c>
      <c r="Y8" s="2">
        <f t="shared" si="3"/>
        <v>0.43391154858211189</v>
      </c>
    </row>
    <row r="9" spans="1:26" x14ac:dyDescent="0.25">
      <c r="A9" s="5">
        <v>1.073</v>
      </c>
      <c r="B9" s="2">
        <v>208.19</v>
      </c>
      <c r="C9" s="2">
        <v>-0.4083</v>
      </c>
      <c r="D9" s="6">
        <v>0.15809999999999999</v>
      </c>
      <c r="E9" s="12"/>
      <c r="F9" s="5">
        <v>1.24</v>
      </c>
      <c r="G9" s="6">
        <v>69</v>
      </c>
      <c r="H9" s="12"/>
      <c r="I9" s="5">
        <v>0.04</v>
      </c>
      <c r="J9" s="2">
        <v>11</v>
      </c>
      <c r="K9" s="6">
        <v>0</v>
      </c>
      <c r="L9" s="10">
        <f t="shared" si="0"/>
        <v>0.40861250684238065</v>
      </c>
      <c r="U9" s="2">
        <f t="shared" si="1"/>
        <v>81.790399999999991</v>
      </c>
      <c r="V9" s="2">
        <v>-0.4083</v>
      </c>
      <c r="W9" s="2">
        <v>1.073</v>
      </c>
      <c r="X9" s="3">
        <f t="shared" si="2"/>
        <v>33.56743002544529</v>
      </c>
      <c r="Y9" s="2">
        <f t="shared" si="3"/>
        <v>0.43391154858211189</v>
      </c>
    </row>
    <row r="10" spans="1:26" x14ac:dyDescent="0.25">
      <c r="A10" s="5">
        <v>0.77400000000000002</v>
      </c>
      <c r="B10" s="2">
        <v>207.84</v>
      </c>
      <c r="C10" s="2">
        <v>-0.5544</v>
      </c>
      <c r="D10" s="6">
        <v>0.1547</v>
      </c>
      <c r="E10" s="12"/>
      <c r="F10" s="5">
        <v>1.18</v>
      </c>
      <c r="G10" s="6">
        <v>55</v>
      </c>
      <c r="H10" s="12"/>
      <c r="I10" s="5">
        <v>0.04</v>
      </c>
      <c r="J10" s="2">
        <v>11</v>
      </c>
      <c r="K10" s="6">
        <v>0</v>
      </c>
      <c r="L10" s="10">
        <f t="shared" si="0"/>
        <v>0.55521295602333687</v>
      </c>
      <c r="U10" s="2">
        <f t="shared" si="1"/>
        <v>81.790399999999991</v>
      </c>
      <c r="V10" s="2">
        <v>-0.5544</v>
      </c>
      <c r="W10" s="2">
        <v>0.77400000000000002</v>
      </c>
      <c r="X10" s="3">
        <f t="shared" si="2"/>
        <v>37.245173041894347</v>
      </c>
      <c r="Y10" s="2">
        <f t="shared" si="3"/>
        <v>0.43391154858211189</v>
      </c>
    </row>
    <row r="11" spans="1:26" x14ac:dyDescent="0.25">
      <c r="A11" s="5">
        <v>0.58399999999999996</v>
      </c>
      <c r="B11" s="2">
        <v>208.23</v>
      </c>
      <c r="C11" s="2">
        <v>-0.73299999999999998</v>
      </c>
      <c r="D11" s="6">
        <v>0.15440000000000001</v>
      </c>
      <c r="E11" s="12"/>
      <c r="F11" s="5">
        <v>1.1000000000000001</v>
      </c>
      <c r="G11" s="6">
        <v>72</v>
      </c>
      <c r="H11" s="12"/>
      <c r="I11" s="5">
        <v>0.04</v>
      </c>
      <c r="J11" s="2">
        <v>11</v>
      </c>
      <c r="K11" s="6">
        <v>0</v>
      </c>
      <c r="L11" s="10">
        <f t="shared" si="0"/>
        <v>0.73304480855006737</v>
      </c>
      <c r="M11" s="1"/>
      <c r="U11" s="2">
        <f t="shared" si="1"/>
        <v>81.790399999999991</v>
      </c>
      <c r="V11" s="2">
        <v>-0.73299999999999998</v>
      </c>
      <c r="W11" s="2">
        <v>0.58399999999999996</v>
      </c>
      <c r="X11" s="3">
        <f>(U11/(F11*G11+D11*1000))*100</f>
        <v>35.013013698630132</v>
      </c>
      <c r="Y11" s="2">
        <f t="shared" si="3"/>
        <v>0.43391154858211189</v>
      </c>
      <c r="Z11" s="1"/>
    </row>
    <row r="12" spans="1:26" x14ac:dyDescent="0.25">
      <c r="A12" s="5">
        <v>0.75800000000000001</v>
      </c>
      <c r="B12" s="2">
        <v>207.98</v>
      </c>
      <c r="C12" s="2">
        <v>0.55489999999999995</v>
      </c>
      <c r="D12" s="6">
        <v>0.1515</v>
      </c>
      <c r="E12" s="12"/>
      <c r="F12" s="5">
        <v>1.05</v>
      </c>
      <c r="G12" s="6">
        <v>57</v>
      </c>
      <c r="H12" s="12"/>
      <c r="I12" s="5">
        <v>0.04</v>
      </c>
      <c r="J12" s="2">
        <v>11</v>
      </c>
      <c r="K12" s="6">
        <v>0</v>
      </c>
      <c r="L12" s="10">
        <f t="shared" si="0"/>
        <v>0.55483164850580768</v>
      </c>
      <c r="U12" s="2">
        <f t="shared" si="1"/>
        <v>81.790399999999991</v>
      </c>
      <c r="V12" s="2">
        <v>0.55489999999999995</v>
      </c>
      <c r="W12" s="2">
        <v>0.75800000000000001</v>
      </c>
      <c r="X12" s="3">
        <f t="shared" si="2"/>
        <v>38.699030044949133</v>
      </c>
      <c r="Y12" s="2">
        <f t="shared" si="3"/>
        <v>0.43391154858211189</v>
      </c>
    </row>
    <row r="13" spans="1:26" x14ac:dyDescent="0.25">
      <c r="A13" s="5">
        <v>1.028</v>
      </c>
      <c r="B13" s="2">
        <v>206.95</v>
      </c>
      <c r="C13" s="2">
        <v>0.41339999999999999</v>
      </c>
      <c r="D13" s="6">
        <v>0.15229999999999999</v>
      </c>
      <c r="E13" s="12"/>
      <c r="F13" s="5">
        <v>0.95</v>
      </c>
      <c r="G13" s="6">
        <v>77</v>
      </c>
      <c r="H13" s="12"/>
      <c r="I13" s="5">
        <v>0.04</v>
      </c>
      <c r="J13" s="2">
        <v>11</v>
      </c>
      <c r="K13" s="6">
        <v>0</v>
      </c>
      <c r="L13" s="10">
        <f t="shared" si="0"/>
        <v>0.4133145847066389</v>
      </c>
      <c r="U13" s="2">
        <f t="shared" si="1"/>
        <v>81.790399999999991</v>
      </c>
      <c r="V13" s="2">
        <v>0.41339999999999999</v>
      </c>
      <c r="W13" s="2">
        <v>1.028</v>
      </c>
      <c r="X13" s="3">
        <f t="shared" si="2"/>
        <v>36.278731426036813</v>
      </c>
      <c r="Y13" s="2">
        <f t="shared" si="3"/>
        <v>0.43391154858211189</v>
      </c>
    </row>
    <row r="14" spans="1:26" x14ac:dyDescent="0.25">
      <c r="A14" s="5">
        <v>1.5489999999999999</v>
      </c>
      <c r="B14" s="2">
        <v>207.36</v>
      </c>
      <c r="C14" s="2">
        <v>0.27879999999999999</v>
      </c>
      <c r="D14" s="6">
        <v>0.15509999999999999</v>
      </c>
      <c r="E14" s="12"/>
      <c r="F14" s="5">
        <v>0.9</v>
      </c>
      <c r="G14" s="6">
        <v>78</v>
      </c>
      <c r="H14" s="12"/>
      <c r="I14" s="5">
        <v>0.04</v>
      </c>
      <c r="J14" s="2">
        <v>11</v>
      </c>
      <c r="K14" s="6">
        <v>0</v>
      </c>
      <c r="L14" s="10">
        <f t="shared" si="0"/>
        <v>0.27878844435462818</v>
      </c>
      <c r="U14" s="2">
        <f t="shared" si="1"/>
        <v>81.790399999999991</v>
      </c>
      <c r="V14" s="2">
        <v>0.27879999999999999</v>
      </c>
      <c r="W14" s="2">
        <v>1.5489999999999999</v>
      </c>
      <c r="X14" s="3">
        <f t="shared" si="2"/>
        <v>36.302885042165997</v>
      </c>
      <c r="Y14" s="2">
        <f t="shared" si="3"/>
        <v>0.43391154858211189</v>
      </c>
    </row>
    <row r="15" spans="1:26" x14ac:dyDescent="0.25">
      <c r="A15" s="5">
        <v>3.0049999999999999</v>
      </c>
      <c r="B15" s="2">
        <v>207.2</v>
      </c>
      <c r="C15" s="2">
        <v>0.15620000000000001</v>
      </c>
      <c r="D15" s="6">
        <v>0.16850000000000001</v>
      </c>
      <c r="E15" s="12"/>
      <c r="F15" s="5">
        <v>0.7</v>
      </c>
      <c r="G15" s="6">
        <v>80</v>
      </c>
      <c r="H15" s="12"/>
      <c r="I15" s="5">
        <v>0.04</v>
      </c>
      <c r="J15" s="2">
        <v>11</v>
      </c>
      <c r="K15" s="6">
        <v>0</v>
      </c>
      <c r="L15" s="10">
        <f t="shared" si="0"/>
        <v>0.15624461219468833</v>
      </c>
      <c r="U15" s="2">
        <f t="shared" si="1"/>
        <v>81.790399999999991</v>
      </c>
      <c r="V15" s="2">
        <v>0.15620000000000001</v>
      </c>
      <c r="W15" s="2">
        <v>3.0049999999999999</v>
      </c>
      <c r="X15" s="3">
        <f t="shared" si="2"/>
        <v>36.43224944320712</v>
      </c>
      <c r="Y15" s="2">
        <f t="shared" si="3"/>
        <v>0.43391154858211189</v>
      </c>
    </row>
    <row r="16" spans="1:26" x14ac:dyDescent="0.25">
      <c r="A16" s="5">
        <v>4.5</v>
      </c>
      <c r="B16" s="2">
        <v>207.38</v>
      </c>
      <c r="C16" s="2">
        <v>0.1195</v>
      </c>
      <c r="D16" s="6">
        <v>0.19320000000000001</v>
      </c>
      <c r="E16" s="12"/>
      <c r="F16" s="5">
        <v>0.53</v>
      </c>
      <c r="G16" s="6">
        <v>65</v>
      </c>
      <c r="H16" s="12"/>
      <c r="I16" s="5">
        <v>0.04</v>
      </c>
      <c r="J16" s="2">
        <v>11</v>
      </c>
      <c r="K16" s="6">
        <v>0</v>
      </c>
      <c r="L16" s="10">
        <f t="shared" si="0"/>
        <v>0.11952730040123415</v>
      </c>
      <c r="U16" s="2">
        <f t="shared" si="1"/>
        <v>81.790399999999991</v>
      </c>
      <c r="V16" s="2">
        <v>0.1195</v>
      </c>
      <c r="W16" s="2">
        <v>4.5</v>
      </c>
      <c r="X16" s="3">
        <f t="shared" si="2"/>
        <v>35.928135295409611</v>
      </c>
      <c r="Y16" s="2">
        <f t="shared" si="3"/>
        <v>0.43391154858211189</v>
      </c>
    </row>
    <row r="17" spans="1:26" x14ac:dyDescent="0.25">
      <c r="A17" s="5">
        <v>6.008</v>
      </c>
      <c r="B17" s="2">
        <v>206.92</v>
      </c>
      <c r="C17" s="2">
        <v>0.1066</v>
      </c>
      <c r="D17" s="6">
        <v>0.2296</v>
      </c>
      <c r="E17" s="12"/>
      <c r="F17" s="5">
        <v>0.34</v>
      </c>
      <c r="G17" s="6">
        <v>49</v>
      </c>
      <c r="H17" s="12"/>
      <c r="I17" s="5">
        <v>0.04</v>
      </c>
      <c r="J17" s="2">
        <v>11</v>
      </c>
      <c r="K17" s="6">
        <v>0</v>
      </c>
      <c r="L17" s="10">
        <f t="shared" si="0"/>
        <v>0.10662986580263151</v>
      </c>
      <c r="U17" s="2">
        <f t="shared" si="1"/>
        <v>81.790399999999991</v>
      </c>
      <c r="V17" s="2">
        <v>0.1066</v>
      </c>
      <c r="W17" s="2">
        <v>6.008</v>
      </c>
      <c r="X17" s="3">
        <f t="shared" si="2"/>
        <v>33.213026882157067</v>
      </c>
      <c r="Y17" s="2">
        <f t="shared" si="3"/>
        <v>0.43391154858211189</v>
      </c>
    </row>
    <row r="18" spans="1:26" ht="18" thickBot="1" x14ac:dyDescent="0.3">
      <c r="A18" s="7">
        <v>7.5010000000000003</v>
      </c>
      <c r="B18" s="8">
        <v>207.94</v>
      </c>
      <c r="C18" s="8">
        <v>0.1017</v>
      </c>
      <c r="D18" s="9">
        <v>0.27489999999999998</v>
      </c>
      <c r="E18" s="14"/>
      <c r="F18" s="7">
        <v>0.16</v>
      </c>
      <c r="G18" s="9">
        <v>24</v>
      </c>
      <c r="H18" s="14"/>
      <c r="I18" s="7">
        <v>0.04</v>
      </c>
      <c r="J18" s="8">
        <v>11</v>
      </c>
      <c r="K18" s="9">
        <v>0</v>
      </c>
      <c r="L18" s="11">
        <f t="shared" si="0"/>
        <v>0.10175526915428179</v>
      </c>
      <c r="U18" s="2">
        <f t="shared" si="1"/>
        <v>81.790399999999991</v>
      </c>
      <c r="V18" s="2">
        <v>0.1017</v>
      </c>
      <c r="W18" s="2">
        <v>7.5010000000000003</v>
      </c>
      <c r="X18" s="3">
        <f t="shared" si="2"/>
        <v>29.342900193728926</v>
      </c>
      <c r="Y18" s="2">
        <f t="shared" si="3"/>
        <v>0.43391154858211189</v>
      </c>
    </row>
    <row r="19" spans="1:26" x14ac:dyDescent="0.25">
      <c r="E19" s="13"/>
      <c r="Y19" s="2"/>
    </row>
    <row r="20" spans="1:26" x14ac:dyDescent="0.25">
      <c r="A20" t="s">
        <v>15</v>
      </c>
      <c r="E20" s="2"/>
      <c r="Y20" s="2"/>
    </row>
    <row r="21" spans="1:26" ht="18" thickBot="1" x14ac:dyDescent="0.3">
      <c r="D21" t="s">
        <v>2</v>
      </c>
      <c r="E21" s="24"/>
      <c r="G21" t="s">
        <v>3</v>
      </c>
      <c r="K21" t="s">
        <v>4</v>
      </c>
      <c r="Y21" s="2"/>
    </row>
    <row r="22" spans="1:26" ht="18" thickBot="1" x14ac:dyDescent="0.3">
      <c r="A22" s="19" t="s">
        <v>5</v>
      </c>
      <c r="B22" s="20" t="s">
        <v>6</v>
      </c>
      <c r="C22" s="20" t="s">
        <v>7</v>
      </c>
      <c r="D22" s="21" t="s">
        <v>8</v>
      </c>
      <c r="E22" s="22"/>
      <c r="F22" s="19" t="s">
        <v>9</v>
      </c>
      <c r="G22" s="21" t="s">
        <v>10</v>
      </c>
      <c r="H22" s="22"/>
      <c r="I22" s="19" t="s">
        <v>11</v>
      </c>
      <c r="J22" s="20" t="s">
        <v>12</v>
      </c>
      <c r="K22" s="21" t="s">
        <v>13</v>
      </c>
      <c r="L22" s="28" t="s">
        <v>14</v>
      </c>
      <c r="U22" s="2" t="s">
        <v>23</v>
      </c>
      <c r="V22" s="2" t="s">
        <v>7</v>
      </c>
      <c r="W22" s="2" t="s">
        <v>5</v>
      </c>
      <c r="X22" s="3" t="s">
        <v>26</v>
      </c>
      <c r="Y22" s="2" t="s">
        <v>28</v>
      </c>
    </row>
    <row r="23" spans="1:26" x14ac:dyDescent="0.25">
      <c r="A23" s="15">
        <v>7.516</v>
      </c>
      <c r="B23" s="13">
        <v>206.12</v>
      </c>
      <c r="C23" s="13">
        <v>-0.35420000000000001</v>
      </c>
      <c r="D23" s="16">
        <v>0.95089999999999997</v>
      </c>
      <c r="E23" s="17"/>
      <c r="F23" s="15">
        <v>2.02</v>
      </c>
      <c r="G23" s="16">
        <v>64</v>
      </c>
      <c r="H23" s="17"/>
      <c r="I23" s="15">
        <v>0.8</v>
      </c>
      <c r="J23" s="13">
        <v>100</v>
      </c>
      <c r="K23" s="16">
        <v>5</v>
      </c>
      <c r="L23" s="27">
        <f t="shared" ref="L23:L37" si="4">D23*1000/(SQRT(3)*A23*B23)</f>
        <v>0.3543784586106436</v>
      </c>
      <c r="U23" s="2">
        <f>((I23+K23)*J23)+82.4322</f>
        <v>662.43219999999997</v>
      </c>
      <c r="V23" s="2">
        <v>-0.35420000000000001</v>
      </c>
      <c r="W23" s="2">
        <v>7.516</v>
      </c>
      <c r="X23" s="3">
        <f t="shared" si="2"/>
        <v>61.326093799181614</v>
      </c>
      <c r="Y23" s="2">
        <f t="shared" si="3"/>
        <v>3.5143119697746346</v>
      </c>
    </row>
    <row r="24" spans="1:26" x14ac:dyDescent="0.25">
      <c r="A24" s="5">
        <v>6.0759999999999996</v>
      </c>
      <c r="B24" s="2">
        <v>206.17</v>
      </c>
      <c r="C24" s="2">
        <v>-0.41930000000000001</v>
      </c>
      <c r="D24" s="6">
        <v>0.91010000000000002</v>
      </c>
      <c r="E24" s="12"/>
      <c r="F24" s="5">
        <v>1.82</v>
      </c>
      <c r="G24" s="6">
        <v>57</v>
      </c>
      <c r="H24" s="12"/>
      <c r="I24" s="5">
        <v>0.8</v>
      </c>
      <c r="J24" s="2">
        <v>100</v>
      </c>
      <c r="K24" s="6">
        <v>5</v>
      </c>
      <c r="L24" s="25">
        <f t="shared" si="4"/>
        <v>0.41945487949991489</v>
      </c>
      <c r="U24" s="2">
        <f t="shared" ref="U24:U37" si="5">((I24+K24)*J24)+82.4322</f>
        <v>662.43219999999997</v>
      </c>
      <c r="V24" s="2">
        <v>-0.41930000000000001</v>
      </c>
      <c r="W24" s="2">
        <v>6.0759999999999996</v>
      </c>
      <c r="X24" s="3">
        <f t="shared" si="2"/>
        <v>65.338929219600715</v>
      </c>
      <c r="Y24" s="2">
        <f t="shared" si="3"/>
        <v>3.5143119697746346</v>
      </c>
    </row>
    <row r="25" spans="1:26" x14ac:dyDescent="0.25">
      <c r="A25" s="5">
        <v>4.5229999999999997</v>
      </c>
      <c r="B25" s="2">
        <v>206.33</v>
      </c>
      <c r="C25" s="2">
        <v>-0.53990000000000005</v>
      </c>
      <c r="D25" s="6">
        <v>0.87319999999999998</v>
      </c>
      <c r="E25" s="12"/>
      <c r="F25" s="5">
        <v>1.6</v>
      </c>
      <c r="G25" s="6">
        <v>52.5</v>
      </c>
      <c r="H25" s="12"/>
      <c r="I25" s="5">
        <v>0.8</v>
      </c>
      <c r="J25" s="2">
        <v>100</v>
      </c>
      <c r="K25" s="6">
        <v>5</v>
      </c>
      <c r="L25" s="25">
        <f t="shared" si="4"/>
        <v>0.54021188381360408</v>
      </c>
      <c r="U25" s="2">
        <f t="shared" si="5"/>
        <v>662.43219999999997</v>
      </c>
      <c r="V25" s="2">
        <v>-0.53990000000000005</v>
      </c>
      <c r="W25" s="2">
        <v>4.5229999999999997</v>
      </c>
      <c r="X25" s="3">
        <f t="shared" si="2"/>
        <v>69.205202674467188</v>
      </c>
      <c r="Y25" s="2">
        <f t="shared" si="3"/>
        <v>3.5143119697746346</v>
      </c>
    </row>
    <row r="26" spans="1:26" x14ac:dyDescent="0.25">
      <c r="A26" s="5">
        <v>4.008</v>
      </c>
      <c r="B26" s="2">
        <v>206</v>
      </c>
      <c r="C26" s="2">
        <v>-0.60529999999999995</v>
      </c>
      <c r="D26" s="6">
        <v>0.86609999999999998</v>
      </c>
      <c r="E26" s="12"/>
      <c r="F26" s="5">
        <v>1.5</v>
      </c>
      <c r="G26" s="6">
        <v>48</v>
      </c>
      <c r="H26" s="12"/>
      <c r="I26" s="5">
        <v>0.8</v>
      </c>
      <c r="J26" s="2">
        <v>100</v>
      </c>
      <c r="K26" s="6">
        <v>5</v>
      </c>
      <c r="L26" s="25">
        <f t="shared" si="4"/>
        <v>0.60563710945237548</v>
      </c>
      <c r="U26" s="2">
        <f t="shared" si="5"/>
        <v>662.43219999999997</v>
      </c>
      <c r="V26" s="2">
        <v>-0.60529999999999995</v>
      </c>
      <c r="W26" s="2">
        <v>4.008</v>
      </c>
      <c r="X26" s="3">
        <f t="shared" si="2"/>
        <v>70.614241552073338</v>
      </c>
      <c r="Y26" s="2">
        <f t="shared" si="3"/>
        <v>3.5143119697746346</v>
      </c>
    </row>
    <row r="27" spans="1:26" x14ac:dyDescent="0.25">
      <c r="A27" s="5">
        <v>3.5339999999999998</v>
      </c>
      <c r="B27" s="2">
        <v>206.21</v>
      </c>
      <c r="C27" s="2">
        <v>-0.67749999999999999</v>
      </c>
      <c r="D27" s="6">
        <v>0.85560000000000003</v>
      </c>
      <c r="E27" s="12"/>
      <c r="F27" s="5">
        <v>1.44</v>
      </c>
      <c r="G27" s="6">
        <v>49.5</v>
      </c>
      <c r="H27" s="12"/>
      <c r="I27" s="5">
        <v>0.8</v>
      </c>
      <c r="J27" s="2">
        <v>100</v>
      </c>
      <c r="K27" s="6">
        <v>5</v>
      </c>
      <c r="L27" s="25">
        <f t="shared" si="4"/>
        <v>0.67785043817678925</v>
      </c>
      <c r="U27" s="2">
        <f t="shared" si="5"/>
        <v>662.43219999999997</v>
      </c>
      <c r="V27" s="2">
        <v>-0.67749999999999999</v>
      </c>
      <c r="W27" s="2">
        <v>3.5339999999999998</v>
      </c>
      <c r="X27" s="3">
        <f t="shared" si="2"/>
        <v>71.469035905403061</v>
      </c>
      <c r="Y27" s="2">
        <f t="shared" si="3"/>
        <v>3.5143119697746346</v>
      </c>
    </row>
    <row r="28" spans="1:26" x14ac:dyDescent="0.25">
      <c r="A28" s="5">
        <v>2.9510000000000001</v>
      </c>
      <c r="B28" s="2">
        <v>206.02</v>
      </c>
      <c r="C28" s="2">
        <v>-0.80479999999999996</v>
      </c>
      <c r="D28" s="6">
        <v>0.84819999999999995</v>
      </c>
      <c r="E28" s="12"/>
      <c r="F28" s="5">
        <v>1.3</v>
      </c>
      <c r="G28" s="6">
        <v>52</v>
      </c>
      <c r="H28" s="12"/>
      <c r="I28" s="5">
        <v>0.8</v>
      </c>
      <c r="J28" s="2">
        <v>100</v>
      </c>
      <c r="K28" s="6">
        <v>5</v>
      </c>
      <c r="L28" s="25">
        <f t="shared" si="4"/>
        <v>0.80548795114337413</v>
      </c>
      <c r="U28" s="2">
        <f t="shared" si="5"/>
        <v>662.43219999999997</v>
      </c>
      <c r="V28" s="2">
        <v>-0.80479999999999996</v>
      </c>
      <c r="W28" s="2">
        <v>2.9510000000000001</v>
      </c>
      <c r="X28" s="3">
        <f t="shared" si="2"/>
        <v>72.333719152653416</v>
      </c>
      <c r="Y28" s="2">
        <f t="shared" si="3"/>
        <v>3.5143119697746346</v>
      </c>
    </row>
    <row r="29" spans="1:26" x14ac:dyDescent="0.25">
      <c r="A29" s="5">
        <v>2.7490000000000001</v>
      </c>
      <c r="B29" s="2">
        <v>209.29</v>
      </c>
      <c r="C29" s="2">
        <v>-0.84819999999999995</v>
      </c>
      <c r="D29" s="6">
        <v>0.84570000000000001</v>
      </c>
      <c r="E29" s="12"/>
      <c r="F29" s="5">
        <v>1.3</v>
      </c>
      <c r="G29" s="6">
        <v>70</v>
      </c>
      <c r="H29" s="12"/>
      <c r="I29" s="5">
        <v>0.8</v>
      </c>
      <c r="J29" s="2">
        <v>100</v>
      </c>
      <c r="K29" s="6">
        <v>5</v>
      </c>
      <c r="L29" s="25">
        <f t="shared" si="4"/>
        <v>0.84865756205148712</v>
      </c>
      <c r="U29" s="2">
        <f t="shared" si="5"/>
        <v>662.43219999999997</v>
      </c>
      <c r="V29" s="2">
        <v>-0.84819999999999995</v>
      </c>
      <c r="W29" s="2">
        <v>2.7490000000000001</v>
      </c>
      <c r="X29" s="3">
        <f t="shared" si="2"/>
        <v>70.719782214156069</v>
      </c>
      <c r="Y29" s="2">
        <f t="shared" si="3"/>
        <v>3.5143119697746346</v>
      </c>
    </row>
    <row r="30" spans="1:26" x14ac:dyDescent="0.25">
      <c r="A30" s="5">
        <v>2.387</v>
      </c>
      <c r="B30" s="2">
        <v>206.45</v>
      </c>
      <c r="C30" s="2">
        <v>-0.98409999999999997</v>
      </c>
      <c r="D30" s="6">
        <v>0.84060000000000001</v>
      </c>
      <c r="E30" s="12"/>
      <c r="F30" s="5">
        <v>1.0900000000000001</v>
      </c>
      <c r="G30" s="6">
        <v>52</v>
      </c>
      <c r="H30" s="12"/>
      <c r="I30" s="5">
        <v>0.8</v>
      </c>
      <c r="J30" s="2">
        <v>100</v>
      </c>
      <c r="K30" s="6">
        <v>5</v>
      </c>
      <c r="L30" s="25">
        <f t="shared" si="4"/>
        <v>0.98483041371325541</v>
      </c>
      <c r="M30" s="1"/>
      <c r="U30" s="2">
        <f t="shared" si="5"/>
        <v>662.43219999999997</v>
      </c>
      <c r="V30" s="2">
        <v>-0.98409999999999997</v>
      </c>
      <c r="W30" s="2">
        <v>2.387</v>
      </c>
      <c r="X30" s="3">
        <f t="shared" si="2"/>
        <v>73.826698466476458</v>
      </c>
      <c r="Y30" s="2">
        <f t="shared" si="3"/>
        <v>3.5143119697746346</v>
      </c>
      <c r="Z30" s="1"/>
    </row>
    <row r="31" spans="1:26" x14ac:dyDescent="0.25">
      <c r="A31" s="5">
        <v>2.6920000000000002</v>
      </c>
      <c r="B31" s="2">
        <v>207.82</v>
      </c>
      <c r="C31" s="2">
        <v>0.86950000000000005</v>
      </c>
      <c r="D31" s="6">
        <v>0.84319999999999995</v>
      </c>
      <c r="E31" s="12"/>
      <c r="F31" s="5">
        <v>0.96</v>
      </c>
      <c r="G31" s="6">
        <v>75</v>
      </c>
      <c r="H31" s="12"/>
      <c r="I31" s="5">
        <v>0.8</v>
      </c>
      <c r="J31" s="2">
        <v>100</v>
      </c>
      <c r="K31" s="6">
        <v>5</v>
      </c>
      <c r="L31" s="25">
        <f t="shared" si="4"/>
        <v>0.87017694865651318</v>
      </c>
      <c r="U31" s="2">
        <f t="shared" si="5"/>
        <v>662.43219999999997</v>
      </c>
      <c r="V31" s="2">
        <v>0.86950000000000005</v>
      </c>
      <c r="W31" s="2">
        <v>2.6920000000000002</v>
      </c>
      <c r="X31" s="3">
        <f t="shared" si="2"/>
        <v>72.381140734265742</v>
      </c>
      <c r="Y31" s="2">
        <f t="shared" si="3"/>
        <v>3.5143119697746346</v>
      </c>
    </row>
    <row r="32" spans="1:26" x14ac:dyDescent="0.25">
      <c r="A32" s="5">
        <v>3.0049999999999999</v>
      </c>
      <c r="B32" s="2">
        <v>204.8</v>
      </c>
      <c r="C32" s="2">
        <v>0.78639999999999999</v>
      </c>
      <c r="D32" s="6">
        <v>0.83860000000000001</v>
      </c>
      <c r="E32" s="12"/>
      <c r="F32" s="5">
        <v>0.84</v>
      </c>
      <c r="G32" s="6">
        <v>78</v>
      </c>
      <c r="H32" s="12"/>
      <c r="I32" s="5">
        <v>0.8</v>
      </c>
      <c r="J32" s="2">
        <v>100</v>
      </c>
      <c r="K32" s="6">
        <v>5</v>
      </c>
      <c r="L32" s="25">
        <f t="shared" si="4"/>
        <v>0.78671929554651787</v>
      </c>
      <c r="U32" s="2">
        <f t="shared" si="5"/>
        <v>662.43219999999997</v>
      </c>
      <c r="V32" s="2">
        <v>0.78639999999999999</v>
      </c>
      <c r="W32" s="2">
        <v>3.0049999999999999</v>
      </c>
      <c r="X32" s="3">
        <f t="shared" si="2"/>
        <v>73.268172366500011</v>
      </c>
      <c r="Y32" s="2">
        <f t="shared" si="3"/>
        <v>3.5143119697746346</v>
      </c>
    </row>
    <row r="33" spans="1:25" x14ac:dyDescent="0.25">
      <c r="A33" s="5">
        <v>3.5</v>
      </c>
      <c r="B33" s="2">
        <v>204.45</v>
      </c>
      <c r="C33" s="2">
        <v>0.68289999999999995</v>
      </c>
      <c r="D33" s="6">
        <v>0.84670000000000001</v>
      </c>
      <c r="E33" s="12"/>
      <c r="F33" s="5">
        <v>0.74</v>
      </c>
      <c r="G33" s="6">
        <v>80</v>
      </c>
      <c r="H33" s="12"/>
      <c r="I33" s="5">
        <v>0.8</v>
      </c>
      <c r="J33" s="2">
        <v>100</v>
      </c>
      <c r="K33" s="6">
        <v>5</v>
      </c>
      <c r="L33" s="25">
        <f t="shared" si="4"/>
        <v>0.68314638287091678</v>
      </c>
      <c r="U33" s="2">
        <f t="shared" si="5"/>
        <v>662.43219999999997</v>
      </c>
      <c r="V33" s="2">
        <v>0.68289999999999995</v>
      </c>
      <c r="W33" s="2">
        <v>3.5</v>
      </c>
      <c r="X33" s="3">
        <f t="shared" si="2"/>
        <v>73.124207969974591</v>
      </c>
      <c r="Y33" s="2">
        <f t="shared" si="3"/>
        <v>3.5143119697746346</v>
      </c>
    </row>
    <row r="34" spans="1:25" x14ac:dyDescent="0.25">
      <c r="A34" s="5">
        <v>3.984</v>
      </c>
      <c r="B34" s="2">
        <v>204.68</v>
      </c>
      <c r="C34" s="2">
        <v>0.60460000000000003</v>
      </c>
      <c r="D34" s="6">
        <v>0.85419999999999996</v>
      </c>
      <c r="E34" s="12"/>
      <c r="F34" s="5">
        <v>0.67</v>
      </c>
      <c r="G34" s="6">
        <v>81</v>
      </c>
      <c r="H34" s="12"/>
      <c r="I34" s="5">
        <v>0.8</v>
      </c>
      <c r="J34" s="2">
        <v>100</v>
      </c>
      <c r="K34" s="6">
        <v>5</v>
      </c>
      <c r="L34" s="25">
        <f t="shared" si="4"/>
        <v>0.60478944302441628</v>
      </c>
      <c r="U34" s="2">
        <f t="shared" si="5"/>
        <v>662.43219999999997</v>
      </c>
      <c r="V34" s="2">
        <v>0.60460000000000003</v>
      </c>
      <c r="W34" s="2">
        <v>3.984</v>
      </c>
      <c r="X34" s="3">
        <f t="shared" si="2"/>
        <v>72.917344546325154</v>
      </c>
      <c r="Y34" s="2">
        <f t="shared" si="3"/>
        <v>3.5143119697746346</v>
      </c>
    </row>
    <row r="35" spans="1:25" x14ac:dyDescent="0.25">
      <c r="A35" s="5">
        <v>4.5069999999999997</v>
      </c>
      <c r="B35" s="2">
        <v>204.92</v>
      </c>
      <c r="C35" s="2">
        <v>0.54020000000000001</v>
      </c>
      <c r="D35" s="6">
        <v>0.86450000000000005</v>
      </c>
      <c r="E35" s="12"/>
      <c r="F35" s="5">
        <v>0.6</v>
      </c>
      <c r="G35" s="6">
        <v>81.5</v>
      </c>
      <c r="H35" s="12"/>
      <c r="I35" s="5">
        <v>0.8</v>
      </c>
      <c r="J35" s="2">
        <v>100</v>
      </c>
      <c r="K35" s="6">
        <v>5</v>
      </c>
      <c r="L35" s="25">
        <f t="shared" si="4"/>
        <v>0.54042130888164419</v>
      </c>
      <c r="U35" s="2">
        <f t="shared" si="5"/>
        <v>662.43219999999997</v>
      </c>
      <c r="V35" s="2">
        <v>0.54020000000000001</v>
      </c>
      <c r="W35" s="2">
        <v>4.5069999999999997</v>
      </c>
      <c r="X35" s="3">
        <f t="shared" si="2"/>
        <v>72.523779286183483</v>
      </c>
      <c r="Y35" s="2">
        <f t="shared" si="3"/>
        <v>3.5143119697746346</v>
      </c>
    </row>
    <row r="36" spans="1:25" x14ac:dyDescent="0.25">
      <c r="A36" s="5">
        <v>6.0229999999999997</v>
      </c>
      <c r="B36" s="2">
        <v>205.32</v>
      </c>
      <c r="C36" s="2">
        <v>0.42049999999999998</v>
      </c>
      <c r="D36" s="6">
        <v>0.90080000000000005</v>
      </c>
      <c r="E36" s="12"/>
      <c r="F36" s="5">
        <v>0.4</v>
      </c>
      <c r="G36" s="6">
        <v>53</v>
      </c>
      <c r="H36" s="12"/>
      <c r="I36" s="5">
        <v>0.8</v>
      </c>
      <c r="J36" s="2">
        <v>100</v>
      </c>
      <c r="K36" s="6">
        <v>5</v>
      </c>
      <c r="L36" s="25">
        <f t="shared" si="4"/>
        <v>0.42055580441706286</v>
      </c>
      <c r="U36" s="2">
        <f t="shared" si="5"/>
        <v>662.43219999999997</v>
      </c>
      <c r="V36" s="2">
        <v>0.42049999999999998</v>
      </c>
      <c r="W36" s="2">
        <v>6.0229999999999997</v>
      </c>
      <c r="X36" s="3">
        <f t="shared" si="2"/>
        <v>71.847310195227749</v>
      </c>
      <c r="Y36" s="2">
        <f t="shared" si="3"/>
        <v>3.5143119697746346</v>
      </c>
    </row>
    <row r="37" spans="1:25" ht="18" thickBot="1" x14ac:dyDescent="0.3">
      <c r="A37" s="7">
        <v>7.5030000000000001</v>
      </c>
      <c r="B37" s="8">
        <v>207.14</v>
      </c>
      <c r="C37" s="8">
        <v>0.35170000000000001</v>
      </c>
      <c r="D37" s="9">
        <v>0.94679999999999997</v>
      </c>
      <c r="E37" s="14"/>
      <c r="F37" s="7">
        <v>0.23</v>
      </c>
      <c r="G37" s="9">
        <v>32</v>
      </c>
      <c r="H37" s="14"/>
      <c r="I37" s="7">
        <v>0.8</v>
      </c>
      <c r="J37" s="8">
        <v>100</v>
      </c>
      <c r="K37" s="9">
        <v>5</v>
      </c>
      <c r="L37" s="26">
        <f t="shared" si="4"/>
        <v>0.35172132741235052</v>
      </c>
      <c r="U37" s="2">
        <f t="shared" si="5"/>
        <v>662.43219999999997</v>
      </c>
      <c r="V37" s="2">
        <v>0.35170000000000001</v>
      </c>
      <c r="W37" s="2">
        <v>7.5030000000000001</v>
      </c>
      <c r="X37" s="3">
        <f t="shared" si="2"/>
        <v>69.42569380397417</v>
      </c>
      <c r="Y37" s="2">
        <f t="shared" si="3"/>
        <v>3.5143119697746346</v>
      </c>
    </row>
    <row r="38" spans="1:25" x14ac:dyDescent="0.25">
      <c r="E38" s="13"/>
      <c r="Y38" s="2"/>
    </row>
    <row r="39" spans="1:25" x14ac:dyDescent="0.25">
      <c r="A39" t="s">
        <v>16</v>
      </c>
      <c r="E39" s="2"/>
      <c r="Y39" s="2"/>
    </row>
    <row r="40" spans="1:25" x14ac:dyDescent="0.25">
      <c r="D40" t="s">
        <v>2</v>
      </c>
      <c r="E40" s="2"/>
      <c r="G40" t="s">
        <v>3</v>
      </c>
      <c r="K40" t="s">
        <v>4</v>
      </c>
      <c r="Y40" s="2"/>
    </row>
    <row r="41" spans="1:25" x14ac:dyDescent="0.25">
      <c r="A41" s="2" t="s">
        <v>5</v>
      </c>
      <c r="B41" s="2" t="s">
        <v>6</v>
      </c>
      <c r="C41" s="2" t="s">
        <v>7</v>
      </c>
      <c r="D41" s="3" t="s">
        <v>8</v>
      </c>
      <c r="E41" s="2"/>
      <c r="F41" s="4" t="s">
        <v>9</v>
      </c>
      <c r="G41" s="2" t="s">
        <v>10</v>
      </c>
      <c r="H41" s="2"/>
      <c r="I41" s="2" t="s">
        <v>11</v>
      </c>
      <c r="J41" s="2" t="s">
        <v>12</v>
      </c>
      <c r="K41" s="2" t="s">
        <v>13</v>
      </c>
      <c r="L41" s="2" t="s">
        <v>14</v>
      </c>
      <c r="U41" s="2" t="s">
        <v>23</v>
      </c>
      <c r="V41" s="2" t="s">
        <v>7</v>
      </c>
      <c r="W41" s="2" t="s">
        <v>5</v>
      </c>
      <c r="X41" s="3" t="s">
        <v>26</v>
      </c>
      <c r="Y41" s="2" t="s">
        <v>28</v>
      </c>
    </row>
    <row r="42" spans="1:25" x14ac:dyDescent="0.25">
      <c r="A42" s="2">
        <v>7.4450000000000003</v>
      </c>
      <c r="B42" s="2">
        <v>206.17</v>
      </c>
      <c r="C42" s="2">
        <v>-0.5806</v>
      </c>
      <c r="D42" s="3">
        <v>1.5441</v>
      </c>
      <c r="E42" s="2"/>
      <c r="F42" s="4">
        <v>1.92</v>
      </c>
      <c r="G42" s="2">
        <v>62</v>
      </c>
      <c r="H42" s="2"/>
      <c r="I42" s="2">
        <v>0.88</v>
      </c>
      <c r="J42" s="2">
        <v>100</v>
      </c>
      <c r="K42" s="2">
        <v>10</v>
      </c>
      <c r="L42" s="2">
        <f t="shared" ref="L42:L56" si="6">D42*1000/(SQRT(3)*A42*B42)</f>
        <v>0.58079734525398585</v>
      </c>
      <c r="U42" s="2">
        <f>((I42+K42)*J42)+83.4672</f>
        <v>1171.4672</v>
      </c>
      <c r="V42" s="2">
        <v>-0.5806</v>
      </c>
      <c r="W42" s="2">
        <v>7.4450000000000003</v>
      </c>
      <c r="X42" s="3">
        <f t="shared" si="2"/>
        <v>70.43707685462438</v>
      </c>
      <c r="Y42" s="2">
        <f t="shared" si="3"/>
        <v>6.2148265183340667</v>
      </c>
    </row>
    <row r="43" spans="1:25" x14ac:dyDescent="0.25">
      <c r="A43" s="2">
        <v>7.0730000000000004</v>
      </c>
      <c r="B43" s="2">
        <v>205.62</v>
      </c>
      <c r="C43" s="2">
        <v>-0.60740000000000005</v>
      </c>
      <c r="D43" s="3">
        <v>1.506</v>
      </c>
      <c r="E43" s="2"/>
      <c r="F43" s="4">
        <v>1.84</v>
      </c>
      <c r="G43" s="2">
        <v>63</v>
      </c>
      <c r="H43" s="2"/>
      <c r="I43" s="2">
        <v>0.88</v>
      </c>
      <c r="J43" s="2">
        <v>100</v>
      </c>
      <c r="K43" s="2">
        <v>10</v>
      </c>
      <c r="L43" s="2">
        <f t="shared" si="6"/>
        <v>0.59785426476258641</v>
      </c>
      <c r="U43" s="2">
        <f t="shared" ref="U43:U56" si="7">((I43+K43)*J43)+83.4672</f>
        <v>1171.4672</v>
      </c>
      <c r="V43" s="2">
        <v>-0.60740000000000005</v>
      </c>
      <c r="W43" s="2">
        <v>7.0730000000000004</v>
      </c>
      <c r="X43" s="3">
        <f t="shared" si="2"/>
        <v>72.227187530827663</v>
      </c>
      <c r="Y43" s="2">
        <f t="shared" si="3"/>
        <v>6.2148265183340667</v>
      </c>
    </row>
    <row r="44" spans="1:25" x14ac:dyDescent="0.25">
      <c r="A44" s="2">
        <v>6.5140000000000002</v>
      </c>
      <c r="B44" s="2">
        <v>205.76</v>
      </c>
      <c r="C44" s="2">
        <v>-0.65149999999999997</v>
      </c>
      <c r="D44" s="3">
        <v>1.5132000000000001</v>
      </c>
      <c r="E44" s="2"/>
      <c r="F44" s="4">
        <v>1.75</v>
      </c>
      <c r="G44" s="2">
        <v>64</v>
      </c>
      <c r="H44" s="2"/>
      <c r="I44" s="2">
        <v>0.88</v>
      </c>
      <c r="J44" s="2">
        <v>100</v>
      </c>
      <c r="K44" s="2">
        <v>10</v>
      </c>
      <c r="L44" s="2">
        <f t="shared" si="6"/>
        <v>0.65181897619493634</v>
      </c>
      <c r="U44" s="2">
        <f t="shared" si="7"/>
        <v>1171.4672</v>
      </c>
      <c r="V44" s="2">
        <v>-0.65149999999999997</v>
      </c>
      <c r="W44" s="2">
        <v>6.5140000000000002</v>
      </c>
      <c r="X44" s="3">
        <f t="shared" si="2"/>
        <v>72.081417671671176</v>
      </c>
      <c r="Y44" s="2">
        <f t="shared" si="3"/>
        <v>6.2148265183340667</v>
      </c>
    </row>
    <row r="45" spans="1:25" x14ac:dyDescent="0.25">
      <c r="A45" s="2">
        <v>6.0460000000000003</v>
      </c>
      <c r="B45" s="2">
        <v>205.4</v>
      </c>
      <c r="C45" s="2">
        <v>-0.6966</v>
      </c>
      <c r="D45" s="3">
        <v>1.4991000000000001</v>
      </c>
      <c r="E45" s="2"/>
      <c r="F45" s="4">
        <v>1.68</v>
      </c>
      <c r="G45" s="2">
        <v>65</v>
      </c>
      <c r="H45" s="2"/>
      <c r="I45" s="2">
        <v>0.88</v>
      </c>
      <c r="J45" s="2">
        <v>100</v>
      </c>
      <c r="K45" s="2">
        <v>10</v>
      </c>
      <c r="L45" s="2">
        <f t="shared" si="6"/>
        <v>0.69694963454650993</v>
      </c>
      <c r="U45" s="2">
        <f t="shared" si="7"/>
        <v>1171.4672</v>
      </c>
      <c r="V45" s="2">
        <v>-0.6966</v>
      </c>
      <c r="W45" s="2">
        <v>6.0460000000000003</v>
      </c>
      <c r="X45" s="3">
        <f t="shared" si="2"/>
        <v>72.838848473543479</v>
      </c>
      <c r="Y45" s="2">
        <f t="shared" si="3"/>
        <v>6.2148265183340667</v>
      </c>
    </row>
    <row r="46" spans="1:25" x14ac:dyDescent="0.25">
      <c r="A46" s="2">
        <v>5.5330000000000004</v>
      </c>
      <c r="B46" s="2">
        <v>205.65</v>
      </c>
      <c r="C46" s="2">
        <v>-0.75639999999999996</v>
      </c>
      <c r="D46" s="3">
        <v>1.4914000000000001</v>
      </c>
      <c r="E46" s="2"/>
      <c r="F46" s="4">
        <v>1.58</v>
      </c>
      <c r="G46" s="2">
        <v>67</v>
      </c>
      <c r="H46" s="2"/>
      <c r="I46" s="2">
        <v>0.88</v>
      </c>
      <c r="J46" s="2">
        <v>100</v>
      </c>
      <c r="K46" s="2">
        <v>10</v>
      </c>
      <c r="L46" s="2">
        <f t="shared" si="6"/>
        <v>0.75673553354796219</v>
      </c>
      <c r="U46" s="2">
        <f t="shared" si="7"/>
        <v>1171.4672</v>
      </c>
      <c r="V46" s="2">
        <v>-0.75639999999999996</v>
      </c>
      <c r="W46" s="2">
        <v>5.5330000000000004</v>
      </c>
      <c r="X46" s="3">
        <f t="shared" si="2"/>
        <v>73.342298686500641</v>
      </c>
      <c r="Y46" s="2">
        <f t="shared" si="3"/>
        <v>6.2148265183340667</v>
      </c>
    </row>
    <row r="47" spans="1:25" x14ac:dyDescent="0.25">
      <c r="A47" s="2">
        <v>5.077</v>
      </c>
      <c r="B47" s="2">
        <v>205.35</v>
      </c>
      <c r="C47" s="2">
        <v>-0.81720000000000004</v>
      </c>
      <c r="D47" s="3">
        <v>1.4762999999999999</v>
      </c>
      <c r="E47" s="2"/>
      <c r="F47" s="4">
        <v>1.5</v>
      </c>
      <c r="G47" s="2">
        <v>67.5</v>
      </c>
      <c r="H47" s="2"/>
      <c r="I47" s="2">
        <v>0.88</v>
      </c>
      <c r="J47" s="2">
        <v>100</v>
      </c>
      <c r="K47" s="2">
        <v>10</v>
      </c>
      <c r="L47" s="2">
        <f t="shared" si="6"/>
        <v>0.81754585653605005</v>
      </c>
      <c r="U47" s="2">
        <f t="shared" si="7"/>
        <v>1171.4672</v>
      </c>
      <c r="V47" s="2">
        <v>-0.81720000000000004</v>
      </c>
      <c r="W47" s="2">
        <v>5.077</v>
      </c>
      <c r="X47" s="3">
        <f t="shared" si="2"/>
        <v>74.25864156445121</v>
      </c>
      <c r="Y47" s="2">
        <f t="shared" si="3"/>
        <v>6.2148265183340667</v>
      </c>
    </row>
    <row r="48" spans="1:25" x14ac:dyDescent="0.25">
      <c r="A48" s="2">
        <v>4.5110000000000001</v>
      </c>
      <c r="B48" s="2">
        <v>205.63</v>
      </c>
      <c r="C48" s="2">
        <v>-0.90959999999999996</v>
      </c>
      <c r="D48" s="3">
        <v>1.4621999999999999</v>
      </c>
      <c r="E48" s="2"/>
      <c r="F48" s="4">
        <v>1.36</v>
      </c>
      <c r="G48" s="2">
        <v>69.5</v>
      </c>
      <c r="H48" s="2"/>
      <c r="I48" s="2">
        <v>0.88</v>
      </c>
      <c r="J48" s="2">
        <v>100</v>
      </c>
      <c r="K48" s="2">
        <v>10</v>
      </c>
      <c r="L48" s="2">
        <f t="shared" si="6"/>
        <v>0.91009525399040603</v>
      </c>
      <c r="U48" s="2">
        <f t="shared" si="7"/>
        <v>1171.4672</v>
      </c>
      <c r="V48" s="2">
        <v>-0.90959999999999996</v>
      </c>
      <c r="W48" s="2">
        <v>4.5110000000000001</v>
      </c>
      <c r="X48" s="3">
        <f t="shared" si="2"/>
        <v>75.252274012025282</v>
      </c>
      <c r="Y48" s="2">
        <f t="shared" si="3"/>
        <v>6.2148265183340667</v>
      </c>
    </row>
    <row r="49" spans="1:26" x14ac:dyDescent="0.25">
      <c r="A49" s="2">
        <v>4.1120000000000001</v>
      </c>
      <c r="B49" s="2">
        <v>205.16</v>
      </c>
      <c r="C49" s="2">
        <v>-0.99339999999999995</v>
      </c>
      <c r="D49" s="3">
        <v>1.4521999999999999</v>
      </c>
      <c r="E49" s="2"/>
      <c r="F49" s="4">
        <v>1.1100000000000001</v>
      </c>
      <c r="G49" s="2">
        <v>72.5</v>
      </c>
      <c r="H49" s="2"/>
      <c r="I49" s="2">
        <v>0.88</v>
      </c>
      <c r="J49" s="2">
        <v>100</v>
      </c>
      <c r="K49" s="2">
        <v>10</v>
      </c>
      <c r="L49" s="2">
        <f t="shared" si="6"/>
        <v>0.99384809288685405</v>
      </c>
      <c r="M49" s="1"/>
      <c r="U49" s="2">
        <f t="shared" si="7"/>
        <v>1171.4672</v>
      </c>
      <c r="V49" s="2">
        <v>-0.99339999999999995</v>
      </c>
      <c r="W49" s="2">
        <v>4.1120000000000001</v>
      </c>
      <c r="X49" s="3">
        <f t="shared" si="2"/>
        <v>76.432851061053398</v>
      </c>
      <c r="Y49" s="2">
        <f t="shared" si="3"/>
        <v>6.2148265183340667</v>
      </c>
      <c r="Z49" s="1"/>
    </row>
    <row r="50" spans="1:26" x14ac:dyDescent="0.25">
      <c r="A50" s="2">
        <v>4.5129999999999999</v>
      </c>
      <c r="B50" s="2">
        <v>205.21</v>
      </c>
      <c r="C50" s="2">
        <v>0.91120000000000001</v>
      </c>
      <c r="D50" s="3">
        <v>1.4621999999999999</v>
      </c>
      <c r="E50" s="2"/>
      <c r="F50" s="4">
        <v>0.88</v>
      </c>
      <c r="G50" s="2">
        <v>76</v>
      </c>
      <c r="H50" s="2"/>
      <c r="I50" s="2">
        <v>0.88</v>
      </c>
      <c r="J50" s="2">
        <v>100</v>
      </c>
      <c r="K50" s="2">
        <v>10</v>
      </c>
      <c r="L50" s="2">
        <f t="shared" si="6"/>
        <v>0.91155378418032429</v>
      </c>
      <c r="U50" s="2">
        <f t="shared" si="7"/>
        <v>1171.4672</v>
      </c>
      <c r="V50" s="2">
        <v>0.91120000000000001</v>
      </c>
      <c r="W50" s="2">
        <v>4.5129999999999999</v>
      </c>
      <c r="X50" s="3">
        <f t="shared" si="2"/>
        <v>76.612551338059504</v>
      </c>
      <c r="Y50" s="2">
        <f t="shared" si="3"/>
        <v>6.2148265183340667</v>
      </c>
    </row>
    <row r="51" spans="1:26" x14ac:dyDescent="0.25">
      <c r="A51" s="2">
        <v>4.9909999999999997</v>
      </c>
      <c r="B51" s="2">
        <v>204.81</v>
      </c>
      <c r="C51" s="2">
        <v>0.82930000000000004</v>
      </c>
      <c r="D51" s="3">
        <v>1.4686999999999999</v>
      </c>
      <c r="E51" s="2"/>
      <c r="F51" s="4">
        <v>0.77</v>
      </c>
      <c r="G51" s="2">
        <v>77</v>
      </c>
      <c r="H51" s="2"/>
      <c r="I51" s="2">
        <v>0.88</v>
      </c>
      <c r="J51" s="2">
        <v>100</v>
      </c>
      <c r="K51" s="2">
        <v>10</v>
      </c>
      <c r="L51" s="2">
        <f t="shared" si="6"/>
        <v>0.82953313851638022</v>
      </c>
      <c r="U51" s="2">
        <f t="shared" si="7"/>
        <v>1171.4672</v>
      </c>
      <c r="V51" s="2">
        <v>0.82930000000000004</v>
      </c>
      <c r="W51" s="2">
        <v>4.9909999999999997</v>
      </c>
      <c r="X51" s="3">
        <f t="shared" si="2"/>
        <v>76.667203319393465</v>
      </c>
      <c r="Y51" s="2">
        <f t="shared" si="3"/>
        <v>6.2148265183340667</v>
      </c>
    </row>
    <row r="52" spans="1:26" x14ac:dyDescent="0.25">
      <c r="A52" s="2">
        <v>5.5279999999999996</v>
      </c>
      <c r="B52" s="2">
        <v>204.67</v>
      </c>
      <c r="C52" s="2">
        <v>0.75819999999999999</v>
      </c>
      <c r="D52" s="3">
        <v>1.4861</v>
      </c>
      <c r="E52" s="2"/>
      <c r="F52" s="4">
        <v>0.68</v>
      </c>
      <c r="G52" s="2">
        <v>78.5</v>
      </c>
      <c r="H52" s="2"/>
      <c r="I52" s="2">
        <v>0.88</v>
      </c>
      <c r="J52" s="2">
        <v>100</v>
      </c>
      <c r="K52" s="2">
        <v>10</v>
      </c>
      <c r="L52" s="2">
        <f t="shared" si="6"/>
        <v>0.75834212795719147</v>
      </c>
      <c r="U52" s="2">
        <f t="shared" si="7"/>
        <v>1171.4672</v>
      </c>
      <c r="V52" s="2">
        <v>0.75819999999999999</v>
      </c>
      <c r="W52" s="2">
        <v>5.5279999999999996</v>
      </c>
      <c r="X52" s="3">
        <f t="shared" si="2"/>
        <v>76.094993114558164</v>
      </c>
      <c r="Y52" s="2">
        <f t="shared" si="3"/>
        <v>6.2148265183340667</v>
      </c>
    </row>
    <row r="53" spans="1:26" x14ac:dyDescent="0.25">
      <c r="A53" s="2">
        <v>5.9930000000000003</v>
      </c>
      <c r="B53" s="2">
        <v>204.52</v>
      </c>
      <c r="C53" s="2">
        <v>0.70489999999999997</v>
      </c>
      <c r="D53" s="3">
        <v>1.4971000000000001</v>
      </c>
      <c r="E53" s="2"/>
      <c r="F53" s="4">
        <v>0.6</v>
      </c>
      <c r="G53" s="2">
        <v>79.5</v>
      </c>
      <c r="H53" s="2"/>
      <c r="I53" s="2">
        <v>0.88</v>
      </c>
      <c r="J53" s="2">
        <v>100</v>
      </c>
      <c r="K53" s="2">
        <v>10</v>
      </c>
      <c r="L53" s="2">
        <f t="shared" si="6"/>
        <v>0.70519645630296168</v>
      </c>
      <c r="U53" s="2">
        <f t="shared" si="7"/>
        <v>1171.4672</v>
      </c>
      <c r="V53" s="2">
        <v>0.70489999999999997</v>
      </c>
      <c r="W53" s="2">
        <v>5.9930000000000003</v>
      </c>
      <c r="X53" s="3">
        <f t="shared" si="2"/>
        <v>75.832936302433964</v>
      </c>
      <c r="Y53" s="2">
        <f t="shared" si="3"/>
        <v>6.2148265183340667</v>
      </c>
    </row>
    <row r="54" spans="1:26" x14ac:dyDescent="0.25">
      <c r="A54" s="2">
        <v>6.4950000000000001</v>
      </c>
      <c r="B54" s="2">
        <v>204.53</v>
      </c>
      <c r="C54" s="2">
        <v>0.65380000000000005</v>
      </c>
      <c r="D54" s="3">
        <v>1.5049999999999999</v>
      </c>
      <c r="E54" s="2"/>
      <c r="F54" s="4">
        <v>0.54</v>
      </c>
      <c r="G54" s="2">
        <v>63</v>
      </c>
      <c r="H54" s="2"/>
      <c r="I54" s="2">
        <v>0.88</v>
      </c>
      <c r="J54" s="2">
        <v>100</v>
      </c>
      <c r="K54" s="2">
        <v>10</v>
      </c>
      <c r="L54" s="2">
        <f t="shared" si="6"/>
        <v>0.65409329730893706</v>
      </c>
      <c r="U54" s="2">
        <f t="shared" si="7"/>
        <v>1171.4672</v>
      </c>
      <c r="V54" s="2">
        <v>0.65380000000000005</v>
      </c>
      <c r="W54" s="2">
        <v>6.4950000000000001</v>
      </c>
      <c r="X54" s="3">
        <f t="shared" si="2"/>
        <v>76.117737261374131</v>
      </c>
      <c r="Y54" s="2">
        <f t="shared" si="3"/>
        <v>6.2148265183340667</v>
      </c>
    </row>
    <row r="55" spans="1:26" x14ac:dyDescent="0.25">
      <c r="A55" s="2">
        <v>6.9870000000000001</v>
      </c>
      <c r="B55" s="2">
        <v>204.59</v>
      </c>
      <c r="C55" s="2">
        <v>0.61380000000000001</v>
      </c>
      <c r="D55" s="3">
        <v>1.5201</v>
      </c>
      <c r="E55" s="2"/>
      <c r="F55" s="4">
        <v>0.46</v>
      </c>
      <c r="G55" s="2">
        <v>65</v>
      </c>
      <c r="H55" s="2"/>
      <c r="I55" s="2">
        <v>0.88</v>
      </c>
      <c r="J55" s="2">
        <v>100</v>
      </c>
      <c r="K55" s="2">
        <v>10</v>
      </c>
      <c r="L55" s="2">
        <f t="shared" si="6"/>
        <v>0.61395478155545213</v>
      </c>
      <c r="U55" s="2">
        <f t="shared" si="7"/>
        <v>1171.4672</v>
      </c>
      <c r="V55" s="2">
        <v>0.61380000000000001</v>
      </c>
      <c r="W55" s="2">
        <v>6.9870000000000001</v>
      </c>
      <c r="X55" s="3">
        <f t="shared" si="2"/>
        <v>75.578529032258075</v>
      </c>
      <c r="Y55" s="2">
        <f t="shared" si="3"/>
        <v>6.2148265183340667</v>
      </c>
    </row>
    <row r="56" spans="1:26" x14ac:dyDescent="0.25">
      <c r="A56" s="2">
        <v>7.56</v>
      </c>
      <c r="B56" s="2">
        <v>204.35</v>
      </c>
      <c r="C56" s="2">
        <v>0.57640000000000002</v>
      </c>
      <c r="D56" s="3">
        <v>1.5427</v>
      </c>
      <c r="E56" s="2"/>
      <c r="F56" s="4">
        <v>0.4</v>
      </c>
      <c r="G56" s="2">
        <v>55</v>
      </c>
      <c r="H56" s="2"/>
      <c r="I56" s="2">
        <v>0.88</v>
      </c>
      <c r="J56" s="2">
        <v>100</v>
      </c>
      <c r="K56" s="2">
        <v>10</v>
      </c>
      <c r="L56" s="2">
        <f t="shared" si="6"/>
        <v>0.57653332367490928</v>
      </c>
      <c r="U56" s="2">
        <f t="shared" si="7"/>
        <v>1171.4672</v>
      </c>
      <c r="V56" s="2">
        <v>0.57640000000000002</v>
      </c>
      <c r="W56" s="2">
        <v>7.56</v>
      </c>
      <c r="X56" s="3">
        <f t="shared" si="2"/>
        <v>74.868485971751781</v>
      </c>
      <c r="Y56" s="2">
        <f t="shared" si="3"/>
        <v>6.2148265183340667</v>
      </c>
    </row>
    <row r="57" spans="1:26" x14ac:dyDescent="0.25">
      <c r="E57" s="2"/>
      <c r="Y57" s="2"/>
    </row>
    <row r="58" spans="1:26" x14ac:dyDescent="0.25">
      <c r="A58" t="s">
        <v>17</v>
      </c>
      <c r="E58" s="2"/>
      <c r="Y58" s="2"/>
    </row>
    <row r="59" spans="1:26" x14ac:dyDescent="0.25">
      <c r="D59" t="s">
        <v>2</v>
      </c>
      <c r="E59" s="2"/>
      <c r="G59" t="s">
        <v>3</v>
      </c>
      <c r="K59" t="s">
        <v>4</v>
      </c>
      <c r="Y59" s="2"/>
    </row>
    <row r="60" spans="1:26" x14ac:dyDescent="0.25">
      <c r="A60" s="2" t="s">
        <v>5</v>
      </c>
      <c r="B60" s="2" t="s">
        <v>6</v>
      </c>
      <c r="C60" s="2" t="s">
        <v>7</v>
      </c>
      <c r="D60" s="3" t="s">
        <v>8</v>
      </c>
      <c r="E60" s="2"/>
      <c r="F60" s="4" t="s">
        <v>9</v>
      </c>
      <c r="G60" s="2" t="s">
        <v>10</v>
      </c>
      <c r="H60" s="2"/>
      <c r="I60" s="2" t="s">
        <v>11</v>
      </c>
      <c r="J60" s="2" t="s">
        <v>12</v>
      </c>
      <c r="K60" s="2" t="s">
        <v>13</v>
      </c>
      <c r="L60" s="2" t="s">
        <v>14</v>
      </c>
      <c r="U60" s="2" t="s">
        <v>23</v>
      </c>
      <c r="V60" s="2" t="s">
        <v>7</v>
      </c>
      <c r="W60" s="2" t="s">
        <v>5</v>
      </c>
      <c r="X60" s="3" t="s">
        <v>26</v>
      </c>
      <c r="Y60" s="2" t="s">
        <v>28</v>
      </c>
    </row>
    <row r="61" spans="1:26" x14ac:dyDescent="0.25">
      <c r="A61" s="2">
        <v>7.5490000000000004</v>
      </c>
      <c r="B61" s="2">
        <v>205.09</v>
      </c>
      <c r="C61" s="2">
        <v>-0.78210000000000002</v>
      </c>
      <c r="D61" s="3">
        <v>2.0981999999999998</v>
      </c>
      <c r="E61" s="2"/>
      <c r="F61" s="4">
        <v>1.78</v>
      </c>
      <c r="G61" s="2">
        <v>60</v>
      </c>
      <c r="H61" s="2"/>
      <c r="I61" s="2">
        <v>0.94</v>
      </c>
      <c r="J61" s="2">
        <v>100</v>
      </c>
      <c r="K61" s="2">
        <v>14.4</v>
      </c>
      <c r="L61" s="2">
        <f t="shared" ref="L61:L73" si="8">D61*1000/(SQRT(3)*A61*B61)</f>
        <v>0.78244234297641169</v>
      </c>
      <c r="U61" s="2">
        <f>((I61+K61)*J61)+84.4494</f>
        <v>1618.4494</v>
      </c>
      <c r="V61" s="2">
        <v>-0.78210000000000002</v>
      </c>
      <c r="W61" s="2">
        <v>7.5490000000000004</v>
      </c>
      <c r="X61" s="3">
        <f t="shared" si="2"/>
        <v>73.399065759637182</v>
      </c>
      <c r="Y61" s="2">
        <f t="shared" si="3"/>
        <v>8.5861407384704052</v>
      </c>
    </row>
    <row r="62" spans="1:26" x14ac:dyDescent="0.25">
      <c r="A62" s="2">
        <v>7.0220000000000002</v>
      </c>
      <c r="B62" s="2">
        <v>204.95</v>
      </c>
      <c r="C62" s="2">
        <v>-0.8357</v>
      </c>
      <c r="D62" s="3">
        <v>2.0840999999999998</v>
      </c>
      <c r="E62" s="2"/>
      <c r="F62" s="4">
        <v>1.66</v>
      </c>
      <c r="G62" s="2">
        <v>62</v>
      </c>
      <c r="H62" s="2"/>
      <c r="I62" s="2">
        <v>0.94</v>
      </c>
      <c r="J62" s="2">
        <v>100</v>
      </c>
      <c r="K62" s="2">
        <v>14.4</v>
      </c>
      <c r="L62" s="2">
        <f t="shared" si="8"/>
        <v>0.83608258686243686</v>
      </c>
      <c r="U62" s="2">
        <f t="shared" ref="U62:U73" si="9">((I62+K62)*J62)+84.4494</f>
        <v>1618.4494</v>
      </c>
      <c r="V62" s="2">
        <v>-0.8357</v>
      </c>
      <c r="W62" s="2">
        <v>7.0220000000000002</v>
      </c>
      <c r="X62" s="3">
        <f t="shared" si="2"/>
        <v>74.002496547813919</v>
      </c>
      <c r="Y62" s="2">
        <f t="shared" si="3"/>
        <v>8.5861407384704052</v>
      </c>
    </row>
    <row r="63" spans="1:26" x14ac:dyDescent="0.25">
      <c r="A63" s="2">
        <v>6.7359999999999998</v>
      </c>
      <c r="B63" s="2">
        <v>204.93</v>
      </c>
      <c r="C63" s="2">
        <v>-0.86619999999999997</v>
      </c>
      <c r="D63" s="3">
        <v>2.0720000000000001</v>
      </c>
      <c r="E63" s="2"/>
      <c r="F63" s="4">
        <v>1.6</v>
      </c>
      <c r="G63" s="2">
        <v>63</v>
      </c>
      <c r="H63" s="2"/>
      <c r="I63" s="2">
        <v>0.94</v>
      </c>
      <c r="J63" s="2">
        <v>100</v>
      </c>
      <c r="K63" s="2">
        <v>14.4</v>
      </c>
      <c r="L63" s="2">
        <f t="shared" si="8"/>
        <v>0.86660562803910379</v>
      </c>
      <c r="U63" s="2">
        <f t="shared" si="9"/>
        <v>1618.4494</v>
      </c>
      <c r="V63" s="2">
        <v>-0.86619999999999997</v>
      </c>
      <c r="W63" s="2">
        <v>6.7359999999999998</v>
      </c>
      <c r="X63" s="3">
        <f t="shared" si="2"/>
        <v>74.486809646539015</v>
      </c>
      <c r="Y63" s="2">
        <f t="shared" si="3"/>
        <v>8.5861407384704052</v>
      </c>
    </row>
    <row r="64" spans="1:26" x14ac:dyDescent="0.25">
      <c r="A64" s="2">
        <v>6.5090000000000003</v>
      </c>
      <c r="B64" s="2">
        <v>205.3</v>
      </c>
      <c r="C64" s="2">
        <v>-0.89290000000000003</v>
      </c>
      <c r="D64" s="3">
        <v>2.0678999999999998</v>
      </c>
      <c r="E64" s="2"/>
      <c r="F64" s="4">
        <v>1.56</v>
      </c>
      <c r="G64" s="2">
        <v>47</v>
      </c>
      <c r="H64" s="2"/>
      <c r="I64" s="2">
        <v>0.94</v>
      </c>
      <c r="J64" s="2">
        <v>100</v>
      </c>
      <c r="K64" s="2">
        <v>14.4</v>
      </c>
      <c r="L64" s="2">
        <f t="shared" si="8"/>
        <v>0.89344060208831222</v>
      </c>
      <c r="U64" s="2">
        <f t="shared" si="9"/>
        <v>1618.4494</v>
      </c>
      <c r="V64" s="2">
        <v>-0.89290000000000003</v>
      </c>
      <c r="W64" s="2">
        <v>6.5090000000000003</v>
      </c>
      <c r="X64" s="3">
        <f t="shared" si="2"/>
        <v>75.585385901495414</v>
      </c>
      <c r="Y64" s="2">
        <f t="shared" si="3"/>
        <v>8.5861407384704052</v>
      </c>
    </row>
    <row r="65" spans="1:26" x14ac:dyDescent="0.25">
      <c r="A65" s="2">
        <v>6.2469999999999999</v>
      </c>
      <c r="B65" s="2">
        <v>205.41</v>
      </c>
      <c r="C65" s="2">
        <v>-0.9264</v>
      </c>
      <c r="D65" s="3">
        <v>2.0598999999999998</v>
      </c>
      <c r="E65" s="2"/>
      <c r="F65" s="4">
        <v>1.49</v>
      </c>
      <c r="G65" s="2">
        <v>48.5</v>
      </c>
      <c r="H65" s="2"/>
      <c r="I65" s="2">
        <v>0.94</v>
      </c>
      <c r="J65" s="2">
        <v>100</v>
      </c>
      <c r="K65" s="2">
        <v>14.4</v>
      </c>
      <c r="L65" s="2">
        <f t="shared" si="8"/>
        <v>0.92681365065354349</v>
      </c>
      <c r="U65" s="2">
        <f t="shared" si="9"/>
        <v>1618.4494</v>
      </c>
      <c r="V65" s="2">
        <v>-0.9264</v>
      </c>
      <c r="W65" s="2">
        <v>6.2469999999999999</v>
      </c>
      <c r="X65" s="3">
        <f t="shared" si="2"/>
        <v>75.906386231834801</v>
      </c>
      <c r="Y65" s="2">
        <f t="shared" si="3"/>
        <v>8.5861407384704052</v>
      </c>
    </row>
    <row r="66" spans="1:26" x14ac:dyDescent="0.25">
      <c r="A66" s="2">
        <v>6.04</v>
      </c>
      <c r="B66" s="2">
        <v>205.19</v>
      </c>
      <c r="C66" s="2">
        <v>-0.95809999999999995</v>
      </c>
      <c r="D66" s="3">
        <v>2.0577000000000001</v>
      </c>
      <c r="E66" s="2"/>
      <c r="F66" s="4">
        <v>1.4</v>
      </c>
      <c r="G66" s="2">
        <v>50</v>
      </c>
      <c r="H66" s="2"/>
      <c r="I66" s="2">
        <v>0.94</v>
      </c>
      <c r="J66" s="2">
        <v>100</v>
      </c>
      <c r="K66" s="2">
        <v>14.4</v>
      </c>
      <c r="L66" s="2">
        <f t="shared" si="8"/>
        <v>0.95857986000980944</v>
      </c>
      <c r="U66" s="2">
        <f t="shared" si="9"/>
        <v>1618.4494</v>
      </c>
      <c r="V66" s="2">
        <v>-0.95809999999999995</v>
      </c>
      <c r="W66" s="2">
        <v>6.04</v>
      </c>
      <c r="X66" s="3">
        <f t="shared" si="2"/>
        <v>76.065676552145504</v>
      </c>
      <c r="Y66" s="2">
        <f t="shared" si="3"/>
        <v>8.5861407384704052</v>
      </c>
    </row>
    <row r="67" spans="1:26" x14ac:dyDescent="0.25">
      <c r="A67" s="2">
        <v>5.7489999999999997</v>
      </c>
      <c r="B67" s="2">
        <v>204.98</v>
      </c>
      <c r="C67" s="2">
        <v>-0.99709999999999999</v>
      </c>
      <c r="D67" s="3">
        <v>2.0358999999999998</v>
      </c>
      <c r="E67" s="2"/>
      <c r="F67" s="4">
        <v>1.2</v>
      </c>
      <c r="G67" s="2">
        <v>54</v>
      </c>
      <c r="H67" s="2"/>
      <c r="I67" s="2">
        <v>0.94</v>
      </c>
      <c r="J67" s="2">
        <v>100</v>
      </c>
      <c r="K67" s="2">
        <v>14.4</v>
      </c>
      <c r="L67" s="2">
        <f t="shared" si="8"/>
        <v>0.997452027777737</v>
      </c>
      <c r="M67" s="1"/>
      <c r="U67" s="2">
        <f t="shared" si="9"/>
        <v>1618.4494</v>
      </c>
      <c r="V67" s="2">
        <v>-0.99709999999999999</v>
      </c>
      <c r="W67" s="2">
        <v>5.7489999999999997</v>
      </c>
      <c r="X67" s="3">
        <f t="shared" si="2"/>
        <v>77.043337934974062</v>
      </c>
      <c r="Y67" s="2">
        <f t="shared" si="3"/>
        <v>8.5861407384704052</v>
      </c>
      <c r="Z67" s="1"/>
    </row>
    <row r="68" spans="1:26" x14ac:dyDescent="0.25">
      <c r="A68" s="2">
        <v>6.0010000000000003</v>
      </c>
      <c r="B68" s="2">
        <v>204.77</v>
      </c>
      <c r="C68" s="2">
        <v>0.96389999999999998</v>
      </c>
      <c r="D68" s="3">
        <v>2.0524</v>
      </c>
      <c r="E68" s="2"/>
      <c r="F68" s="4">
        <v>1</v>
      </c>
      <c r="G68" s="2">
        <v>71</v>
      </c>
      <c r="H68" s="2"/>
      <c r="I68" s="2">
        <v>0.94</v>
      </c>
      <c r="J68" s="2">
        <v>100</v>
      </c>
      <c r="K68" s="2">
        <v>14.4</v>
      </c>
      <c r="L68" s="2">
        <f t="shared" si="8"/>
        <v>0.96429834538962622</v>
      </c>
      <c r="U68" s="2">
        <f t="shared" si="9"/>
        <v>1618.4494</v>
      </c>
      <c r="V68" s="2">
        <v>0.96389999999999998</v>
      </c>
      <c r="W68" s="2">
        <v>6.0010000000000003</v>
      </c>
      <c r="X68" s="3">
        <f t="shared" si="2"/>
        <v>76.219713666760853</v>
      </c>
      <c r="Y68" s="2">
        <f t="shared" si="3"/>
        <v>8.5861407384704052</v>
      </c>
    </row>
    <row r="69" spans="1:26" x14ac:dyDescent="0.25">
      <c r="A69" s="2">
        <v>6.2590000000000003</v>
      </c>
      <c r="B69" s="2">
        <v>204.76</v>
      </c>
      <c r="C69" s="2">
        <v>0.92820000000000003</v>
      </c>
      <c r="D69" s="3">
        <v>2.012</v>
      </c>
      <c r="E69" s="2"/>
      <c r="F69" s="4">
        <v>0.9</v>
      </c>
      <c r="G69" s="2">
        <v>72.5</v>
      </c>
      <c r="H69" s="2"/>
      <c r="I69" s="2">
        <v>0.94</v>
      </c>
      <c r="J69" s="2">
        <v>100</v>
      </c>
      <c r="K69" s="2">
        <v>14.4</v>
      </c>
      <c r="L69" s="2">
        <f t="shared" si="8"/>
        <v>0.90639453136264958</v>
      </c>
      <c r="U69" s="2">
        <f t="shared" si="9"/>
        <v>1618.4494</v>
      </c>
      <c r="V69" s="2">
        <v>0.92820000000000003</v>
      </c>
      <c r="W69" s="2">
        <v>6.2590000000000003</v>
      </c>
      <c r="X69" s="3">
        <f t="shared" ref="X69:X90" si="10">(U69/(F69*G69+D69*1000))*100</f>
        <v>77.913077385967028</v>
      </c>
      <c r="Y69" s="2">
        <f t="shared" ref="Y69:Y90" si="11">U69/(2*PI()*30)</f>
        <v>8.5861407384704052</v>
      </c>
    </row>
    <row r="70" spans="1:26" x14ac:dyDescent="0.25">
      <c r="A70" s="2">
        <v>6.5129999999999999</v>
      </c>
      <c r="B70" s="2">
        <v>204.42</v>
      </c>
      <c r="C70" s="2">
        <v>0.89639999999999997</v>
      </c>
      <c r="D70" s="3">
        <v>2.0678000000000001</v>
      </c>
      <c r="E70" s="2"/>
      <c r="F70" s="4">
        <v>0.84</v>
      </c>
      <c r="G70" s="2">
        <v>73.5</v>
      </c>
      <c r="H70" s="2"/>
      <c r="I70" s="2">
        <v>0.94</v>
      </c>
      <c r="J70" s="2">
        <v>100</v>
      </c>
      <c r="K70" s="2">
        <v>14.4</v>
      </c>
      <c r="L70" s="2">
        <f t="shared" si="8"/>
        <v>0.89669230220202656</v>
      </c>
      <c r="U70" s="2">
        <f t="shared" si="9"/>
        <v>1618.4494</v>
      </c>
      <c r="V70" s="2">
        <v>0.89639999999999997</v>
      </c>
      <c r="W70" s="2">
        <v>6.5129999999999999</v>
      </c>
      <c r="X70" s="3">
        <f t="shared" si="10"/>
        <v>75.999953041501925</v>
      </c>
      <c r="Y70" s="2">
        <f t="shared" si="11"/>
        <v>8.5861407384704052</v>
      </c>
    </row>
    <row r="71" spans="1:26" x14ac:dyDescent="0.25">
      <c r="A71" s="2">
        <v>6.7430000000000003</v>
      </c>
      <c r="B71" s="2">
        <v>204.21</v>
      </c>
      <c r="C71" s="2">
        <v>0.87129999999999996</v>
      </c>
      <c r="D71" s="3">
        <v>2.0788000000000002</v>
      </c>
      <c r="E71" s="2"/>
      <c r="F71" s="4">
        <v>0.8</v>
      </c>
      <c r="G71" s="2">
        <v>74</v>
      </c>
      <c r="H71" s="2"/>
      <c r="I71" s="2">
        <v>0.94</v>
      </c>
      <c r="J71" s="2">
        <v>100</v>
      </c>
      <c r="K71" s="2">
        <v>14.4</v>
      </c>
      <c r="L71" s="2">
        <f t="shared" si="8"/>
        <v>0.87160942102844141</v>
      </c>
      <c r="U71" s="2">
        <f t="shared" si="9"/>
        <v>1618.4494</v>
      </c>
      <c r="V71" s="2">
        <v>0.87129999999999996</v>
      </c>
      <c r="W71" s="2">
        <v>6.7430000000000003</v>
      </c>
      <c r="X71" s="3">
        <f t="shared" si="10"/>
        <v>75.699223573433116</v>
      </c>
      <c r="Y71" s="2">
        <f t="shared" si="11"/>
        <v>8.5861407384704052</v>
      </c>
    </row>
    <row r="72" spans="1:26" x14ac:dyDescent="0.25">
      <c r="A72" s="2">
        <v>7.01</v>
      </c>
      <c r="B72" s="2">
        <v>204.52</v>
      </c>
      <c r="C72" s="2">
        <v>0.84040000000000004</v>
      </c>
      <c r="D72" s="3">
        <v>2.0874999999999999</v>
      </c>
      <c r="E72" s="2"/>
      <c r="F72" s="4">
        <v>0.8</v>
      </c>
      <c r="G72" s="2">
        <v>74</v>
      </c>
      <c r="H72" s="2"/>
      <c r="I72" s="2">
        <v>0.94</v>
      </c>
      <c r="J72" s="2">
        <v>100</v>
      </c>
      <c r="K72" s="2">
        <v>14.4</v>
      </c>
      <c r="L72" s="2">
        <f t="shared" si="8"/>
        <v>0.84064387840046328</v>
      </c>
      <c r="U72" s="2">
        <f t="shared" si="9"/>
        <v>1618.4494</v>
      </c>
      <c r="V72" s="2">
        <v>0.84040000000000004</v>
      </c>
      <c r="W72" s="2">
        <v>7.01</v>
      </c>
      <c r="X72" s="3">
        <f t="shared" si="10"/>
        <v>75.392434900079195</v>
      </c>
      <c r="Y72" s="2">
        <f t="shared" si="11"/>
        <v>8.5861407384704052</v>
      </c>
    </row>
    <row r="73" spans="1:26" x14ac:dyDescent="0.25">
      <c r="A73" s="2">
        <v>7.5030000000000001</v>
      </c>
      <c r="B73" s="2">
        <v>203.93</v>
      </c>
      <c r="C73" s="2">
        <v>0.79359999999999997</v>
      </c>
      <c r="D73" s="3">
        <v>2.1036000000000001</v>
      </c>
      <c r="E73" s="2"/>
      <c r="F73" s="4">
        <v>0.66</v>
      </c>
      <c r="G73" s="2">
        <v>76</v>
      </c>
      <c r="H73" s="2"/>
      <c r="I73" s="2">
        <v>0.94</v>
      </c>
      <c r="J73" s="2">
        <v>100</v>
      </c>
      <c r="K73" s="2">
        <v>14.4</v>
      </c>
      <c r="L73" s="2">
        <f t="shared" si="8"/>
        <v>0.79375499102720637</v>
      </c>
      <c r="U73" s="2">
        <f t="shared" si="9"/>
        <v>1618.4494</v>
      </c>
      <c r="V73" s="2">
        <v>0.79359999999999997</v>
      </c>
      <c r="W73" s="2">
        <v>7.5030000000000001</v>
      </c>
      <c r="X73" s="3">
        <f t="shared" si="10"/>
        <v>75.145299383403895</v>
      </c>
      <c r="Y73" s="2">
        <f t="shared" si="11"/>
        <v>8.5861407384704052</v>
      </c>
    </row>
    <row r="74" spans="1:26" x14ac:dyDescent="0.25">
      <c r="E74" s="2"/>
      <c r="Y74" s="2"/>
    </row>
    <row r="75" spans="1:26" x14ac:dyDescent="0.25">
      <c r="A75" t="s">
        <v>18</v>
      </c>
      <c r="E75" s="2"/>
      <c r="Y75" s="2"/>
    </row>
    <row r="76" spans="1:26" x14ac:dyDescent="0.25">
      <c r="D76" t="s">
        <v>2</v>
      </c>
      <c r="E76" s="2"/>
      <c r="G76" t="s">
        <v>3</v>
      </c>
      <c r="K76" t="s">
        <v>4</v>
      </c>
      <c r="Y76" s="2"/>
    </row>
    <row r="77" spans="1:26" x14ac:dyDescent="0.25">
      <c r="A77" s="2" t="s">
        <v>5</v>
      </c>
      <c r="B77" s="2" t="s">
        <v>6</v>
      </c>
      <c r="C77" s="2" t="s">
        <v>7</v>
      </c>
      <c r="D77" s="3" t="s">
        <v>8</v>
      </c>
      <c r="E77" s="2"/>
      <c r="F77" s="4" t="s">
        <v>9</v>
      </c>
      <c r="G77" s="2" t="s">
        <v>10</v>
      </c>
      <c r="H77" s="2"/>
      <c r="I77" s="2" t="s">
        <v>11</v>
      </c>
      <c r="J77" s="2" t="s">
        <v>12</v>
      </c>
      <c r="K77" s="2" t="s">
        <v>13</v>
      </c>
      <c r="L77" s="2" t="s">
        <v>14</v>
      </c>
      <c r="U77" s="2" t="s">
        <v>23</v>
      </c>
      <c r="V77" s="2" t="s">
        <v>7</v>
      </c>
      <c r="W77" s="2" t="s">
        <v>5</v>
      </c>
      <c r="X77" s="3" t="s">
        <v>26</v>
      </c>
      <c r="Y77" s="2" t="s">
        <v>28</v>
      </c>
    </row>
    <row r="78" spans="1:26" x14ac:dyDescent="0.25">
      <c r="A78" s="2">
        <v>9.0129999999999999</v>
      </c>
      <c r="B78" s="2">
        <v>203.36</v>
      </c>
      <c r="C78" s="2">
        <v>-0.88770000000000004</v>
      </c>
      <c r="D78" s="3">
        <v>2.8193999999999999</v>
      </c>
      <c r="E78" s="2"/>
      <c r="F78" s="4">
        <v>1.79</v>
      </c>
      <c r="G78" s="2">
        <v>60</v>
      </c>
      <c r="H78" s="2"/>
      <c r="I78" s="2">
        <v>1</v>
      </c>
      <c r="J78" s="2">
        <v>100</v>
      </c>
      <c r="K78" s="2">
        <v>19.5</v>
      </c>
      <c r="L78" s="2">
        <f t="shared" ref="L78:L90" si="12">D78*1000/(SQRT(3)*A78*B78)</f>
        <v>0.88809855568861351</v>
      </c>
      <c r="U78" s="2">
        <f>((I78+K78)*J78)+85.6778</f>
        <v>2135.6777999999999</v>
      </c>
      <c r="V78" s="2">
        <v>-0.88770000000000004</v>
      </c>
      <c r="W78" s="2">
        <v>9.0129999999999999</v>
      </c>
      <c r="X78" s="3">
        <f t="shared" si="10"/>
        <v>72.969721197211967</v>
      </c>
      <c r="Y78" s="2">
        <f t="shared" si="11"/>
        <v>11.330122624054141</v>
      </c>
    </row>
    <row r="79" spans="1:26" x14ac:dyDescent="0.25">
      <c r="A79" s="2">
        <v>8.8249999999999993</v>
      </c>
      <c r="B79" s="2">
        <v>203.24</v>
      </c>
      <c r="C79" s="2">
        <v>-0.9032</v>
      </c>
      <c r="D79" s="3">
        <v>2.8071999999999999</v>
      </c>
      <c r="E79" s="2"/>
      <c r="F79" s="4">
        <v>1.73</v>
      </c>
      <c r="G79" s="2">
        <v>61</v>
      </c>
      <c r="H79" s="2"/>
      <c r="I79" s="2">
        <v>1</v>
      </c>
      <c r="J79" s="2">
        <v>100</v>
      </c>
      <c r="K79" s="2">
        <v>19.5</v>
      </c>
      <c r="L79" s="2">
        <f t="shared" si="12"/>
        <v>0.90362622717033203</v>
      </c>
      <c r="U79" s="2">
        <f t="shared" ref="U79:U90" si="13">((I79+K79)*J79)+85.6778</f>
        <v>2135.6777999999999</v>
      </c>
      <c r="V79" s="2">
        <v>-0.9032</v>
      </c>
      <c r="W79" s="2">
        <v>8.8249999999999993</v>
      </c>
      <c r="X79" s="3">
        <f t="shared" si="10"/>
        <v>73.32220288183251</v>
      </c>
      <c r="Y79" s="2">
        <f t="shared" si="11"/>
        <v>11.330122624054141</v>
      </c>
    </row>
    <row r="80" spans="1:26" x14ac:dyDescent="0.25">
      <c r="A80" s="2">
        <v>8.6229999999999993</v>
      </c>
      <c r="B80" s="2">
        <v>203.58</v>
      </c>
      <c r="C80" s="2">
        <v>-0.91949999999999998</v>
      </c>
      <c r="D80" s="3">
        <v>2.7968000000000002</v>
      </c>
      <c r="E80" s="2"/>
      <c r="F80" s="4">
        <v>1.7</v>
      </c>
      <c r="G80" s="2">
        <v>61</v>
      </c>
      <c r="H80" s="2"/>
      <c r="I80" s="2">
        <v>1</v>
      </c>
      <c r="J80" s="2">
        <v>100</v>
      </c>
      <c r="K80" s="2">
        <v>19.5</v>
      </c>
      <c r="L80" s="2">
        <f t="shared" si="12"/>
        <v>0.91982940188527806</v>
      </c>
      <c r="U80" s="2">
        <f t="shared" si="13"/>
        <v>2135.6777999999999</v>
      </c>
      <c r="V80" s="2">
        <v>-0.91949999999999998</v>
      </c>
      <c r="W80" s="2">
        <v>8.6229999999999993</v>
      </c>
      <c r="X80" s="3">
        <f t="shared" si="10"/>
        <v>73.631367005688674</v>
      </c>
      <c r="Y80" s="2">
        <f t="shared" si="11"/>
        <v>11.330122624054141</v>
      </c>
    </row>
    <row r="81" spans="1:26" x14ac:dyDescent="0.25">
      <c r="A81" s="2">
        <v>8.407</v>
      </c>
      <c r="B81" s="2">
        <v>203.25</v>
      </c>
      <c r="C81" s="2">
        <v>-0.93930000000000002</v>
      </c>
      <c r="D81" s="3">
        <v>2.7812000000000001</v>
      </c>
      <c r="E81" s="2"/>
      <c r="F81" s="4">
        <v>1.64</v>
      </c>
      <c r="G81" s="2">
        <v>62</v>
      </c>
      <c r="H81" s="2"/>
      <c r="I81" s="2">
        <v>1</v>
      </c>
      <c r="J81" s="2">
        <v>100</v>
      </c>
      <c r="K81" s="2">
        <v>19.5</v>
      </c>
      <c r="L81" s="2">
        <f t="shared" si="12"/>
        <v>0.93972329254127829</v>
      </c>
      <c r="U81" s="2">
        <f t="shared" si="13"/>
        <v>2135.6777999999999</v>
      </c>
      <c r="V81" s="2">
        <v>-0.93930000000000002</v>
      </c>
      <c r="W81" s="2">
        <v>8.407</v>
      </c>
      <c r="X81" s="3">
        <f t="shared" si="10"/>
        <v>74.081397768897759</v>
      </c>
      <c r="Y81" s="2">
        <f t="shared" si="11"/>
        <v>11.330122624054141</v>
      </c>
    </row>
    <row r="82" spans="1:26" x14ac:dyDescent="0.25">
      <c r="A82" s="2">
        <v>8.2140000000000004</v>
      </c>
      <c r="B82" s="2">
        <v>203.41</v>
      </c>
      <c r="C82" s="2">
        <v>-0.95809999999999995</v>
      </c>
      <c r="D82" s="3">
        <v>2.7740999999999998</v>
      </c>
      <c r="E82" s="2"/>
      <c r="F82" s="4">
        <v>1.57</v>
      </c>
      <c r="G82" s="2">
        <v>63</v>
      </c>
      <c r="H82" s="2"/>
      <c r="I82" s="2">
        <v>1</v>
      </c>
      <c r="J82" s="2">
        <v>100</v>
      </c>
      <c r="K82" s="2">
        <v>19.5</v>
      </c>
      <c r="L82" s="2">
        <f t="shared" si="12"/>
        <v>0.95859351511737112</v>
      </c>
      <c r="U82" s="2">
        <f t="shared" si="13"/>
        <v>2135.6777999999999</v>
      </c>
      <c r="V82" s="2">
        <v>-0.95809999999999995</v>
      </c>
      <c r="W82" s="2">
        <v>8.2140000000000004</v>
      </c>
      <c r="X82" s="3">
        <f t="shared" si="10"/>
        <v>74.335898587196013</v>
      </c>
      <c r="Y82" s="2">
        <f t="shared" si="11"/>
        <v>11.330122624054141</v>
      </c>
    </row>
    <row r="83" spans="1:26" x14ac:dyDescent="0.25">
      <c r="A83" s="2">
        <v>8.0039999999999996</v>
      </c>
      <c r="B83" s="2">
        <v>203.15</v>
      </c>
      <c r="C83" s="2">
        <v>-0.97819999999999996</v>
      </c>
      <c r="D83" s="3">
        <v>2.7562000000000002</v>
      </c>
      <c r="E83" s="2"/>
      <c r="F83" s="4">
        <v>1.49</v>
      </c>
      <c r="G83" s="2">
        <v>64</v>
      </c>
      <c r="H83" s="2"/>
      <c r="I83" s="2">
        <v>1</v>
      </c>
      <c r="J83" s="2">
        <v>100</v>
      </c>
      <c r="K83" s="2">
        <v>19.5</v>
      </c>
      <c r="L83" s="2">
        <f t="shared" si="12"/>
        <v>0.97864728227840714</v>
      </c>
      <c r="U83" s="2">
        <f t="shared" si="13"/>
        <v>2135.6777999999999</v>
      </c>
      <c r="V83" s="2">
        <v>-0.97819999999999996</v>
      </c>
      <c r="W83" s="2">
        <v>8.0039999999999996</v>
      </c>
      <c r="X83" s="3">
        <f t="shared" si="10"/>
        <v>74.895067962799303</v>
      </c>
      <c r="Y83" s="2">
        <f t="shared" si="11"/>
        <v>11.330122624054141</v>
      </c>
    </row>
    <row r="84" spans="1:26" x14ac:dyDescent="0.25">
      <c r="A84" s="2">
        <v>7.798</v>
      </c>
      <c r="B84" s="2">
        <v>203.08</v>
      </c>
      <c r="C84" s="2">
        <v>-0.99809999999999999</v>
      </c>
      <c r="D84" s="3">
        <v>2.7387999999999999</v>
      </c>
      <c r="E84" s="2"/>
      <c r="F84" s="4">
        <v>1.3</v>
      </c>
      <c r="G84" s="2">
        <v>67</v>
      </c>
      <c r="H84" s="2"/>
      <c r="I84" s="2">
        <v>1</v>
      </c>
      <c r="J84" s="2">
        <v>100</v>
      </c>
      <c r="K84" s="2">
        <v>19.5</v>
      </c>
      <c r="L84" s="2">
        <f t="shared" si="12"/>
        <v>0.99850284413097223</v>
      </c>
      <c r="M84" s="1"/>
      <c r="U84" s="2">
        <f t="shared" si="13"/>
        <v>2135.6777999999999</v>
      </c>
      <c r="V84" s="2">
        <v>-0.99809999999999999</v>
      </c>
      <c r="W84" s="2">
        <v>7.798</v>
      </c>
      <c r="X84" s="3">
        <f t="shared" si="10"/>
        <v>75.575137124455935</v>
      </c>
      <c r="Y84" s="2">
        <f t="shared" si="11"/>
        <v>11.330122624054141</v>
      </c>
      <c r="Z84" s="1"/>
    </row>
    <row r="85" spans="1:26" x14ac:dyDescent="0.25">
      <c r="A85" s="2">
        <v>8.0150000000000006</v>
      </c>
      <c r="B85" s="2">
        <v>202.78</v>
      </c>
      <c r="C85" s="2">
        <v>0.98629999999999995</v>
      </c>
      <c r="D85" s="3">
        <v>2.7776999999999998</v>
      </c>
      <c r="E85" s="2"/>
      <c r="F85" s="4">
        <v>1.1399999999999999</v>
      </c>
      <c r="G85" s="2">
        <v>69</v>
      </c>
      <c r="H85" s="2"/>
      <c r="I85" s="2">
        <v>1</v>
      </c>
      <c r="J85" s="2">
        <v>100</v>
      </c>
      <c r="K85" s="2">
        <v>19.5</v>
      </c>
      <c r="L85" s="2">
        <f t="shared" si="12"/>
        <v>0.98672485066928606</v>
      </c>
      <c r="U85" s="2">
        <f t="shared" si="13"/>
        <v>2135.6777999999999</v>
      </c>
      <c r="V85" s="2">
        <v>0.98629999999999995</v>
      </c>
      <c r="W85" s="2">
        <v>8.0150000000000006</v>
      </c>
      <c r="X85" s="3">
        <f t="shared" si="10"/>
        <v>74.769209763475203</v>
      </c>
      <c r="Y85" s="2">
        <f t="shared" si="11"/>
        <v>11.330122624054141</v>
      </c>
    </row>
    <row r="86" spans="1:26" x14ac:dyDescent="0.25">
      <c r="A86" s="2">
        <v>8.234</v>
      </c>
      <c r="B86" s="2">
        <v>202.62</v>
      </c>
      <c r="C86" s="2">
        <v>0.97260000000000002</v>
      </c>
      <c r="D86" s="3">
        <v>2.8121</v>
      </c>
      <c r="E86" s="2"/>
      <c r="F86" s="4">
        <v>1.08</v>
      </c>
      <c r="G86" s="2">
        <v>70</v>
      </c>
      <c r="H86" s="2"/>
      <c r="I86" s="2">
        <v>1</v>
      </c>
      <c r="J86" s="2">
        <v>100</v>
      </c>
      <c r="K86" s="2">
        <v>19.5</v>
      </c>
      <c r="L86" s="2">
        <f t="shared" si="12"/>
        <v>0.97314366399879015</v>
      </c>
      <c r="U86" s="2">
        <f t="shared" si="13"/>
        <v>2135.6777999999999</v>
      </c>
      <c r="V86" s="2">
        <v>0.97260000000000002</v>
      </c>
      <c r="W86" s="2">
        <v>8.234</v>
      </c>
      <c r="X86" s="3">
        <f t="shared" si="10"/>
        <v>73.957744918100914</v>
      </c>
      <c r="Y86" s="2">
        <f t="shared" si="11"/>
        <v>11.330122624054141</v>
      </c>
    </row>
    <row r="87" spans="1:26" x14ac:dyDescent="0.25">
      <c r="A87" s="2">
        <v>8.407</v>
      </c>
      <c r="B87" s="2">
        <v>201.8</v>
      </c>
      <c r="C87" s="2">
        <v>0.95240000000000002</v>
      </c>
      <c r="D87" s="3">
        <v>2.7997000000000001</v>
      </c>
      <c r="E87" s="2"/>
      <c r="F87" s="4">
        <v>1</v>
      </c>
      <c r="G87" s="2">
        <v>71</v>
      </c>
      <c r="H87" s="2"/>
      <c r="I87" s="2">
        <v>1</v>
      </c>
      <c r="J87" s="2">
        <v>100</v>
      </c>
      <c r="K87" s="2">
        <v>19.5</v>
      </c>
      <c r="L87" s="2">
        <f t="shared" si="12"/>
        <v>0.95277128694738633</v>
      </c>
      <c r="U87" s="2">
        <f t="shared" si="13"/>
        <v>2135.6777999999999</v>
      </c>
      <c r="V87" s="2">
        <v>0.95240000000000002</v>
      </c>
      <c r="W87" s="2">
        <v>8.407</v>
      </c>
      <c r="X87" s="3">
        <f t="shared" si="10"/>
        <v>74.39571533075555</v>
      </c>
      <c r="Y87" s="2">
        <f t="shared" si="11"/>
        <v>11.330122624054141</v>
      </c>
    </row>
    <row r="88" spans="1:26" x14ac:dyDescent="0.25">
      <c r="A88" s="2">
        <v>8.6</v>
      </c>
      <c r="B88" s="2">
        <v>202.02</v>
      </c>
      <c r="C88" s="2">
        <v>0.93110000000000004</v>
      </c>
      <c r="D88" s="3">
        <v>2.8031999999999999</v>
      </c>
      <c r="E88" s="2"/>
      <c r="F88" s="4">
        <v>0.96</v>
      </c>
      <c r="G88" s="2">
        <v>71.5</v>
      </c>
      <c r="H88" s="2"/>
      <c r="I88" s="2">
        <v>1</v>
      </c>
      <c r="J88" s="2">
        <v>100</v>
      </c>
      <c r="K88" s="2">
        <v>19.5</v>
      </c>
      <c r="L88" s="2">
        <f t="shared" si="12"/>
        <v>0.93153813610001701</v>
      </c>
      <c r="U88" s="2">
        <f t="shared" si="13"/>
        <v>2135.6777999999999</v>
      </c>
      <c r="V88" s="2">
        <v>0.93110000000000004</v>
      </c>
      <c r="W88" s="2">
        <v>8.6</v>
      </c>
      <c r="X88" s="3">
        <f t="shared" si="10"/>
        <v>74.366183352833033</v>
      </c>
      <c r="Y88" s="2">
        <f t="shared" si="11"/>
        <v>11.330122624054141</v>
      </c>
    </row>
    <row r="89" spans="1:26" x14ac:dyDescent="0.25">
      <c r="A89" s="2">
        <v>8.8469999999999995</v>
      </c>
      <c r="B89" s="2">
        <v>202.08</v>
      </c>
      <c r="C89" s="2">
        <v>0.90980000000000005</v>
      </c>
      <c r="D89" s="3">
        <v>2.8187000000000002</v>
      </c>
      <c r="E89" s="2"/>
      <c r="F89" s="4">
        <v>0.9</v>
      </c>
      <c r="G89" s="2">
        <v>72</v>
      </c>
      <c r="H89" s="2"/>
      <c r="I89" s="2">
        <v>1</v>
      </c>
      <c r="J89" s="2">
        <v>100</v>
      </c>
      <c r="K89" s="2">
        <v>19.5</v>
      </c>
      <c r="L89" s="2">
        <f t="shared" si="12"/>
        <v>0.91026714492371819</v>
      </c>
      <c r="U89" s="2">
        <f t="shared" si="13"/>
        <v>2135.6777999999999</v>
      </c>
      <c r="V89" s="2">
        <v>0.90980000000000005</v>
      </c>
      <c r="W89" s="2">
        <v>8.8469999999999995</v>
      </c>
      <c r="X89" s="3">
        <f t="shared" si="10"/>
        <v>74.0654690480319</v>
      </c>
      <c r="Y89" s="2">
        <f t="shared" si="11"/>
        <v>11.330122624054141</v>
      </c>
    </row>
    <row r="90" spans="1:26" x14ac:dyDescent="0.25">
      <c r="A90" s="2">
        <v>9</v>
      </c>
      <c r="B90" s="2">
        <v>201.87</v>
      </c>
      <c r="C90" s="2">
        <v>0.89800000000000002</v>
      </c>
      <c r="D90" s="3">
        <v>2.827</v>
      </c>
      <c r="E90" s="2"/>
      <c r="F90" s="4">
        <v>0.88</v>
      </c>
      <c r="G90" s="2">
        <v>73</v>
      </c>
      <c r="H90" s="2"/>
      <c r="I90" s="2">
        <v>1</v>
      </c>
      <c r="J90" s="2">
        <v>100</v>
      </c>
      <c r="K90" s="2">
        <v>19.5</v>
      </c>
      <c r="L90" s="2">
        <f t="shared" si="12"/>
        <v>0.89836099745109455</v>
      </c>
      <c r="U90" s="2">
        <f t="shared" si="13"/>
        <v>2135.6777999999999</v>
      </c>
      <c r="V90" s="2">
        <v>0.89800000000000002</v>
      </c>
      <c r="W90" s="2">
        <v>9</v>
      </c>
      <c r="X90" s="3">
        <f t="shared" si="10"/>
        <v>73.8671919314896</v>
      </c>
      <c r="Y90" s="2">
        <f t="shared" si="11"/>
        <v>11.330122624054141</v>
      </c>
    </row>
    <row r="94" spans="1:26" x14ac:dyDescent="0.25">
      <c r="T94" s="2"/>
      <c r="U94" s="2" t="s">
        <v>31</v>
      </c>
      <c r="V94" s="2" t="s">
        <v>29</v>
      </c>
      <c r="W94" s="2" t="s">
        <v>30</v>
      </c>
      <c r="X94" s="2" t="s">
        <v>25</v>
      </c>
      <c r="Y94" s="2" t="s">
        <v>27</v>
      </c>
    </row>
    <row r="95" spans="1:26" x14ac:dyDescent="0.25">
      <c r="T95" s="2" t="s">
        <v>0</v>
      </c>
      <c r="U95" s="2">
        <f t="shared" ref="U95:Y95" si="14">U11</f>
        <v>81.790399999999991</v>
      </c>
      <c r="V95" s="2">
        <f t="shared" si="14"/>
        <v>-0.73299999999999998</v>
      </c>
      <c r="W95" s="2">
        <f t="shared" si="14"/>
        <v>0.58399999999999996</v>
      </c>
      <c r="X95" s="2">
        <f t="shared" si="14"/>
        <v>35.013013698630132</v>
      </c>
      <c r="Y95" s="2">
        <f t="shared" si="14"/>
        <v>0.43391154858211189</v>
      </c>
    </row>
    <row r="96" spans="1:26" x14ac:dyDescent="0.25">
      <c r="T96" s="2" t="s">
        <v>15</v>
      </c>
      <c r="U96" s="2">
        <f t="shared" ref="U96:Y96" si="15">U30</f>
        <v>662.43219999999997</v>
      </c>
      <c r="V96" s="2">
        <f t="shared" si="15"/>
        <v>-0.98409999999999997</v>
      </c>
      <c r="W96" s="2">
        <f t="shared" si="15"/>
        <v>2.387</v>
      </c>
      <c r="X96" s="2">
        <f t="shared" si="15"/>
        <v>73.826698466476458</v>
      </c>
      <c r="Y96" s="2">
        <f t="shared" si="15"/>
        <v>3.5143119697746346</v>
      </c>
    </row>
    <row r="97" spans="20:25" x14ac:dyDescent="0.25">
      <c r="T97" s="2" t="s">
        <v>16</v>
      </c>
      <c r="U97" s="2">
        <f t="shared" ref="U97:Y97" si="16">U49</f>
        <v>1171.4672</v>
      </c>
      <c r="V97" s="2">
        <f t="shared" si="16"/>
        <v>-0.99339999999999995</v>
      </c>
      <c r="W97" s="2">
        <f t="shared" si="16"/>
        <v>4.1120000000000001</v>
      </c>
      <c r="X97" s="2">
        <f t="shared" si="16"/>
        <v>76.432851061053398</v>
      </c>
      <c r="Y97" s="2">
        <f t="shared" si="16"/>
        <v>6.2148265183340667</v>
      </c>
    </row>
    <row r="98" spans="20:25" x14ac:dyDescent="0.25">
      <c r="T98" s="2" t="s">
        <v>17</v>
      </c>
      <c r="U98" s="2">
        <f t="shared" ref="U98:Y98" si="17">U67</f>
        <v>1618.4494</v>
      </c>
      <c r="V98" s="2">
        <f t="shared" si="17"/>
        <v>-0.99709999999999999</v>
      </c>
      <c r="W98" s="2">
        <f t="shared" si="17"/>
        <v>5.7489999999999997</v>
      </c>
      <c r="X98" s="2">
        <f t="shared" si="17"/>
        <v>77.043337934974062</v>
      </c>
      <c r="Y98" s="2">
        <f t="shared" si="17"/>
        <v>8.5861407384704052</v>
      </c>
    </row>
    <row r="99" spans="20:25" x14ac:dyDescent="0.25">
      <c r="T99" s="2" t="s">
        <v>18</v>
      </c>
      <c r="U99" s="2">
        <f t="shared" ref="U99:Y99" si="18">U84</f>
        <v>2135.6777999999999</v>
      </c>
      <c r="V99" s="2">
        <f t="shared" si="18"/>
        <v>-0.99809999999999999</v>
      </c>
      <c r="W99" s="2">
        <f t="shared" si="18"/>
        <v>7.798</v>
      </c>
      <c r="X99" s="2">
        <f t="shared" si="18"/>
        <v>75.575137124455935</v>
      </c>
      <c r="Y99" s="2">
        <f t="shared" si="18"/>
        <v>11.330122624054141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25C006352F9C241B20B01AEF0E0A219" ma:contentTypeVersion="9" ma:contentTypeDescription="新しいドキュメントを作成します。" ma:contentTypeScope="" ma:versionID="0c715241985f13f2fc99d994d1e8719e">
  <xsd:schema xmlns:xsd="http://www.w3.org/2001/XMLSchema" xmlns:xs="http://www.w3.org/2001/XMLSchema" xmlns:p="http://schemas.microsoft.com/office/2006/metadata/properties" xmlns:ns2="7be65ebd-bb1a-4afc-8f25-e7f617e06314" targetNamespace="http://schemas.microsoft.com/office/2006/metadata/properties" ma:root="true" ma:fieldsID="b0836e4d2455bc240261cc2451a632f9" ns2:_="">
    <xsd:import namespace="7be65ebd-bb1a-4afc-8f25-e7f617e063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65ebd-bb1a-4afc-8f25-e7f617e063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c1ec0f05-8db9-4cb4-a53b-b8806002f2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5D8363-FC4C-4CEE-87A1-0D549440DF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FFA4C4-F113-4E3B-8347-E8B999A9F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65ebd-bb1a-4afc-8f25-e7f617e06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2fe835d-5e95-4512-8ae0-a7b38af25fc8}" enabled="0" method="" siteId="{72fe835d-5e95-4512-8ae0-a7b38af25fc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吉山響</dc:creator>
  <cp:keywords/>
  <dc:description/>
  <cp:lastModifiedBy>寺元 一耕_4E26_2022_久留米</cp:lastModifiedBy>
  <cp:revision/>
  <dcterms:created xsi:type="dcterms:W3CDTF">2015-06-05T18:19:34Z</dcterms:created>
  <dcterms:modified xsi:type="dcterms:W3CDTF">2023-02-22T08:18:23Z</dcterms:modified>
  <cp:category/>
  <cp:contentStatus/>
</cp:coreProperties>
</file>